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autoCompressPictures="0"/>
  <mc:AlternateContent xmlns:mc="http://schemas.openxmlformats.org/markup-compatibility/2006">
    <mc:Choice Requires="x15">
      <x15ac:absPath xmlns:x15ac="http://schemas.microsoft.com/office/spreadsheetml/2010/11/ac" url="C:\Courts\Request2022\21960 Criminal Court Tables Jul 2017-Jun 2022\For client\"/>
    </mc:Choice>
  </mc:AlternateContent>
  <xr:revisionPtr revIDLastSave="0" documentId="13_ncr:1_{256FA758-4D28-4547-B2B2-6A9FFE6113FF}" xr6:coauthVersionLast="47" xr6:coauthVersionMax="47" xr10:uidLastSave="{00000000-0000-0000-0000-000000000000}"/>
  <bookViews>
    <workbookView xWindow="-120" yWindow="-120" windowWidth="25440" windowHeight="15390" tabRatio="810" xr2:uid="{00000000-000D-0000-FFFF-FFFF00000000}"/>
  </bookViews>
  <sheets>
    <sheet name="Table Of Contents" sheetId="24" r:id="rId1"/>
    <sheet name="1-Summarybyyear" sheetId="23" r:id="rId2"/>
    <sheet name="2-detailedoffence-outcome" sheetId="2" r:id="rId3"/>
    <sheet name="3-Outcome" sheetId="3" r:id="rId4"/>
    <sheet name="4-Outcome by bail" sheetId="5" r:id="rId5"/>
    <sheet name="5-penalty" sheetId="6" r:id="rId6"/>
    <sheet name="5a-detailedpenalty" sheetId="33" r:id="rId7"/>
    <sheet name="6-CourtDelay" sheetId="26" r:id="rId8"/>
    <sheet name="7-AVOs" sheetId="8" r:id="rId9"/>
    <sheet name="8-Appeals" sheetId="9" r:id="rId10"/>
    <sheet name="9-DV-CSOdetailedoffence" sheetId="18" r:id="rId11"/>
    <sheet name="10-DV-CSOpenalty" sheetId="19" r:id="rId12"/>
    <sheet name="10a-DV-CSOdetailedpenalty" sheetId="34" r:id="rId13"/>
    <sheet name="11-Aboriginal summary by year" sheetId="21" r:id="rId14"/>
    <sheet name="12-Aboriginal detailed offence" sheetId="22" r:id="rId15"/>
    <sheet name="13-Aboriginal DV-CSOdetailedoff" sheetId="27" r:id="rId16"/>
    <sheet name="14-Aboriginal penalty" sheetId="28" r:id="rId17"/>
    <sheet name="14a-Aboriginal detailedpenalty" sheetId="35" r:id="rId18"/>
    <sheet name="15-Aboriginal DV-CSOpenalty" sheetId="29" r:id="rId19"/>
    <sheet name="15a-Aboriginal DV-CSOpenalty" sheetId="36" r:id="rId20"/>
    <sheet name="16-Number-Percent-custody" sheetId="16" r:id="rId21"/>
    <sheet name="17-Custody-Length" sheetId="17" r:id="rId22"/>
    <sheet name="Explanatory Notes" sheetId="37" r:id="rId23"/>
  </sheets>
  <definedNames>
    <definedName name="IDX" localSheetId="1">'1-Summarybyyear'!#REF!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24" l="1"/>
  <c r="H4" i="24"/>
  <c r="G4" i="24"/>
  <c r="F4" i="24"/>
  <c r="E4" i="24"/>
  <c r="D4" i="24"/>
  <c r="C4" i="24"/>
  <c r="A1" i="24"/>
  <c r="F312" i="23"/>
  <c r="E312" i="23"/>
  <c r="D312" i="23"/>
  <c r="C312" i="23"/>
  <c r="B312" i="23"/>
  <c r="F237" i="23"/>
  <c r="E237" i="23"/>
  <c r="D237" i="23"/>
  <c r="C237" i="23"/>
  <c r="B237" i="23"/>
  <c r="F150" i="23"/>
  <c r="E150" i="23"/>
  <c r="D150" i="23"/>
  <c r="C150" i="23"/>
  <c r="B150" i="23"/>
  <c r="F76" i="23"/>
  <c r="E76" i="23"/>
  <c r="D76" i="23"/>
  <c r="C76" i="23"/>
  <c r="B76" i="23"/>
  <c r="D26" i="24"/>
  <c r="AB7" i="28"/>
  <c r="V7" i="28"/>
  <c r="P7" i="28"/>
  <c r="J7" i="28"/>
  <c r="D7" i="28"/>
  <c r="AA7" i="19"/>
  <c r="U7" i="19"/>
  <c r="O7" i="19"/>
  <c r="I7" i="19"/>
  <c r="C7" i="19"/>
  <c r="D9" i="24"/>
  <c r="D14" i="24"/>
  <c r="D31" i="24"/>
  <c r="D30" i="24"/>
  <c r="D29" i="24"/>
  <c r="D28" i="24"/>
  <c r="D23" i="24"/>
  <c r="D22" i="24"/>
  <c r="D21" i="24"/>
  <c r="D27" i="24"/>
  <c r="D25" i="24"/>
  <c r="D11" i="24"/>
  <c r="D10" i="24"/>
  <c r="AY8" i="16"/>
  <c r="AW8" i="16"/>
  <c r="AU8" i="16"/>
  <c r="AS8" i="16"/>
  <c r="AQ8" i="16"/>
  <c r="AO8" i="16"/>
  <c r="AM8" i="16"/>
  <c r="AK8" i="16"/>
  <c r="AI8" i="16"/>
  <c r="AG8" i="16"/>
  <c r="AE8" i="16"/>
  <c r="AC8" i="16"/>
  <c r="AA8" i="16"/>
  <c r="Y8" i="16"/>
  <c r="W8" i="16"/>
  <c r="U8" i="16"/>
  <c r="S8" i="16"/>
  <c r="Q8" i="16"/>
  <c r="O8" i="16"/>
  <c r="M8" i="16"/>
  <c r="K8" i="16"/>
  <c r="I8" i="16"/>
  <c r="G8" i="16"/>
  <c r="E8" i="16"/>
  <c r="C8" i="16"/>
  <c r="C7" i="17"/>
  <c r="A186" i="37"/>
  <c r="A85" i="17"/>
  <c r="A85" i="16"/>
  <c r="A42" i="36"/>
  <c r="A51" i="29"/>
  <c r="A159" i="35"/>
  <c r="A169" i="28"/>
  <c r="A52" i="27"/>
  <c r="A646" i="22"/>
  <c r="A350" i="21"/>
  <c r="A125" i="34"/>
  <c r="A159" i="19"/>
  <c r="A200" i="18"/>
  <c r="A35" i="9"/>
  <c r="A52" i="8"/>
  <c r="A117" i="26"/>
  <c r="A550" i="33"/>
  <c r="A646" i="6"/>
  <c r="A95" i="5"/>
  <c r="A98" i="3"/>
  <c r="A744" i="2"/>
  <c r="A389" i="23"/>
  <c r="F6" i="23"/>
  <c r="E6" i="23"/>
  <c r="D6" i="23"/>
  <c r="C6" i="23"/>
  <c r="B6" i="23"/>
  <c r="D20" i="24"/>
  <c r="D13" i="24"/>
  <c r="A49" i="37"/>
  <c r="C7" i="36"/>
  <c r="AA7" i="29"/>
  <c r="U7" i="29"/>
  <c r="O7" i="29"/>
  <c r="I7" i="29"/>
  <c r="C7" i="29"/>
  <c r="A3" i="36"/>
  <c r="A3" i="35"/>
  <c r="D9" i="35"/>
  <c r="A3" i="34"/>
  <c r="C7" i="34"/>
  <c r="A3" i="33"/>
  <c r="D7" i="33"/>
  <c r="W39" i="26"/>
  <c r="R39" i="26"/>
  <c r="M39" i="26"/>
  <c r="H39" i="26"/>
  <c r="C39" i="26"/>
  <c r="W92" i="26"/>
  <c r="R92" i="26"/>
  <c r="M92" i="26"/>
  <c r="H92" i="26"/>
  <c r="C92" i="26"/>
  <c r="W70" i="26"/>
  <c r="R70" i="26"/>
  <c r="M70" i="26"/>
  <c r="H70" i="26"/>
  <c r="C70" i="26"/>
  <c r="D8" i="24"/>
  <c r="D19" i="24"/>
  <c r="AA166" i="18"/>
  <c r="U166" i="18"/>
  <c r="O166" i="18"/>
  <c r="I166" i="18"/>
  <c r="C166" i="18"/>
  <c r="AA118" i="18"/>
  <c r="U118" i="18"/>
  <c r="O118" i="18"/>
  <c r="I118" i="18"/>
  <c r="C118" i="18"/>
  <c r="AA81" i="18"/>
  <c r="U81" i="18"/>
  <c r="O81" i="18"/>
  <c r="I81" i="18"/>
  <c r="C81" i="18"/>
  <c r="AA62" i="18"/>
  <c r="U62" i="18"/>
  <c r="O62" i="18"/>
  <c r="I62" i="18"/>
  <c r="C62" i="18"/>
  <c r="C6" i="3"/>
  <c r="C28" i="3"/>
  <c r="D6" i="3"/>
  <c r="D63" i="3"/>
  <c r="E6" i="3"/>
  <c r="E63" i="3"/>
  <c r="F6" i="3"/>
  <c r="F45" i="3"/>
  <c r="B6" i="3"/>
  <c r="B45" i="3"/>
  <c r="AB6" i="2"/>
  <c r="AB183" i="2" s="1"/>
  <c r="V6" i="2"/>
  <c r="V591" i="2" s="1"/>
  <c r="P6" i="2"/>
  <c r="P183" i="2" s="1"/>
  <c r="J6" i="2"/>
  <c r="J271" i="2"/>
  <c r="D6" i="2"/>
  <c r="D183" i="2" s="1"/>
  <c r="A3" i="9"/>
  <c r="D16" i="24"/>
  <c r="D34" i="24"/>
  <c r="D33" i="24"/>
  <c r="D18" i="24"/>
  <c r="D12" i="24"/>
  <c r="A3" i="17"/>
  <c r="Z46" i="5"/>
  <c r="T46" i="5"/>
  <c r="N46" i="5"/>
  <c r="H46" i="5"/>
  <c r="B46" i="5"/>
  <c r="A3" i="29"/>
  <c r="A3" i="28"/>
  <c r="F68" i="21"/>
  <c r="E68" i="21"/>
  <c r="D68" i="21"/>
  <c r="C68" i="21"/>
  <c r="B68" i="21"/>
  <c r="L7" i="17"/>
  <c r="K7" i="17"/>
  <c r="J7" i="17"/>
  <c r="I7" i="17"/>
  <c r="H7" i="17"/>
  <c r="B6" i="21"/>
  <c r="AA7" i="17"/>
  <c r="Z7" i="17"/>
  <c r="Y7" i="17"/>
  <c r="X7" i="17"/>
  <c r="W7" i="17"/>
  <c r="V7" i="17"/>
  <c r="U7" i="17"/>
  <c r="T7" i="17"/>
  <c r="S7" i="17"/>
  <c r="R7" i="17"/>
  <c r="Q7" i="17"/>
  <c r="P7" i="17"/>
  <c r="O7" i="17"/>
  <c r="N7" i="17"/>
  <c r="M7" i="17"/>
  <c r="G7" i="17"/>
  <c r="F7" i="17"/>
  <c r="E7" i="17"/>
  <c r="D7" i="17"/>
  <c r="A3" i="16"/>
  <c r="AA6" i="27"/>
  <c r="U6" i="27"/>
  <c r="O6" i="27"/>
  <c r="I6" i="27"/>
  <c r="C6" i="27"/>
  <c r="A3" i="27"/>
  <c r="A3" i="22"/>
  <c r="AB6" i="22"/>
  <c r="V6" i="22"/>
  <c r="P6" i="22"/>
  <c r="J6" i="22"/>
  <c r="D6" i="22"/>
  <c r="A3" i="21"/>
  <c r="F280" i="21"/>
  <c r="E280" i="21"/>
  <c r="D280" i="21"/>
  <c r="C280" i="21"/>
  <c r="B280" i="21"/>
  <c r="F213" i="21"/>
  <c r="E213" i="21"/>
  <c r="D213" i="21"/>
  <c r="C213" i="21"/>
  <c r="B213" i="21"/>
  <c r="F135" i="21"/>
  <c r="E135" i="21"/>
  <c r="D135" i="21"/>
  <c r="C135" i="21"/>
  <c r="B135" i="21"/>
  <c r="F6" i="21"/>
  <c r="E6" i="21"/>
  <c r="D6" i="21"/>
  <c r="C6" i="21"/>
  <c r="C6" i="18"/>
  <c r="A3" i="19"/>
  <c r="AA6" i="18"/>
  <c r="U6" i="18"/>
  <c r="O6" i="18"/>
  <c r="I6" i="18"/>
  <c r="A3" i="18"/>
  <c r="K6" i="9"/>
  <c r="I6" i="9"/>
  <c r="G6" i="9"/>
  <c r="E6" i="9"/>
  <c r="C6" i="9"/>
  <c r="B6" i="8"/>
  <c r="A3" i="8"/>
  <c r="R6" i="8"/>
  <c r="N6" i="8"/>
  <c r="J6" i="8"/>
  <c r="F6" i="8"/>
  <c r="W7" i="26"/>
  <c r="M7" i="26"/>
  <c r="R7" i="26"/>
  <c r="H7" i="26"/>
  <c r="C7" i="26"/>
  <c r="A3" i="26"/>
  <c r="AB7" i="6"/>
  <c r="V7" i="6"/>
  <c r="P7" i="6"/>
  <c r="J7" i="6"/>
  <c r="D7" i="6"/>
  <c r="A3" i="6"/>
  <c r="Z79" i="5"/>
  <c r="T79" i="5"/>
  <c r="N79" i="5"/>
  <c r="H79" i="5"/>
  <c r="B79" i="5"/>
  <c r="Z63" i="5"/>
  <c r="T63" i="5"/>
  <c r="N63" i="5"/>
  <c r="H63" i="5"/>
  <c r="B63" i="5"/>
  <c r="Z30" i="5"/>
  <c r="T30" i="5"/>
  <c r="N30" i="5"/>
  <c r="H30" i="5"/>
  <c r="B30" i="5"/>
  <c r="Z7" i="5"/>
  <c r="T7" i="5"/>
  <c r="N7" i="5"/>
  <c r="H7" i="5"/>
  <c r="B7" i="5"/>
  <c r="A3" i="5"/>
  <c r="A3" i="3"/>
  <c r="A3" i="2"/>
  <c r="A3" i="23"/>
  <c r="D15" i="24"/>
  <c r="P172" i="22"/>
  <c r="P351" i="22"/>
  <c r="P508" i="22"/>
  <c r="P221" i="22"/>
  <c r="V172" i="22"/>
  <c r="V508" i="22"/>
  <c r="V221" i="22"/>
  <c r="V351" i="22"/>
  <c r="AB172" i="22"/>
  <c r="AB508" i="22"/>
  <c r="AB221" i="22"/>
  <c r="AB351" i="22"/>
  <c r="D172" i="22"/>
  <c r="D351" i="22"/>
  <c r="D508" i="22"/>
  <c r="D221" i="22"/>
  <c r="J172" i="22"/>
  <c r="J351" i="22"/>
  <c r="J508" i="22"/>
  <c r="J221" i="22"/>
  <c r="F80" i="3"/>
  <c r="J420" i="2"/>
  <c r="J591" i="2"/>
  <c r="P591" i="2"/>
  <c r="AB420" i="2"/>
  <c r="D591" i="2"/>
  <c r="V420" i="2"/>
  <c r="D271" i="2"/>
  <c r="F28" i="3"/>
  <c r="F63" i="3"/>
  <c r="E28" i="3"/>
  <c r="P271" i="2"/>
  <c r="D45" i="3"/>
  <c r="C45" i="3"/>
  <c r="C80" i="3"/>
  <c r="C63" i="3"/>
  <c r="E80" i="3"/>
  <c r="E45" i="3"/>
  <c r="B28" i="3"/>
  <c r="B80" i="3"/>
  <c r="B63" i="3"/>
  <c r="V271" i="2"/>
  <c r="D80" i="3"/>
  <c r="J183" i="2"/>
  <c r="D28" i="3"/>
  <c r="D420" i="2" l="1"/>
  <c r="P420" i="2"/>
  <c r="V183" i="2"/>
  <c r="AB271" i="2"/>
  <c r="AB591" i="2"/>
</calcChain>
</file>

<file path=xl/sharedStrings.xml><?xml version="1.0" encoding="utf-8"?>
<sst xmlns="http://schemas.openxmlformats.org/spreadsheetml/2006/main" count="9205" uniqueCount="766">
  <si>
    <t/>
  </si>
  <si>
    <t>All Courts</t>
  </si>
  <si>
    <t>Unknown</t>
  </si>
  <si>
    <t>In custody for a prior offence</t>
  </si>
  <si>
    <t>On bail</t>
  </si>
  <si>
    <t>Bail dispensed with</t>
  </si>
  <si>
    <t>Homicide and related offences</t>
  </si>
  <si>
    <t>Acts intended to cause injury</t>
  </si>
  <si>
    <t>Sexual assault and related offences</t>
  </si>
  <si>
    <t>Dangerous or negligent acts endangering persons</t>
  </si>
  <si>
    <t>Abduction, harassment and other offences against the person</t>
  </si>
  <si>
    <t>Robbery, extortion and related offences</t>
  </si>
  <si>
    <t>Unlawful entry with intent/burglary, break and enter</t>
  </si>
  <si>
    <t>Theft and related offences</t>
  </si>
  <si>
    <t>Fraud, deception and related offences</t>
  </si>
  <si>
    <t>Illicit drug offences</t>
  </si>
  <si>
    <t>Prohibited and regulated weapons and explosives offences</t>
  </si>
  <si>
    <t>Property damage and environmental pollution</t>
  </si>
  <si>
    <t>Public order offences</t>
  </si>
  <si>
    <t>Traffic and vehicle regulatory offences</t>
  </si>
  <si>
    <t>Offences against justice procedures, government security and government operations</t>
  </si>
  <si>
    <t>Miscellaneous offences</t>
  </si>
  <si>
    <t>Mean duration (months)</t>
  </si>
  <si>
    <t>Fine</t>
  </si>
  <si>
    <t>Committal to outcome</t>
  </si>
  <si>
    <t>Outcome to sentence</t>
  </si>
  <si>
    <t>First appearance to finalisation</t>
  </si>
  <si>
    <t>Must be acknowledged in any document (electronic or otherwise)  containing that data.</t>
  </si>
  <si>
    <t>Charges</t>
  </si>
  <si>
    <t>Charges
finalised</t>
  </si>
  <si>
    <t>Charges
proven</t>
  </si>
  <si>
    <t>%
proven</t>
  </si>
  <si>
    <t>Murder</t>
  </si>
  <si>
    <t>Attempted murder</t>
  </si>
  <si>
    <t>Manslaughter</t>
  </si>
  <si>
    <t>Driving causing death</t>
  </si>
  <si>
    <t>Total</t>
  </si>
  <si>
    <t>Assault</t>
  </si>
  <si>
    <t>Serious assault resulting in injury</t>
  </si>
  <si>
    <t>Serious assault not resulting in injury</t>
  </si>
  <si>
    <t>Common assault</t>
  </si>
  <si>
    <t>Sexual assault</t>
  </si>
  <si>
    <t>Aggravated sexual assault</t>
  </si>
  <si>
    <t>Non-aggravated sexual assault</t>
  </si>
  <si>
    <t>Non-assaultive sexual offences</t>
  </si>
  <si>
    <t>Non-assaultive sexual offences against a child</t>
  </si>
  <si>
    <t>Sexual servitude offences</t>
  </si>
  <si>
    <t>Driving under the influence of alcohol or other substance</t>
  </si>
  <si>
    <t>Dangerous or negligent operation (driving) of a vehicle</t>
  </si>
  <si>
    <t>Neglect or ill-treatment of persons under care</t>
  </si>
  <si>
    <t>Abduction and kidnapping</t>
  </si>
  <si>
    <t>Deprivation of liberty/false imprisonment</t>
  </si>
  <si>
    <t>Harassment and private nuisance</t>
  </si>
  <si>
    <t>Threatening behaviour</t>
  </si>
  <si>
    <t>Robbery</t>
  </si>
  <si>
    <t>Aggravated robbery</t>
  </si>
  <si>
    <t>Non-aggravated robbery</t>
  </si>
  <si>
    <t>Blackmail and extortion</t>
  </si>
  <si>
    <t>Theft of a motor vehicle</t>
  </si>
  <si>
    <t>Illegal use of a motor vehicle</t>
  </si>
  <si>
    <t>Theft (except motor vehicles)</t>
  </si>
  <si>
    <t>Theft from a person (excluding by force)</t>
  </si>
  <si>
    <t>Theft of intellectual property</t>
  </si>
  <si>
    <t>Theft from retail premises</t>
  </si>
  <si>
    <t>Receive or handle proceeds of crime</t>
  </si>
  <si>
    <t>Illegal use of property (except motor vehicles)</t>
  </si>
  <si>
    <t>Obtain benefit by deception</t>
  </si>
  <si>
    <t>Forgery and counterfeiting</t>
  </si>
  <si>
    <t>Counterfeiting of currency</t>
  </si>
  <si>
    <t>Forgery of documents</t>
  </si>
  <si>
    <t>Possess equipment to make false/illegal instrument</t>
  </si>
  <si>
    <t>Fraudulent trade practices</t>
  </si>
  <si>
    <t>Misrepresentation of professional status</t>
  </si>
  <si>
    <t>Illegal non-fraudulent trade practices</t>
  </si>
  <si>
    <t>Dishonest conversion</t>
  </si>
  <si>
    <t>Import or export illicit drugs</t>
  </si>
  <si>
    <t>Import illicit drugs</t>
  </si>
  <si>
    <t>Deal or traffic in illicit drugs</t>
  </si>
  <si>
    <t>Deal or traffic in illicit drugs - commercial quantity</t>
  </si>
  <si>
    <t>Deal or traffic in illicit drugs - non-commercial quantity</t>
  </si>
  <si>
    <t>Manufacture illicit drugs</t>
  </si>
  <si>
    <t>Cultivate illicit drugs</t>
  </si>
  <si>
    <t>Possess and/or use illicit drugs</t>
  </si>
  <si>
    <t>Possess illicit drugs</t>
  </si>
  <si>
    <t>Use illicit drugs</t>
  </si>
  <si>
    <t>Other illicit drug offences</t>
  </si>
  <si>
    <t>Sell, possess and/or use prohibited weapons/explosives</t>
  </si>
  <si>
    <t>Misuse of regulated weapons/explosives</t>
  </si>
  <si>
    <t>Deal or traffic regulated weapons/explosives offences</t>
  </si>
  <si>
    <t>Property damage</t>
  </si>
  <si>
    <t>Property damage by fire or explosion</t>
  </si>
  <si>
    <t>Graffiti</t>
  </si>
  <si>
    <t>Environmental pollution</t>
  </si>
  <si>
    <t>Air pollution offences</t>
  </si>
  <si>
    <t>Water pollution offences</t>
  </si>
  <si>
    <t>Noise pollution offences</t>
  </si>
  <si>
    <t>Soil pollution offences</t>
  </si>
  <si>
    <t>Disorderly conduct</t>
  </si>
  <si>
    <t>Trespass</t>
  </si>
  <si>
    <t>Criminal intent</t>
  </si>
  <si>
    <t>Riot and affray</t>
  </si>
  <si>
    <t>Regulated public order offences</t>
  </si>
  <si>
    <t>Betting and gambling offences</t>
  </si>
  <si>
    <t>Liquor and tobacco offences</t>
  </si>
  <si>
    <t>Censorship offences</t>
  </si>
  <si>
    <t>Prostitution offences</t>
  </si>
  <si>
    <t>Offences against public order sexual standards</t>
  </si>
  <si>
    <t>Consumption of legal substances in prohibited spaces</t>
  </si>
  <si>
    <t>Offensive conduct</t>
  </si>
  <si>
    <t>Offensive language</t>
  </si>
  <si>
    <t>Offensive behaviour</t>
  </si>
  <si>
    <t>Cruelty to animals</t>
  </si>
  <si>
    <t>Driver Licence offences</t>
  </si>
  <si>
    <t>Drive while licence disqualified or suspended</t>
  </si>
  <si>
    <t>Drive without a licence</t>
  </si>
  <si>
    <t>Registration offences</t>
  </si>
  <si>
    <t>Roadworthiness offences</t>
  </si>
  <si>
    <t>Regulatory driving offences</t>
  </si>
  <si>
    <t>Breach of custodial order offences</t>
  </si>
  <si>
    <t>Escape custody offences</t>
  </si>
  <si>
    <t>Breach of suspended sentence</t>
  </si>
  <si>
    <t>Breach of community-based order</t>
  </si>
  <si>
    <t>Breach of community service order</t>
  </si>
  <si>
    <t>Breach of bond - supervised</t>
  </si>
  <si>
    <t>Breach of bond - unsupervised</t>
  </si>
  <si>
    <t>Breach of violence order</t>
  </si>
  <si>
    <t>Bribery involving government officials</t>
  </si>
  <si>
    <t>Immigration offences</t>
  </si>
  <si>
    <t>Subvert the course of justice</t>
  </si>
  <si>
    <t>Resist or hinder police officer or justice official</t>
  </si>
  <si>
    <t>Prison regulation offences</t>
  </si>
  <si>
    <t>Offences against privacy</t>
  </si>
  <si>
    <t>Public health and safety offences</t>
  </si>
  <si>
    <t>Sanitation offences</t>
  </si>
  <si>
    <t>Occupational health and safety offences</t>
  </si>
  <si>
    <t>Transport regulation offences</t>
  </si>
  <si>
    <t>Dangerous substances offences</t>
  </si>
  <si>
    <t>Licit drug offences</t>
  </si>
  <si>
    <t>Commercial/industry/financial regulation</t>
  </si>
  <si>
    <t>Other miscellaneous offences</t>
  </si>
  <si>
    <t>Environmental regulation offences</t>
  </si>
  <si>
    <t>Bribery excluding government officials</t>
  </si>
  <si>
    <t>Quarantine offences</t>
  </si>
  <si>
    <t>Import/export regulations</t>
  </si>
  <si>
    <t>Procure or commit illegal abortion</t>
  </si>
  <si>
    <t>(a) The principal offence is defined to be that offence charged, which received the most serious penalty.</t>
  </si>
  <si>
    <t>Principal penalty</t>
  </si>
  <si>
    <t>Imprisonment</t>
  </si>
  <si>
    <t>Domestic</t>
  </si>
  <si>
    <t>Personal</t>
  </si>
  <si>
    <t>Number</t>
  </si>
  <si>
    <t>Blacktown</t>
  </si>
  <si>
    <t>Central Coast</t>
  </si>
  <si>
    <t>City and Inner South</t>
  </si>
  <si>
    <t>Eastern Suburbs</t>
  </si>
  <si>
    <t>Inner South West</t>
  </si>
  <si>
    <t>Inner West</t>
  </si>
  <si>
    <t>Northern Beaches</t>
  </si>
  <si>
    <t>Outer South West</t>
  </si>
  <si>
    <t>Parramatta</t>
  </si>
  <si>
    <t>Ryde</t>
  </si>
  <si>
    <t>South West</t>
  </si>
  <si>
    <t>Sutherland</t>
  </si>
  <si>
    <t>Capital Region</t>
  </si>
  <si>
    <t>Central West</t>
  </si>
  <si>
    <t>Coffs Harbour - Grafton</t>
  </si>
  <si>
    <t>Far West and Orana</t>
  </si>
  <si>
    <t>Illawarra</t>
  </si>
  <si>
    <t>Mid North Coast</t>
  </si>
  <si>
    <t>Murray</t>
  </si>
  <si>
    <t>Riverina</t>
  </si>
  <si>
    <t>(a) The AVOs were granted against the POIs (persons of interest).</t>
  </si>
  <si>
    <t>No.</t>
  </si>
  <si>
    <t>%</t>
  </si>
  <si>
    <t>Other fraud and deception offences</t>
  </si>
  <si>
    <t>Manufacture or cultivate illicit drugs</t>
  </si>
  <si>
    <t>Offences against justice procedures</t>
  </si>
  <si>
    <t>Offences against government security</t>
  </si>
  <si>
    <t>Defamation, libel and privacy offences</t>
  </si>
  <si>
    <t>Manslaughter and driving causing death</t>
  </si>
  <si>
    <t>Dangerous or negligent operation of a vehicle</t>
  </si>
  <si>
    <t>Other dangerous or negligent acts endangering persons</t>
  </si>
  <si>
    <t>Harassment and threatening behaviour</t>
  </si>
  <si>
    <t>Motor vehicle theft and related offences</t>
  </si>
  <si>
    <t>Deceptive business/government practices</t>
  </si>
  <si>
    <t>Prohibited weapons/explosives offences</t>
  </si>
  <si>
    <t>Regulated weapons/explosives offences</t>
  </si>
  <si>
    <t>Vehicle registration and roadworthiness offences</t>
  </si>
  <si>
    <t>Breach of violence and non-violence restraining orders</t>
  </si>
  <si>
    <t>Offences against government operations</t>
  </si>
  <si>
    <t>Unlawfully obtain or possess regulated weapons/explosives</t>
  </si>
  <si>
    <t>Resist or hinder government official (excluding police officer, justice official or government security officer)</t>
  </si>
  <si>
    <t>Resist or hinder government officer concerned with government security</t>
  </si>
  <si>
    <t>Bond with supervision</t>
  </si>
  <si>
    <t>Bond without supervision</t>
  </si>
  <si>
    <t>No conviction recorded</t>
  </si>
  <si>
    <t>Statistical Area of residence of POI (a)</t>
  </si>
  <si>
    <t>Baulkham Hills and Hawkesbury</t>
  </si>
  <si>
    <t>North Sydney and Hornsby</t>
  </si>
  <si>
    <t>Outer West and Blue Mountains</t>
  </si>
  <si>
    <t>Hunter Valley excluding Newcastle</t>
  </si>
  <si>
    <t>New England and North West</t>
  </si>
  <si>
    <t>Newcastle and Lake Macquarie</t>
  </si>
  <si>
    <t>Southern Highlands and Shoalhaven</t>
  </si>
  <si>
    <t>Rate per 100,000 population (b)</t>
  </si>
  <si>
    <t>Proceeded to defended hearing/trial</t>
  </si>
  <si>
    <t>Type of appeal</t>
  </si>
  <si>
    <t>Arrest to committal</t>
  </si>
  <si>
    <t>Arrest to finalisation</t>
  </si>
  <si>
    <t>Arrest to first appearance</t>
  </si>
  <si>
    <t>Convicted ex parte</t>
  </si>
  <si>
    <t>Outcome of appeal</t>
  </si>
  <si>
    <t>Appeal upheld for all matters</t>
  </si>
  <si>
    <t>Appeal upheld for some matters</t>
  </si>
  <si>
    <t>Contents</t>
  </si>
  <si>
    <t>Summary and detailed offence information</t>
  </si>
  <si>
    <t>Domestic violence and Child sex offences information</t>
  </si>
  <si>
    <t>Custodial sentences</t>
  </si>
  <si>
    <t>More information available from the BOCSAR website</t>
  </si>
  <si>
    <t>Explanatory Notes</t>
  </si>
  <si>
    <t>Table Number</t>
  </si>
  <si>
    <t>return to table of contents</t>
  </si>
  <si>
    <t>Male</t>
  </si>
  <si>
    <t>Female</t>
  </si>
  <si>
    <t>Juvenile (10 to 17 years)</t>
  </si>
  <si>
    <t>Adult (18+ years)</t>
  </si>
  <si>
    <t>Outcome of court appearance</t>
  </si>
  <si>
    <t>Guilty of at least one charge</t>
  </si>
  <si>
    <t>Not guilty of all charges</t>
  </si>
  <si>
    <t>Found not guilty but pleaded guilty to other charge/s</t>
  </si>
  <si>
    <t>First appearance to determination</t>
  </si>
  <si>
    <t>Greater Sydney</t>
  </si>
  <si>
    <t>Regional NSW</t>
  </si>
  <si>
    <t>Total NSW</t>
  </si>
  <si>
    <t>Total Greater Sydney</t>
  </si>
  <si>
    <t>Total Regional NSW</t>
  </si>
  <si>
    <t>Appeal cases finalised in the District Court by type and outcome.</t>
  </si>
  <si>
    <t>Bail status</t>
  </si>
  <si>
    <t>Outcome of appearance</t>
  </si>
  <si>
    <t>Type of principal offence (ANZSOC division and subdivision)</t>
  </si>
  <si>
    <t>Appeal - Severity Of Sentence</t>
  </si>
  <si>
    <t>Appeal dismissed/withdrawn for all matters</t>
  </si>
  <si>
    <t>Appeal - Conviction And Sentence</t>
  </si>
  <si>
    <t>Appeal - Inadequacy Of Sentence</t>
  </si>
  <si>
    <t>Appeal - Apprehended Violence Order</t>
  </si>
  <si>
    <t>n.a. - Not available.</t>
  </si>
  <si>
    <t>Juvenile control order</t>
  </si>
  <si>
    <t>Juvenile probation order</t>
  </si>
  <si>
    <t>Richmond - Tweed</t>
  </si>
  <si>
    <t>Table 1</t>
  </si>
  <si>
    <t>Table 8</t>
  </si>
  <si>
    <t>Table 10</t>
  </si>
  <si>
    <t>Table 2</t>
  </si>
  <si>
    <t>Table 3</t>
  </si>
  <si>
    <t>Table 4</t>
  </si>
  <si>
    <t>Table 5</t>
  </si>
  <si>
    <t>Table 6</t>
  </si>
  <si>
    <t>Table 7</t>
  </si>
  <si>
    <t>Table 9</t>
  </si>
  <si>
    <t>Table 11</t>
  </si>
  <si>
    <t>Table 12</t>
  </si>
  <si>
    <t>Table 13</t>
  </si>
  <si>
    <t>Table 14</t>
  </si>
  <si>
    <t>Table 15</t>
  </si>
  <si>
    <t>Age group</t>
  </si>
  <si>
    <t>Gender</t>
  </si>
  <si>
    <t>Table 16</t>
  </si>
  <si>
    <t>Table 17</t>
  </si>
  <si>
    <t>Total defendants found guilty</t>
  </si>
  <si>
    <t>Defendants found guilty by penalty</t>
  </si>
  <si>
    <t>Summary characteristics of defendants with a finalised court appearance by court level.</t>
  </si>
  <si>
    <t>Defendants found guilty by principal offence (ANZSOC division)</t>
  </si>
  <si>
    <t>Total defendants found guilty of at least one charge</t>
  </si>
  <si>
    <t>Percentage of defendants found guilty of at least one charge</t>
  </si>
  <si>
    <t>Defendants with a finalised charge</t>
  </si>
  <si>
    <t>Defendants  with a proven charge</t>
  </si>
  <si>
    <t>Charges finalised</t>
  </si>
  <si>
    <t>Charges proven</t>
  </si>
  <si>
    <t>% proven</t>
  </si>
  <si>
    <t>Missing/Unknown</t>
  </si>
  <si>
    <t>Type of committal</t>
  </si>
  <si>
    <t>Committed for trial</t>
  </si>
  <si>
    <t>Committed for sentence</t>
  </si>
  <si>
    <t>Exceed the prescribed content of alcohol</t>
  </si>
  <si>
    <t>All charges withdrawn by prosecution</t>
  </si>
  <si>
    <t>Interstate/overseas</t>
  </si>
  <si>
    <t>Proceeded to sentence only</t>
  </si>
  <si>
    <t>Defendants
with a
finalised
charge</t>
  </si>
  <si>
    <t>Defendants
with a
proven
charge</t>
  </si>
  <si>
    <t>Other acts intended to cause injury, other</t>
  </si>
  <si>
    <t>Non-assaultive sexual offences, other</t>
  </si>
  <si>
    <t>Other dangerous or negligent acts endangering persons, other</t>
  </si>
  <si>
    <t>Theft (except motor vehicles), other</t>
  </si>
  <si>
    <t>Other fraud and deception offences, other</t>
  </si>
  <si>
    <t>Other illicit drug offences, other</t>
  </si>
  <si>
    <t>Prohibited weapons/explosives offences, other</t>
  </si>
  <si>
    <t>Regulated weapons/explosives offences, other</t>
  </si>
  <si>
    <t>Property damage, other</t>
  </si>
  <si>
    <t>Environmental pollution, other</t>
  </si>
  <si>
    <t>Disorderly conduct, other</t>
  </si>
  <si>
    <t>Regulated public order offences, other</t>
  </si>
  <si>
    <t>Driver licence offences, other</t>
  </si>
  <si>
    <t>Regulatory driving offences, other</t>
  </si>
  <si>
    <t>Breach of community-based order, other</t>
  </si>
  <si>
    <t>Offences against government operations, other</t>
  </si>
  <si>
    <t>Offences against government security, other</t>
  </si>
  <si>
    <t>Offences against justice procedures, other</t>
  </si>
  <si>
    <t>Public health and safety offences, other</t>
  </si>
  <si>
    <t>Other miscellaneous offences, other</t>
  </si>
  <si>
    <t>Exceed the prescribed content of illicit drugs</t>
  </si>
  <si>
    <t>Other acts intended to cause injury (b)</t>
  </si>
  <si>
    <t>Supreme Court</t>
  </si>
  <si>
    <t>Introduction</t>
  </si>
  <si>
    <t>The publication presents information on the characteristics of defendants dealt with by NSW criminal courts. This includes information on the offences, case outcomes and sentences associated with those defendants.</t>
  </si>
  <si>
    <t>This publication deals with criminal matters finalised by the NSW Higher, Local and Children’s Courts.</t>
  </si>
  <si>
    <t>Higher Courts</t>
  </si>
  <si>
    <t>Local Court</t>
  </si>
  <si>
    <t>A lower court level which deals with the majority of all criminal cases are heard in NSW. The Local Court is presided over by a magistrate and has jurisdiction to try and sentence matters relating to summary offences. Under some circumstances, the Local Court may also deal with less serious indictable offences. Local Courts are also responsible for conducting preliminary (committal) hearings for indictable offences.</t>
  </si>
  <si>
    <t>Children's Court</t>
  </si>
  <si>
    <t>Data Source</t>
  </si>
  <si>
    <t xml:space="preserve">Data was sourced from the JusticeLink system and maintained by the NSW Bureau of Crime Statistics and Research (BOCSAR). </t>
  </si>
  <si>
    <t>In most tables the counting unit is charges, persons charged or persons found guilty in finalised court appearances. Where the counting unit is the number of finalised charges, a person charged with more than one offence appears more than once.</t>
  </si>
  <si>
    <t>Minor criminal matters, such as regulatory driving offences issued through infringement notices and appeals to same are not included in the report</t>
  </si>
  <si>
    <t>Reference period</t>
  </si>
  <si>
    <t>Definitions and explanations (in alphabetical order)</t>
  </si>
  <si>
    <t xml:space="preserve">There are four outcomes of appeals included: </t>
  </si>
  <si>
    <t>Appeal dismissed/withdrawn all matters: The court dismissed the appeal for all the charges/orders appealed against or that the appellant withdrew the appeal.</t>
  </si>
  <si>
    <t>Appeal upheld for some matters: The court dismissed the appeal on some charges/orders but upheld the appeal for at least one charge.</t>
  </si>
  <si>
    <t>Other (did not appear, died etc): The appeal was dismissed due to non-appearance of the appellant, the appellant's death, or the matters were referred to the Drug Court to be finalised with other offences.</t>
  </si>
  <si>
    <t>District Court</t>
  </si>
  <si>
    <t>Defendants charged in finalised court appearances by outcome of court appearance and court level.</t>
  </si>
  <si>
    <t>Number and percentage of convicted defendants in finalised court appearances who received custodial sentences</t>
  </si>
  <si>
    <r>
      <t xml:space="preserve">Offence data in this report is based on the </t>
    </r>
    <r>
      <rPr>
        <sz val="10"/>
        <color indexed="8"/>
        <rFont val="Arial"/>
        <family val="2"/>
      </rPr>
      <t xml:space="preserve">Australian Bureau of Statistics Australian and New Zealand Standard Offence Classification (ANZSOC), 2011 (Third edition) (cat. no. 1234.0). </t>
    </r>
  </si>
  <si>
    <r>
      <rPr>
        <b/>
        <i/>
        <sz val="10"/>
        <color indexed="8"/>
        <rFont val="Arial"/>
        <family val="2"/>
      </rPr>
      <t>Appeal cases:</t>
    </r>
    <r>
      <rPr>
        <sz val="10"/>
        <color indexed="8"/>
        <rFont val="Arial"/>
        <family val="2"/>
      </rPr>
      <t xml:space="preserve"> Appeals (number and percentage) to the District Court are against conviction, severity or inadequacy of sentences imposed in the Local Courts and against AVOs granted or not granted by the Local Courts. Appeals by or against companies as well as persons are included.</t>
    </r>
  </si>
  <si>
    <r>
      <rPr>
        <b/>
        <i/>
        <sz val="10"/>
        <rFont val="Arial"/>
        <family val="2"/>
      </rPr>
      <t xml:space="preserve">Bail: </t>
    </r>
    <r>
      <rPr>
        <sz val="10"/>
        <rFont val="Arial"/>
        <family val="2"/>
      </rPr>
      <t>Bail is a written promise, known as a bail undertaking, that an offender will come to a certain court at a particular time and date and abide by any conditions included in the undertaking. Bail may be set by the police or the court. Once an offender is in court for a particular charge, only the court can set bail in relation to that charge. The court can change or remove bail set by the police in relation to that charge.</t>
    </r>
  </si>
  <si>
    <r>
      <rPr>
        <b/>
        <i/>
        <sz val="10"/>
        <color indexed="8"/>
        <rFont val="Arial"/>
        <family val="2"/>
      </rPr>
      <t>Committal:</t>
    </r>
    <r>
      <rPr>
        <sz val="10"/>
        <color indexed="8"/>
        <rFont val="Arial"/>
        <family val="2"/>
      </rPr>
      <t xml:space="preserve"> Cases normally appear before the Higher Courts following a committal hearing in the Local or Children’s Courts. A committal hearing involves a preliminary hearing by a Magistrate of the evidence against the accused. If the accused pleads guilty at the committal hearing, they may be committed for sentencing to a Higher Court. Alternatively, if the accused pleads not guilty, or reserves their defence, he or she is committed for trial. Cases which commence by ex officio indictment are included. Cases which do not proceed beyond committal are not included. </t>
    </r>
  </si>
  <si>
    <r>
      <rPr>
        <b/>
        <i/>
        <sz val="10"/>
        <color indexed="8"/>
        <rFont val="Arial"/>
        <family val="2"/>
      </rPr>
      <t>Companies:</t>
    </r>
    <r>
      <rPr>
        <sz val="10"/>
        <color indexed="8"/>
        <rFont val="Arial"/>
        <family val="2"/>
      </rPr>
      <t xml:space="preserve"> Where companies have been excluded, it is noted below the data table along with the number of excluded companies for each year.</t>
    </r>
  </si>
  <si>
    <r>
      <rPr>
        <b/>
        <i/>
        <sz val="10"/>
        <color indexed="8"/>
        <rFont val="Arial"/>
        <family val="2"/>
      </rPr>
      <t>Defendants with a proven charge:</t>
    </r>
    <r>
      <rPr>
        <sz val="10"/>
        <color indexed="8"/>
        <rFont val="Arial"/>
        <family val="2"/>
      </rPr>
      <t xml:space="preserve"> Those who, for at least one offence charged, either pleaded guilty, were found guilty ex parte, or were found guilty after a defended hearing/trial.</t>
    </r>
  </si>
  <si>
    <r>
      <rPr>
        <b/>
        <sz val="10"/>
        <rFont val="Arial"/>
        <family val="2"/>
      </rPr>
      <t>Proceeded to defended hearing/trial</t>
    </r>
    <r>
      <rPr>
        <sz val="10"/>
        <rFont val="Arial"/>
        <family val="2"/>
      </rPr>
      <t>: Include where a ‘not guilty plea’ is entered or ‘no plea’ is recorded and the defendant/accused was present when the matter was finalised.</t>
    </r>
  </si>
  <si>
    <r>
      <rPr>
        <b/>
        <sz val="10"/>
        <rFont val="Arial"/>
        <family val="2"/>
      </rPr>
      <t>Convicted ex parte:</t>
    </r>
    <r>
      <rPr>
        <sz val="10"/>
        <rFont val="Arial"/>
        <family val="2"/>
      </rPr>
      <t xml:space="preserve"> Includes charges where the defendant either: (i) lodged a written guilty plea and was convicted and sentenced in his/her absence, or (ii) failed to appear, was convicted and sentenced by the court on the evidence presented. </t>
    </r>
  </si>
  <si>
    <r>
      <t>Penalties:</t>
    </r>
    <r>
      <rPr>
        <sz val="10"/>
        <rFont val="Arial"/>
        <family val="2"/>
      </rPr>
      <t xml:space="preserve"> </t>
    </r>
  </si>
  <si>
    <r>
      <rPr>
        <b/>
        <sz val="10"/>
        <color indexed="8"/>
        <rFont val="Arial"/>
        <family val="2"/>
      </rPr>
      <t xml:space="preserve">Juvenile control order: </t>
    </r>
    <r>
      <rPr>
        <sz val="10"/>
        <color indexed="8"/>
        <rFont val="Arial"/>
        <family val="2"/>
      </rPr>
      <t>A control order is a custodial sentence served in a juvenile detention centre. Like an adult sentence of imprisonment. The court can place a juvenile on a control order to be served in detention for up to two years on any one offence and up to a maximum of three years.</t>
    </r>
  </si>
  <si>
    <r>
      <rPr>
        <b/>
        <i/>
        <sz val="10"/>
        <rFont val="Arial"/>
        <family val="2"/>
      </rPr>
      <t xml:space="preserve">Trial: </t>
    </r>
    <r>
      <rPr>
        <sz val="10"/>
        <rFont val="Arial"/>
        <family val="2"/>
      </rPr>
      <t>Where a defendant enters a not guilty plea or other defended plea in the committal proceedings, they are committed to a Higher Court for trial. In the Higher Courts, trials are usually conducted before a judge and jury whereby the judge rules on questions of law and the jury is responsible for determining whether or not the defendant is guilty. In NSW a trial can also be conducted before a judge alone.</t>
    </r>
  </si>
  <si>
    <t>The Children's Court hears and determines criminal charges against persons generally aged less than 18 years at the time the offence occurred. The Children's Court may also determine some minor indictable offences and conduct committal proceedings in relation to young people who have been charged with major indictable offences. In NSW children aged under 10 years cannot be charged with a criminal offence.</t>
  </si>
  <si>
    <t>Appeal upheld for all matters: This includes either that the conviction or AVO was overturned for all matters appealed against; or  that the penalty was varied (for a severity or inadequacy appeal) for all charges/orders appealed against.</t>
  </si>
  <si>
    <r>
      <rPr>
        <b/>
        <sz val="10"/>
        <rFont val="Arial"/>
        <family val="2"/>
      </rPr>
      <t>Arrest to first appearance:</t>
    </r>
    <r>
      <rPr>
        <sz val="10"/>
        <rFont val="Arial"/>
        <family val="2"/>
      </rPr>
      <t xml:space="preserve"> the time from the date on which the offender was arrested for the offence to the date of first appearance in court for the defendant for that offence.</t>
    </r>
  </si>
  <si>
    <t>The hierarchy of Children's Court penalties are:</t>
  </si>
  <si>
    <t>(i) Control order - a fixed term or non-parole period of detention in a Juvenile Justice NSW facility</t>
  </si>
  <si>
    <t>(ii) Community Service Order</t>
  </si>
  <si>
    <t>(iii) Probation Order - probation orders with Juvenile Justice NSW supervision, probation orders with other supervision and probation without supervision</t>
  </si>
  <si>
    <t>(iv) Fine</t>
  </si>
  <si>
    <t>(v) Bond - includes bond, suspended control order and conditional discharge, with supervision and without supervision</t>
  </si>
  <si>
    <t>(vi) Dismissed with caution</t>
  </si>
  <si>
    <t>(vii) Other proven outcomes – includes dismissed after Youth Justice Conference, no action taken on a breach of court orders, nominal sentence (rising of the court), conviction with no other penalty, disqualified driver and compensation.</t>
  </si>
  <si>
    <r>
      <rPr>
        <b/>
        <i/>
        <sz val="10"/>
        <color indexed="8"/>
        <rFont val="Arial"/>
        <family val="2"/>
      </rPr>
      <t>Principal offence</t>
    </r>
    <r>
      <rPr>
        <b/>
        <sz val="10"/>
        <color indexed="8"/>
        <rFont val="Arial"/>
        <family val="2"/>
      </rPr>
      <t>:</t>
    </r>
    <r>
      <rPr>
        <sz val="10"/>
        <color indexed="8"/>
        <rFont val="Arial"/>
        <family val="2"/>
      </rPr>
      <t xml:space="preserve"> The principal offence is defined as the offence charged which received the most serious penalty according to the following rules: </t>
    </r>
  </si>
  <si>
    <t>(b) Where there are two or more offences which received the same penalty type, the offence which received the greatest quantum of that penalty type is the principal offence. Note that for this calculation if multiple counts of the same offence type received different penalties they are treated as separate offences.</t>
  </si>
  <si>
    <t>(c) If there was more than one offence with a custodial penalty, the offence with the longest total sentence is selected as the principal offence.</t>
  </si>
  <si>
    <t>(d) If there was more than one offence with a custodial penalty with the same quantum of total sentence, the offence with the longest non-parole period is selected as the principal offence.</t>
  </si>
  <si>
    <t>(e) If there was more than one offence which received the same quantum of the same penalty type, including the same quantum of total sentence and non-parole period, the offence with the highest Median Sentence Ranking (see the Bureau’s Crime and Justice Bulletin No.142 ‘Measuring Offence Seriousness’) is selected as the principal offence.</t>
  </si>
  <si>
    <t>(f) Where an offence received more than one penalty, a principal penalty for that offence is first calculated following the rules set out above. The determination of principal offence is then calculated on the principal penalty for each offence.</t>
  </si>
  <si>
    <t>(a) Where an offender is found guilty of more than one offence, the offence which received the most serious penalty type is the principal offence.</t>
  </si>
  <si>
    <t>Source: NSW Bureau of Crime Statistics and Research</t>
  </si>
  <si>
    <t>Finalised by trial</t>
  </si>
  <si>
    <t>Finalised by sentence</t>
  </si>
  <si>
    <t>Sentenced by the lower courts after a guilty plea</t>
  </si>
  <si>
    <t>Sentenced after a guilty plea following trial committal (HC)</t>
  </si>
  <si>
    <t>Sentenced after a guilty plea following sentence committal (HC)</t>
  </si>
  <si>
    <t>Proven offence - not further described</t>
  </si>
  <si>
    <t>Otherwise disposed of (eg transferred to Drug Court, deceased)</t>
  </si>
  <si>
    <r>
      <rPr>
        <b/>
        <sz val="10"/>
        <rFont val="Arial"/>
        <family val="2"/>
      </rPr>
      <t xml:space="preserve">Otherwise disposed of (eg transferred to Drug Court, deceased): </t>
    </r>
    <r>
      <rPr>
        <sz val="10"/>
        <rFont val="Arial"/>
        <family val="2"/>
      </rPr>
      <t>Includes persons transferred to the Drug Court or referred to the Mental Health Review Tribunal from the Higher Court.</t>
    </r>
  </si>
  <si>
    <r>
      <rPr>
        <b/>
        <sz val="10"/>
        <rFont val="Arial"/>
        <family val="2"/>
      </rPr>
      <t xml:space="preserve">Court delay: </t>
    </r>
    <r>
      <rPr>
        <sz val="10"/>
        <rFont val="Arial"/>
        <family val="2"/>
      </rPr>
      <t>These tables show the time taken to dispose of a group of charges against a person by defended and undefended hearings by bail status at final appearance. It shows the median number of days taken at each stage of proceedings. For Higher Courts, the number and median delay for arrest to committal, committal to outcome, and outcome to sentence are provided. For the Local and Children's Courts, the number and median delay for arrest to first appearance and first appearance to finalisation (determination) is provided.  Note that medians cannot be added.</t>
    </r>
  </si>
  <si>
    <t>Defendants convicted in finalised court appearances by court level, type of principal offence and principal penalty (a).</t>
  </si>
  <si>
    <t>Type of offence (ANZSOC division and subdivision)</t>
  </si>
  <si>
    <r>
      <rPr>
        <b/>
        <i/>
        <sz val="10"/>
        <rFont val="Arial"/>
        <family val="2"/>
      </rPr>
      <t>Non-custodial sentence:</t>
    </r>
    <r>
      <rPr>
        <b/>
        <sz val="10"/>
        <rFont val="Arial"/>
        <family val="2"/>
      </rPr>
      <t xml:space="preserve"> </t>
    </r>
    <r>
      <rPr>
        <sz val="10"/>
        <rFont val="Arial"/>
        <family val="2"/>
      </rPr>
      <t>Sentences imposed on a defendant that do not involve being held in custody. This category includes: suspended sentences, intensive corrections orders, community supervision or work orders, fines, and other non-custodial orders.</t>
    </r>
  </si>
  <si>
    <r>
      <rPr>
        <b/>
        <i/>
        <sz val="10"/>
        <rFont val="Arial"/>
        <family val="2"/>
      </rPr>
      <t>Offence type:</t>
    </r>
    <r>
      <rPr>
        <b/>
        <sz val="10"/>
        <rFont val="Arial"/>
        <family val="2"/>
      </rPr>
      <t xml:space="preserve"> </t>
    </r>
    <r>
      <rPr>
        <sz val="10"/>
        <rFont val="Arial"/>
        <family val="2"/>
      </rPr>
      <t>Offence groups are based on the Australian Bureau of Statistics Australian and New Zealand Standard Offence Classification (ANZSOC), 2011 (Third edition) (cat. no. 1234.0). The tables in this report show offences classified at ANZSOC division, subdivision and group levels. In this report, the ANZSOC group ‘Breach of bond - probation’ contains breaches of supervised bonds and as such is entitled ‘Breach of bond - supervised’. The ANZSOC group ‘Breach of bond - other’ contains breaches of unsupervised bonds so is called ‘Breach of bond - unsupervised’. 'Child sex offences' and 'Domestic violence offences' are not categories within ANZSOC. These offences are also counted in the appropriate ANZSOC categories. In addition, the ANZSOC group 'Exceed the prescribed content of alcohol or other substance limit' has been split into two categories 'Exceed the prescribed content of alcohol' and 'Exceed the prescribed content of illicit drugs'.</t>
    </r>
  </si>
  <si>
    <r>
      <rPr>
        <b/>
        <sz val="10"/>
        <rFont val="Arial"/>
        <family val="2"/>
      </rPr>
      <t>NOTE:</t>
    </r>
    <r>
      <rPr>
        <sz val="10"/>
        <rFont val="Arial"/>
        <family val="2"/>
      </rPr>
      <t xml:space="preserve"> Data sourced from the NSW Bureau of Crime Statistics and Research</t>
    </r>
  </si>
  <si>
    <r>
      <t>The acknowledgement should take the form of '</t>
    </r>
    <r>
      <rPr>
        <b/>
        <sz val="10"/>
        <rFont val="Arial"/>
        <family val="2"/>
      </rPr>
      <t>Source: NSW Bureau of Crime Statistics and Research</t>
    </r>
    <r>
      <rPr>
        <sz val="10"/>
        <rFont val="Arial"/>
        <family val="2"/>
      </rPr>
      <t>'</t>
    </r>
  </si>
  <si>
    <r>
      <rPr>
        <b/>
        <sz val="10"/>
        <color rgb="FF000000"/>
        <rFont val="Arial(W1)"/>
        <family val="2"/>
      </rPr>
      <t>NOTE:</t>
    </r>
    <r>
      <rPr>
        <sz val="10"/>
        <color rgb="FF000000"/>
        <rFont val="Arial(W1)"/>
        <family val="2"/>
      </rPr>
      <t xml:space="preserve"> Data sourced from the NSW Bureau of Crime Statistics and Research</t>
    </r>
  </si>
  <si>
    <r>
      <t>The acknowledgement should take the form of '</t>
    </r>
    <r>
      <rPr>
        <b/>
        <sz val="10"/>
        <color rgb="FF000000"/>
        <rFont val="Arial(W1)"/>
        <family val="2"/>
      </rPr>
      <t>Source: NSW Bureau of Crime Statistics and Research</t>
    </r>
    <r>
      <rPr>
        <sz val="10"/>
        <color rgb="FF000000"/>
        <rFont val="Arial(W1)"/>
        <family val="2"/>
      </rPr>
      <t>'</t>
    </r>
  </si>
  <si>
    <r>
      <rPr>
        <b/>
        <sz val="10"/>
        <color rgb="FF000000"/>
        <rFont val="Arial"/>
        <family val="2"/>
      </rPr>
      <t>NOTE:</t>
    </r>
    <r>
      <rPr>
        <sz val="10"/>
        <color rgb="FF000000"/>
        <rFont val="Arial"/>
        <family val="2"/>
      </rPr>
      <t xml:space="preserve"> Data sourced from the NSW Bureau of Crime Statistics and Research</t>
    </r>
  </si>
  <si>
    <r>
      <t>The acknowledgement should take the form of '</t>
    </r>
    <r>
      <rPr>
        <b/>
        <sz val="10"/>
        <color rgb="FF000000"/>
        <rFont val="Arial"/>
        <family val="2"/>
      </rPr>
      <t>Source: NSW Bureau of Crime Statistics and Research</t>
    </r>
    <r>
      <rPr>
        <sz val="10"/>
        <color rgb="FF000000"/>
        <rFont val="Arial"/>
        <family val="2"/>
      </rPr>
      <t>'</t>
    </r>
  </si>
  <si>
    <r>
      <rPr>
        <b/>
        <sz val="10"/>
        <rFont val="Arial(W1)"/>
        <family val="2"/>
      </rPr>
      <t>NOTE:</t>
    </r>
    <r>
      <rPr>
        <sz val="10"/>
        <rFont val="Arial(W1)"/>
        <family val="2"/>
      </rPr>
      <t xml:space="preserve"> Data sourced from the NSW Bureau of Crime Statistics and Research</t>
    </r>
  </si>
  <si>
    <r>
      <t>The acknowledgement should take the form of '</t>
    </r>
    <r>
      <rPr>
        <b/>
        <sz val="10"/>
        <rFont val="Arial(W1)"/>
        <family val="2"/>
      </rPr>
      <t>Source: NSW Bureau of Crime Statistics and Research</t>
    </r>
    <r>
      <rPr>
        <sz val="10"/>
        <rFont val="Arial(W1)"/>
        <family val="2"/>
      </rPr>
      <t>'</t>
    </r>
  </si>
  <si>
    <t>Other (transferred to Drug Court, appellant deceased, etc)</t>
  </si>
  <si>
    <t>Bail status at finalisation (companies excluded)</t>
  </si>
  <si>
    <t>On bail (a)</t>
  </si>
  <si>
    <t>(a) Includes 'On bail' and 'Bail dispensed with'.</t>
  </si>
  <si>
    <r>
      <rPr>
        <i/>
        <sz val="10"/>
        <rFont val="Arial"/>
        <family val="2"/>
      </rPr>
      <t>Higher Courts</t>
    </r>
    <r>
      <rPr>
        <sz val="10"/>
        <rFont val="Arial"/>
        <family val="2"/>
      </rPr>
      <t>: The stages of proceedings are categories as follows:</t>
    </r>
  </si>
  <si>
    <r>
      <rPr>
        <i/>
        <sz val="10"/>
        <rFont val="Arial"/>
        <family val="2"/>
      </rPr>
      <t>Local and Children's Court</t>
    </r>
    <r>
      <rPr>
        <sz val="10"/>
        <rFont val="Arial"/>
        <family val="2"/>
      </rPr>
      <t>: The stages of proceedings are categories as follows:</t>
    </r>
  </si>
  <si>
    <r>
      <rPr>
        <b/>
        <sz val="10"/>
        <rFont val="Arial"/>
        <family val="2"/>
      </rPr>
      <t>Committal to outcome</t>
    </r>
    <r>
      <rPr>
        <sz val="10"/>
        <rFont val="Arial"/>
        <family val="2"/>
      </rPr>
      <t>: the time from date the matter was committed to latest date of determination of charges. Note that it is not possible to distinguish from the table in this report whether the accused altered his or her plea during the course of proceedings. Such a change of plea would be expected to alter the time taken to dispose of the matter.</t>
    </r>
  </si>
  <si>
    <r>
      <rPr>
        <b/>
        <sz val="10"/>
        <rFont val="Arial"/>
        <family val="2"/>
      </rPr>
      <t>Outcome to sentence</t>
    </r>
    <r>
      <rPr>
        <sz val="10"/>
        <rFont val="Arial"/>
        <family val="2"/>
      </rPr>
      <t xml:space="preserve">: the time from latest date of determination of charges (guilty plea or verdict) to the date of sentence. This category is applicable only to those accused persons who were found guilty. </t>
    </r>
  </si>
  <si>
    <r>
      <rPr>
        <b/>
        <sz val="10"/>
        <rFont val="Arial"/>
        <family val="2"/>
      </rPr>
      <t>Convicted</t>
    </r>
    <r>
      <rPr>
        <sz val="10"/>
        <rFont val="Arial"/>
        <family val="2"/>
      </rPr>
      <t>: Defendants who were proven guilty of at least one of the final charge(s) laid against them.</t>
    </r>
  </si>
  <si>
    <r>
      <rPr>
        <b/>
        <i/>
        <sz val="10"/>
        <rFont val="Arial"/>
        <family val="2"/>
      </rPr>
      <t>Not guilty verdict in the higher courts by reason of mental illness/health</t>
    </r>
    <r>
      <rPr>
        <sz val="10"/>
        <rFont val="Arial"/>
        <family val="2"/>
      </rPr>
      <t>: Under the Mental Health (Forensic Provisions) Act 1990, the Higher Courts can find a defendant not guilty on the grounds of mental illness. This outcome only applies to District and Supreme Courts.</t>
    </r>
  </si>
  <si>
    <r>
      <rPr>
        <b/>
        <i/>
        <sz val="10"/>
        <rFont val="Arial"/>
        <family val="2"/>
      </rPr>
      <t>Guilty of at least one charge</t>
    </r>
    <r>
      <rPr>
        <sz val="10"/>
        <rFont val="Arial"/>
        <family val="2"/>
      </rPr>
      <t>: The defendant pleaded not guilty, but was found guilty by the court of at least one of the offences charged.</t>
    </r>
  </si>
  <si>
    <r>
      <rPr>
        <b/>
        <i/>
        <sz val="10"/>
        <rFont val="Arial"/>
        <family val="2"/>
      </rPr>
      <t>Found not guilty but pleaded guilty to other charge/s</t>
    </r>
    <r>
      <rPr>
        <b/>
        <sz val="10"/>
        <rFont val="Arial"/>
        <family val="2"/>
      </rPr>
      <t>:</t>
    </r>
    <r>
      <rPr>
        <sz val="10"/>
        <rFont val="Arial"/>
        <family val="2"/>
      </rPr>
      <t xml:space="preserve"> Appearances in this category include persons for whom one or more charges were dismissed after a defended hearing, but who either (i) pleaded guilty to other charges or (ii) were convicted ex parte of other charges.</t>
    </r>
  </si>
  <si>
    <r>
      <rPr>
        <b/>
        <sz val="10"/>
        <rFont val="Arial"/>
        <family val="2"/>
      </rPr>
      <t>Proceeded to sentence only</t>
    </r>
    <r>
      <rPr>
        <sz val="10"/>
        <rFont val="Arial"/>
        <family val="2"/>
      </rPr>
      <t>:  Includes where the defendant pleaded guilty to at least one charge, and any other charges were dismissed or otherwise disposed of.</t>
    </r>
  </si>
  <si>
    <r>
      <rPr>
        <b/>
        <i/>
        <sz val="10"/>
        <rFont val="Arial"/>
        <family val="2"/>
      </rPr>
      <t>Sentenced by the lower courts after a guilty plea</t>
    </r>
    <r>
      <rPr>
        <sz val="10"/>
        <rFont val="Arial"/>
        <family val="2"/>
      </rPr>
      <t>: Persons present when finalised by the lower courts after entering a plea of guilty.</t>
    </r>
  </si>
  <si>
    <r>
      <rPr>
        <b/>
        <i/>
        <sz val="10"/>
        <rFont val="Arial"/>
        <family val="2"/>
      </rPr>
      <t>Sentenced after a guilty plea following trial committal (HC)</t>
    </r>
    <r>
      <rPr>
        <sz val="10"/>
        <rFont val="Arial"/>
        <family val="2"/>
      </rPr>
      <t>: Persons committed for trial who entered a guilty plea after committal, either before or during the trial. Persons who entered a guilty plea and were also found guilty/ acquitted of other charges at trial are excluded.</t>
    </r>
  </si>
  <si>
    <r>
      <rPr>
        <b/>
        <i/>
        <sz val="10"/>
        <rFont val="Arial"/>
        <family val="2"/>
      </rPr>
      <t>Sentenced after a guilty plea following sentence committal (HC)</t>
    </r>
    <r>
      <rPr>
        <sz val="10"/>
        <rFont val="Arial"/>
        <family val="2"/>
      </rPr>
      <t>: Persons committed to the higher court for sentence after entering a guilty plea in the lower court.</t>
    </r>
  </si>
  <si>
    <r>
      <rPr>
        <b/>
        <sz val="10"/>
        <rFont val="Arial"/>
        <family val="2"/>
      </rPr>
      <t>Proven offence - not further described</t>
    </r>
    <r>
      <rPr>
        <sz val="10"/>
        <rFont val="Arial"/>
        <family val="2"/>
      </rPr>
      <t>: Include persons who received a sentence but there was insufficient data to indicate whether they had proceeded to a defended hearing and a guilty finding was handed down or whether they were sentenced after entering a guilty plea.</t>
    </r>
  </si>
  <si>
    <r>
      <rPr>
        <b/>
        <sz val="10"/>
        <rFont val="Arial"/>
        <family val="2"/>
      </rPr>
      <t>Dismissed by the lower courts due to mental illness/health</t>
    </r>
    <r>
      <rPr>
        <sz val="10"/>
        <rFont val="Arial"/>
        <family val="2"/>
      </rPr>
      <t>: Includes charges dismissed under Section 32 of the Mental Health (Forensic Procedure) Act 1990. Where this occurs the Court can discharge a defendant who is suffering from a mental illness. The defendant may be conditionally discharged and may be called before the court for failing to comply with the order within six months of the order being imposed. Under Section 33 of the Act, a magistrate can order a mentally ill defendant to be detained in a hospital for an assessment, or discharge the defendant, either unconditionally or conditionally, into the care of a responsible person. This outcome only applies to the Local and Children's Court.</t>
    </r>
  </si>
  <si>
    <t>Breach of bond - supervision status unknown</t>
  </si>
  <si>
    <r>
      <rPr>
        <b/>
        <i/>
        <sz val="10"/>
        <rFont val="Arial"/>
        <family val="2"/>
      </rPr>
      <t>Age:</t>
    </r>
    <r>
      <rPr>
        <sz val="10"/>
        <rFont val="Arial"/>
        <family val="2"/>
      </rPr>
      <t xml:space="preserve"> A defendant's age is the time elapsed (in years) between a defendant's date of birth and the date of finalisation. Juveniles are aged 10 to 17 years at the time of finalisation; adults are aged 18 years and over at the time of finalisation.</t>
    </r>
  </si>
  <si>
    <r>
      <rPr>
        <b/>
        <i/>
        <sz val="10"/>
        <rFont val="Arial"/>
        <family val="2"/>
      </rPr>
      <t>Jurisdiction:</t>
    </r>
    <r>
      <rPr>
        <sz val="10"/>
        <rFont val="Arial"/>
        <family val="2"/>
      </rPr>
      <t xml:space="preserve"> This indicates the level of the court in which a defendant's case is heard. Court levels can be distinguished from one another on the basis of the extent of their legal powers. The court levels used to output data in this publication are Higher Court (District and Supreme Court), Local Court and Children's Court.</t>
    </r>
  </si>
  <si>
    <r>
      <rPr>
        <b/>
        <i/>
        <sz val="10"/>
        <color indexed="8"/>
        <rFont val="Arial"/>
        <family val="2"/>
      </rPr>
      <t xml:space="preserve">Persons of interest (POIs): </t>
    </r>
    <r>
      <rPr>
        <sz val="10"/>
        <color indexed="8"/>
        <rFont val="Arial"/>
        <family val="2"/>
      </rPr>
      <t>POIs are suspected offenders recorded by police in connection with a criminal incident. The POIs included in the Apprehended Violence Order table have all been proceeded against to court. POIs are not a count of unique offenders. Where an individual is involved in AVO incidents throughout the year they will appear as a POI multiple times. POIs are categorised as at the date they were legally proceeded against; not the date the incident occurred.</t>
    </r>
  </si>
  <si>
    <t>Other acts intended to cause injury (d)</t>
  </si>
  <si>
    <r>
      <rPr>
        <b/>
        <i/>
        <sz val="10"/>
        <rFont val="Arial"/>
        <family val="2"/>
      </rPr>
      <t>Defendants with a finalised charge:</t>
    </r>
    <r>
      <rPr>
        <sz val="10"/>
        <rFont val="Arial"/>
        <family val="2"/>
      </rPr>
      <t xml:space="preserve"> A defendant against whom one or more criminal charges have been laid and which are heard together as one court appearance. Data in JusticeLink are case-based, with each case containing one or more charges against a single individual. When different charges within the same case are finalised on either the same or different dates in the same jurisdiction these are counted by BOCSAR as one finalised court appearance and therefore reported as one person. An individual may also be involved in multiple JusticeLink cases. “Individuals” are not identified in JusticeLink; they are identified by BOCSAR using Central Names Index (a Police-assigned identifier) and name matching algorithms. Only when multiple cases for an individual are finalised on the same date in the same jurisdiction are they counted by BOCSAR as one finalised court appearance and so reported as one person.</t>
    </r>
  </si>
  <si>
    <r>
      <rPr>
        <b/>
        <i/>
        <sz val="10"/>
        <rFont val="Arial"/>
        <family val="2"/>
      </rPr>
      <t>Outcome of court appearance:</t>
    </r>
    <r>
      <rPr>
        <b/>
        <sz val="10"/>
        <rFont val="Arial"/>
        <family val="2"/>
      </rPr>
      <t xml:space="preserve"> </t>
    </r>
    <r>
      <rPr>
        <sz val="10"/>
        <rFont val="Arial"/>
        <family val="2"/>
      </rPr>
      <t xml:space="preserve">The way in which a defendant is completed as an item of business in a particular court level. A defendant is considered finalised when all charges against that defendant have been processed to completion within a court level. These are the possible outcomes - </t>
    </r>
  </si>
  <si>
    <t>Conviction only</t>
  </si>
  <si>
    <t>Other</t>
  </si>
  <si>
    <t>Change over the last 24 months</t>
  </si>
  <si>
    <t>Trend result and annual percentage change over the last 24 months</t>
  </si>
  <si>
    <t>Change over the last 60 months</t>
  </si>
  <si>
    <t>Trend result and average annual percentage change over the last 60 months</t>
  </si>
  <si>
    <t>Stable</t>
  </si>
  <si>
    <t>Mean (age)</t>
  </si>
  <si>
    <t>nc</t>
  </si>
  <si>
    <t>Table 5a</t>
  </si>
  <si>
    <t>5a</t>
  </si>
  <si>
    <t>Table 10a</t>
  </si>
  <si>
    <t>10a</t>
  </si>
  <si>
    <t>15a</t>
  </si>
  <si>
    <t>14a</t>
  </si>
  <si>
    <t>Table 14a</t>
  </si>
  <si>
    <t>Table 15a</t>
  </si>
  <si>
    <t>Intensive Correction Order</t>
  </si>
  <si>
    <t>Intimidation/stalking</t>
  </si>
  <si>
    <t>Arrest to finalisation (defended hearing)</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</si>
  <si>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theft of a motor vehicle and theft from retail premises) is counted only once in the offence division total.</t>
  </si>
  <si>
    <t xml:space="preserve">      Accordingly, the sum of the offence division totals for defendants charged does not equal the total of defendants charged.</t>
  </si>
  <si>
    <t>n.a.</t>
  </si>
  <si>
    <t>There are two major jurisdictions in the NSW Higher Courts: the Supreme Court, which hears cases in Sydney and on circuit in country centres, and the District Court, which sits at a number of metropolitan and country court houses. The Supreme Court deals with the most serious criminal matters. The District Court deals with all other matters on indictment and appeals against conviction or sentence arising from Local Court cases. The Supreme Court data in these tables excludes contempt of court proceedings referred from the civil jurisdiction for sentencing. The District Court data includes workplace health and safety prosecutions finalised in the District Court's summary jurisdiction.</t>
  </si>
  <si>
    <r>
      <rPr>
        <b/>
        <i/>
        <sz val="10"/>
        <color indexed="8"/>
        <rFont val="Arial"/>
        <family val="2"/>
      </rPr>
      <t xml:space="preserve">Apprehended Violence Orders (AVOs): </t>
    </r>
    <r>
      <rPr>
        <sz val="10"/>
        <color indexed="8"/>
        <rFont val="Arial"/>
        <family val="2"/>
      </rPr>
      <t>AVOs are legal orders which aim to protect individuals from violence, threats and harassment. There are two types of AVOs: domestic and personal AVOs (ADVOs and APVOs respectively). ADVOs are made by the court to protect individuals from violence, threats and harassment from a spouse, de facto partner, ex-partner, family member, carer or person living in the same household. APVOs are orders made by the court to protect individuals from violence, threats and harassment from anyone who they are not in a domestic or family relationship with. This publication only counts final orders issued by the courts, not interim or provisional orders. AVO data are sourced from the NSW Police Computerised Operational Policing System (COPS).</t>
    </r>
  </si>
  <si>
    <r>
      <rPr>
        <b/>
        <i/>
        <sz val="10"/>
        <rFont val="Arial"/>
        <family val="2"/>
      </rPr>
      <t>Bail status at finalisation:</t>
    </r>
    <r>
      <rPr>
        <i/>
        <sz val="10"/>
        <rFont val="Arial"/>
        <family val="2"/>
      </rPr>
      <t xml:space="preserve"> </t>
    </r>
    <r>
      <rPr>
        <sz val="10"/>
        <rFont val="Arial"/>
        <family val="2"/>
      </rPr>
      <t xml:space="preserve">Refers to the bail status of the defendant at their final court appearance. Those remanded in custody are separated into ‘bail refused’, ‘in custody for a prior offence’ or ‘Warrant executed – Police custody’. Corrective Services NSW and Juvenile Justice NSW custody data have been merged with court data to identify those persons who were ‘bail refused’, ‘in custody for a prior offence’ or ‘Warrant executed – Police custody’. Those not in these groups were ‘on bail’ or ‘bail dispensed with’. </t>
    </r>
  </si>
  <si>
    <t xml:space="preserve">In 2016 the bail category of ‘Warrant executed – Police custody’ was implemented. These are persons in Police custody prior to finalisation after having been arrested on a warrant.  Generally these persons are in police custody for less than 24 hours before their court matter is finalised.  Previously these persons were included in the ‘Bail refused’ category. This change affected Local and Children’s Court data only as any instance of an arrest warrant being executed in the District or Supreme courts is followed by a bail determination prior to the finalising appearance. This change has been made to BOCSAR's criminal court data back to 2010. Prior to 2010, the ‘Bail refused’ data includes both persons refused bail by the court and persons in Police custody prior to finalisation after having been arrested on a warrant. The ‘Bail refused’ data in these tables is not directly comparable with ‘Bail refused’ data released in previous years.
</t>
  </si>
  <si>
    <r>
      <rPr>
        <b/>
        <i/>
        <sz val="10"/>
        <color indexed="8"/>
        <rFont val="Arial"/>
        <family val="2"/>
      </rPr>
      <t>Charges:</t>
    </r>
    <r>
      <rPr>
        <sz val="10"/>
        <color indexed="8"/>
        <rFont val="Arial"/>
        <family val="2"/>
      </rPr>
      <t xml:space="preserve"> A charge refers to an instance of a particular type of offence being charged against a defendant. A finalised charge is one which has been fully determined by the court and for which no further court proceedings are required. </t>
    </r>
  </si>
  <si>
    <r>
      <rPr>
        <b/>
        <i/>
        <sz val="10"/>
        <color indexed="8"/>
        <rFont val="Arial"/>
        <family val="2"/>
      </rPr>
      <t xml:space="preserve">Child sex offences: </t>
    </r>
    <r>
      <rPr>
        <sz val="10"/>
        <color indexed="8"/>
        <rFont val="Arial"/>
        <family val="2"/>
      </rPr>
      <t>These are specific offences relating to offences against children under 16 years of age</t>
    </r>
    <r>
      <rPr>
        <b/>
        <i/>
        <sz val="10"/>
        <color indexed="8"/>
        <rFont val="Arial"/>
        <family val="2"/>
      </rPr>
      <t xml:space="preserve">. </t>
    </r>
    <r>
      <rPr>
        <sz val="10"/>
        <color indexed="8"/>
        <rFont val="Arial"/>
        <family val="2"/>
      </rPr>
      <t>Sexual offences against children is not a category within ANZSOC. These offences are also counted in the appropriate ANZSOC categories - sexual assault and non-assaultive sexual offences.</t>
    </r>
  </si>
  <si>
    <r>
      <rPr>
        <b/>
        <i/>
        <sz val="10"/>
        <color indexed="8"/>
        <rFont val="Arial"/>
        <family val="2"/>
      </rPr>
      <t>Charges proven:</t>
    </r>
    <r>
      <rPr>
        <sz val="10"/>
        <color indexed="8"/>
        <rFont val="Arial"/>
        <family val="2"/>
      </rPr>
      <t xml:space="preserve"> An outcome of criminal proceedings in which a court accepts that a charge is proven through a guilty plea entered by a defendant or the defendant is found guilty by the court. </t>
    </r>
  </si>
  <si>
    <r>
      <rPr>
        <b/>
        <i/>
        <sz val="10"/>
        <color indexed="8"/>
        <rFont val="Arial"/>
        <family val="2"/>
      </rPr>
      <t>Charges unproven:</t>
    </r>
    <r>
      <rPr>
        <sz val="10"/>
        <color indexed="8"/>
        <rFont val="Arial"/>
        <family val="2"/>
      </rPr>
      <t xml:space="preserve"> A determination by the court that a defendant is not guilty of the charge (or charges) on the grounds that the charge has not been proven. This includes: (a) dismissal of charge(s) by a magistrate on the grounds that the defendant is found not guilty, (b) a finding of not guilty by reason of mental illness or condition at the time the defendant committed the offence.</t>
    </r>
  </si>
  <si>
    <r>
      <rPr>
        <b/>
        <sz val="10"/>
        <rFont val="Arial"/>
        <family val="2"/>
      </rPr>
      <t>All charges withdrawn by prosecution</t>
    </r>
    <r>
      <rPr>
        <sz val="10"/>
        <rFont val="Arial"/>
        <family val="2"/>
      </rPr>
      <t>: This category includes finalisations where all charges were dismissed by the court, but there was not a defended hearing or trial. For instance, the prosecution may have not offered any evidence in respect to the charges, the Director of Public Prosecution may have elected to not proceeded to trial or the defendant died prior to finalisation.</t>
    </r>
  </si>
  <si>
    <r>
      <rPr>
        <b/>
        <sz val="10"/>
        <color indexed="8"/>
        <rFont val="Arial"/>
        <family val="2"/>
      </rPr>
      <t xml:space="preserve">Imprisonment: </t>
    </r>
    <r>
      <rPr>
        <sz val="10"/>
        <color indexed="8"/>
        <rFont val="Arial"/>
        <family val="2"/>
      </rPr>
      <t>When sentencing an offender to imprisonment, the court sets a total term and may set a non-parole period. The non-parole period must not be less than three quarters of the total term unless there are special circumstances which the court must note. The court may decline to set a non-parole period, noting the reasons. For imprisonment sentences of six months or less, the court may not set a non-parole period. The mean durations shown in Table 1 include only the non-parole period where a non-parole period has been specified and the total term where no non-parole period has been set. Cumulative terms of imprisonment are excluded from these tables. Where a cumulative term was imposed, only the non-parole period duration for the principal offence is shown. Note that a maximum of two years imprisonment can be imposed in the Local Courts for any one offence but the Local Court may impose a cumulative term of up to five years.</t>
    </r>
  </si>
  <si>
    <r>
      <rPr>
        <b/>
        <sz val="10"/>
        <rFont val="Arial"/>
        <family val="2"/>
      </rPr>
      <t xml:space="preserve">Aggregate Sentences of Imprisonment: </t>
    </r>
    <r>
      <rPr>
        <sz val="10"/>
        <rFont val="Arial"/>
        <family val="2"/>
      </rPr>
      <t>From 14 March 2011, section 53A of the Crimes (Sentencing Procedure) Act 1999 has allowed the court to set an aggregate sentence of imprisonment in respect to two or more offences. The court must note the sentence that would have been imposed for each offence had separate sentences been imposed. This is referred to as the indicative sentence and should include a non-parole period for any standard non-parole period offences. The court may impose an aggregate sentence for some offences and separate imprisonment sentences for other offences. Where an aggregate sentence of imprisonment is imposed, the indicative sentences are used to determine the principal offence. Only the non-parole period duration for the principal offence is shown. When no indicative non-parole period has been specified, the ratio of the aggregate non-parole period to the aggregate total term is applied to the indicative total term (only when more than six months duration) to arrive at a non-parole period.</t>
    </r>
  </si>
  <si>
    <r>
      <rPr>
        <b/>
        <sz val="10"/>
        <color indexed="8"/>
        <rFont val="Arial"/>
        <family val="2"/>
      </rPr>
      <t xml:space="preserve">Intensive correction order (ICO): </t>
    </r>
    <r>
      <rPr>
        <sz val="10"/>
        <color indexed="8"/>
        <rFont val="Arial"/>
        <family val="2"/>
      </rPr>
      <t xml:space="preserve">ICOs are served in the community for a period of up to two years. ICOs were reformed and expanded on 24 September 2018, replacing home detention and suspended sentences. An ICO is the most serious sentence that an offender can serve in the community. Supervision is mandatory and the court must impose at least one of the following conditions: home detention, community service work (up to 750 hours), GPS electronic monitoring, curfew, program treatment, alcohol/drug abstention, non-association or place restriction.
   </t>
    </r>
  </si>
  <si>
    <r>
      <rPr>
        <b/>
        <sz val="10"/>
        <rFont val="Arial"/>
        <family val="2"/>
      </rPr>
      <t>Community Correction Order (CCO) with/without supervision:</t>
    </r>
    <r>
      <rPr>
        <sz val="10"/>
        <rFont val="Arial"/>
        <family val="2"/>
      </rPr>
      <t xml:space="preserve"> On 24 September 2018, CCOs replaced Community Service Orders and good behaviour bonds. Courts can use CCOs to punish offenders for crimes that do not warrant imprisonment or an ICO, but are too serious to be dealt with by a fine or lower level penalty. CCOs are served in the community for up to three years and the court may impose one or more of the following conditions: supervision, community service work (up to 500 hours), curfew (&lt;12 hours daily), program treatment, alcohol/drug abstention, non-association or place restriction.</t>
    </r>
  </si>
  <si>
    <r>
      <rPr>
        <b/>
        <sz val="10"/>
        <rFont val="Arial"/>
        <family val="2"/>
      </rPr>
      <t>Pre-reform or Children's Community Service Order (CSO):</t>
    </r>
    <r>
      <rPr>
        <sz val="10"/>
        <rFont val="Arial"/>
        <family val="2"/>
      </rPr>
      <t xml:space="preserve"> Offenders are ordered to perform a specified number of hours of unpaid community service work. For juveniles the Children (Community Service Orders) Act 1987 allows for a maximum of 100 hours community service for an offence committed by a person under 16 years of age and a maximum of 250 hours for an offence committed by a person aged 16 years or older. Prior to 24 September 2018, an adult could be sentenced to a stand-alone CSO with a maximum of 500 hours of community service on any one occasion. From 24 September 2018, the new Community Corrections Order (CCO) and reformed Intensive Correction Order (ICO) may be imposed with a community service work condition. </t>
    </r>
  </si>
  <si>
    <r>
      <rPr>
        <b/>
        <sz val="10"/>
        <rFont val="Arial"/>
        <family val="2"/>
      </rPr>
      <t xml:space="preserve">Juvenile probation order: </t>
    </r>
    <r>
      <rPr>
        <sz val="10"/>
        <rFont val="Arial"/>
        <family val="2"/>
      </rPr>
      <t>The Children’s Court can impose an order for probation on a juvenile offender (a person under the age of 18 years) under the Children (Criminal Proceedings) Act 1987 (NSW) s33(1)(e), which allows a court to make an order releasing the juvenile on probation, on such conditions as the Court may determine, for up to two years.</t>
    </r>
  </si>
  <si>
    <r>
      <rPr>
        <b/>
        <sz val="10"/>
        <rFont val="Arial"/>
        <family val="2"/>
      </rPr>
      <t>Bond (with/without supervision)</t>
    </r>
    <r>
      <rPr>
        <sz val="10"/>
        <rFont val="Arial"/>
        <family val="2"/>
      </rPr>
      <t>: There are several different types of bonds which may be imposed. Generally they require the offender to be ‘of good behaviour’ for a certain length of time. Conditions may also be included, for example, reporting regularly to Community Corrections, attending alcohol counselling, residing in certain areas. From 24 September 2018, NSW bonds for adults were replaced by Community Correction Orders (CCO) and Conditional Release Orders (CRO) with conviction. Children's Court bonds and Commonwealth Crimes Act bonds continue to be reported in this category.</t>
    </r>
  </si>
  <si>
    <r>
      <rPr>
        <b/>
        <sz val="10"/>
        <rFont val="Arial"/>
        <family val="2"/>
      </rPr>
      <t>Conditional Release Order (CRO) with/without conviction:</t>
    </r>
    <r>
      <rPr>
        <sz val="10"/>
        <rFont val="Arial"/>
        <family val="2"/>
      </rPr>
      <t xml:space="preserve"> CROs are served in the community for up to two years. Courts can use CROs to deal with first time and less serious offences where the offender is unlikely to present a risk to the community. Courts may impose one or more of the following conditions: supervision, program treatment, alcohol/drug abstention, non-association or place restriction. CROs without conviction replaced S10 non-conviction bonds on 24 September 2018 and CROs with conviction, along with CCOs, replaced S9 good behaviour bonds.</t>
    </r>
  </si>
  <si>
    <r>
      <rPr>
        <b/>
        <sz val="10"/>
        <rFont val="Arial"/>
        <family val="2"/>
      </rPr>
      <t>Fine:</t>
    </r>
    <r>
      <rPr>
        <sz val="10"/>
        <rFont val="Arial"/>
        <family val="2"/>
      </rPr>
      <t xml:space="preserve"> A monetary penalty where the offender is required to pay a sum of money to the Crown.</t>
    </r>
  </si>
  <si>
    <r>
      <rPr>
        <b/>
        <sz val="10"/>
        <rFont val="Arial"/>
        <family val="2"/>
      </rPr>
      <t>Conviction only:</t>
    </r>
    <r>
      <rPr>
        <sz val="10"/>
        <rFont val="Arial"/>
        <family val="2"/>
      </rPr>
      <t xml:space="preserve"> Includes the following penalty types:
</t>
    </r>
  </si>
  <si>
    <r>
      <rPr>
        <b/>
        <sz val="10"/>
        <rFont val="Arial"/>
        <family val="2"/>
      </rPr>
      <t xml:space="preserve">Bond without conviction (with/without supervision): </t>
    </r>
    <r>
      <rPr>
        <sz val="10"/>
        <rFont val="Arial"/>
        <family val="2"/>
      </rPr>
      <t>The court may discharge a person after a finding of guilt on condition that they enter a good behaviour bond for a term not exceeding two years (or three years for Commonwealth bonds). On 24 September 2018, the new Conditional Release Order (CRO) replaced good behaviour bonds under Section 10(1)(b) of the Crimes (Sentencing Procedure) Act 1999. Children's bonds without conviction and Commonwealth recognizance without conviction continue to be reported in this category.</t>
    </r>
  </si>
  <si>
    <r>
      <rPr>
        <b/>
        <sz val="10"/>
        <rFont val="Arial"/>
        <family val="2"/>
      </rPr>
      <t>No conviction recorded:</t>
    </r>
    <r>
      <rPr>
        <sz val="10"/>
        <rFont val="Arial"/>
        <family val="2"/>
      </rPr>
      <t xml:space="preserve"> Section 10(1)(a) of the Crimes (Sentencing Procedure) Act 1999 permits a court to find a charge proved but discharge the offender with no penalty.</t>
    </r>
  </si>
  <si>
    <t>Penalties repealed by the 24 September 2018 sentence reforms:</t>
  </si>
  <si>
    <r>
      <rPr>
        <b/>
        <sz val="10"/>
        <rFont val="Arial"/>
        <family val="2"/>
      </rPr>
      <t>Home detention:</t>
    </r>
    <r>
      <rPr>
        <sz val="10"/>
        <rFont val="Arial"/>
        <family val="2"/>
      </rPr>
      <t xml:space="preserve"> Under the now repealed Section 6 of the </t>
    </r>
    <r>
      <rPr>
        <i/>
        <sz val="10"/>
        <rFont val="Arial"/>
        <family val="2"/>
      </rPr>
      <t>Crimes (Sentencing Procedure) Act 1999,</t>
    </r>
    <r>
      <rPr>
        <sz val="10"/>
        <rFont val="Arial"/>
        <family val="2"/>
      </rPr>
      <t xml:space="preserve"> home detention orders were an alternative means of serving sentences of full-time imprisonment of up to 18 months. The conditions of the order constrained the offender‘s liberty to an extent that approximated confinement in minimum security custody with access to day release programs. On 24 September 2018, home detention orders were abolished, replaced by Intensive Correction Orders which may include a home detention condition. </t>
    </r>
  </si>
  <si>
    <r>
      <rPr>
        <b/>
        <sz val="10"/>
        <rFont val="Arial"/>
        <family val="2"/>
      </rPr>
      <t>Community Service Order (CSO) under the NSW Crime (Sentencing Procedure) Act:</t>
    </r>
    <r>
      <rPr>
        <sz val="10"/>
        <rFont val="Arial"/>
        <family val="2"/>
      </rPr>
      <t xml:space="preserve"> Offenders were ordered to perform a specified number of hours of unpaid community service work with a maximum of 500 hours of community service imposed on any one occasion. From 24 September 2018, CSOs are no longer a stand-alone sentencing option under the NSW </t>
    </r>
    <r>
      <rPr>
        <i/>
        <sz val="10"/>
        <rFont val="Arial"/>
        <family val="2"/>
      </rPr>
      <t>Crime (Sentencing Procedure) Act 1999</t>
    </r>
    <r>
      <rPr>
        <sz val="10"/>
        <rFont val="Arial"/>
        <family val="2"/>
      </rPr>
      <t xml:space="preserve">.  The new Community Corrections Order (CCO) and reformed Intensive Correction Order (ICO) may be imposed with a community service work condition. </t>
    </r>
  </si>
  <si>
    <r>
      <rPr>
        <b/>
        <sz val="10"/>
        <rFont val="Arial"/>
        <family val="2"/>
      </rPr>
      <t xml:space="preserve">Non-conviction bond: </t>
    </r>
    <r>
      <rPr>
        <sz val="10"/>
        <rFont val="Arial"/>
        <family val="2"/>
      </rPr>
      <t>Section 10(1)(b) of the Crimes (Sentencing Procedure) Act 1999 permitted a court to discharge a person on condition that they enter into a good behaviour bond for a term not exceeding two years. On 24 September 2018, good behaviour bonds were replaced by a Conditional Release Orders (CRO) under section 10(1)(b).</t>
    </r>
  </si>
  <si>
    <r>
      <rPr>
        <b/>
        <i/>
        <sz val="10"/>
        <color indexed="8"/>
        <rFont val="Arial"/>
        <family val="2"/>
      </rPr>
      <t>Plea:</t>
    </r>
    <r>
      <rPr>
        <sz val="10"/>
        <color indexed="8"/>
        <rFont val="Arial"/>
        <family val="2"/>
      </rPr>
      <t xml:space="preserve"> The formal statement by, or on behalf of, the defendant in response to a criminal charge that has been laid in a court. The nature of this response indicates whether or not the defendant intends to contest that charge.</t>
    </r>
  </si>
  <si>
    <r>
      <rPr>
        <b/>
        <sz val="11"/>
        <color indexed="8"/>
        <rFont val="Calibri"/>
        <family val="2"/>
      </rPr>
      <t>NOTE:</t>
    </r>
    <r>
      <rPr>
        <sz val="11"/>
        <color indexed="8"/>
        <rFont val="Calibri"/>
        <family val="2"/>
      </rPr>
      <t xml:space="preserve"> Data sourced from the NSW Bureau of Crime Statistics and Research</t>
    </r>
  </si>
  <si>
    <t>Must be acknowledged in any document (electronic or otherwise) containing that data.</t>
  </si>
  <si>
    <r>
      <t>The acknowledgement should take the form of '</t>
    </r>
    <r>
      <rPr>
        <b/>
        <sz val="11"/>
        <color indexed="8"/>
        <rFont val="Calibri"/>
        <family val="2"/>
      </rPr>
      <t>Source: NSW Bureau of Crime Statistics and Research</t>
    </r>
    <r>
      <rPr>
        <sz val="11"/>
        <color indexed="8"/>
        <rFont val="Calibri"/>
        <family val="2"/>
      </rPr>
      <t>'</t>
    </r>
  </si>
  <si>
    <t>Defendants convicted in finalised court appearances by court level, type of principal offence and detailed principal penalty (a).</t>
  </si>
  <si>
    <t>(a) The principal offence is the offence which received the most serious penalty. See the Explanatory Notes for more details.</t>
  </si>
  <si>
    <t>Link to the latest recorded crime report.</t>
  </si>
  <si>
    <r>
      <rPr>
        <b/>
        <i/>
        <sz val="10"/>
        <rFont val="Arial"/>
        <family val="2"/>
      </rPr>
      <t>Statistical Area:</t>
    </r>
    <r>
      <rPr>
        <sz val="1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</si>
  <si>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r>
      <rPr>
        <b/>
        <i/>
        <sz val="9"/>
        <color rgb="FF000000"/>
        <rFont val="Arial"/>
        <family val="2"/>
      </rPr>
      <t>Statistical Area:</t>
    </r>
    <r>
      <rPr>
        <sz val="9"/>
        <color rgb="FF000000"/>
        <rFont val="Arial"/>
        <family val="2"/>
      </rPr>
      <t xml:space="preserve"> This refers to the residential Statistical Area (SA) of the Person of Interest (POI) in the AVO matter.  Please see the maps in the Appendix of our latest recorded crime report (link below) for information on the location of each SA as well as lists of the Local Government Areas (LGAs using 2016 boundaries) within each of the SAs. Note that LGA boundaries change from time to time.</t>
    </r>
  </si>
  <si>
    <t>(b) 'Domestic violence offences' is not a category within ANZSOC. These offences are also counted in the appropriate ANZSOC categories. See the Explanatory Notes for more details.</t>
  </si>
  <si>
    <t>(a) 'Domestic violence offences' is not a category within ANZSOC. These offences are also counted in the appropriate ANZSOC categories. See the Explanatory Notes for more details.</t>
  </si>
  <si>
    <t>(c) 'Child sex offences' is not a category within ANZSOC. These offences are also counted in the appropriate ANZSOC categories - sexual assault and non-assaultive sexual offences.</t>
  </si>
  <si>
    <t>(d) 'Child sex offences' is not a category within ANZSOC. These offences are also counted in the appropriate ANZSOC categories - sexual assault and non-assaultive sexual offences.</t>
  </si>
  <si>
    <t xml:space="preserve">(b) Specialised population data that was prepared and provided to BOCSAR by the Australian Bureau of Statistics was used in these rate calculations. For 12 month periods which are not a calendar year (e.g. a financial year), population is based on the later calendar year within range of the reference. </t>
  </si>
  <si>
    <t>Type of principal offence (ANZSOC division, subdivision and group)</t>
  </si>
  <si>
    <t>Type of offence (ANZSOC division, subdivision and group)</t>
  </si>
  <si>
    <r>
      <rPr>
        <b/>
        <sz val="10"/>
        <rFont val="Arial"/>
        <family val="2"/>
      </rPr>
      <t>Arrest to finalisation</t>
    </r>
    <r>
      <rPr>
        <sz val="10"/>
        <color rgb="FF000000"/>
        <rFont val="Arial"/>
        <family val="2"/>
      </rPr>
      <t>: the time from the date on which the offender was arrested for the offence to the latest date on which all charges laid against a defendant within one court appearance are regarded as formally completed by the court.</t>
    </r>
  </si>
  <si>
    <r>
      <rPr>
        <b/>
        <sz val="10"/>
        <rFont val="Arial"/>
        <family val="2"/>
      </rPr>
      <t>First appearance to determination:</t>
    </r>
    <r>
      <rPr>
        <sz val="10"/>
        <rFont val="Arial"/>
        <family val="2"/>
      </rPr>
      <t xml:space="preserve"> the time from the date of first appearance in court to the latest date on which all charges laid against a defendant within one court appearance are regarded as formally completed by the court. </t>
    </r>
  </si>
  <si>
    <r>
      <rPr>
        <b/>
        <i/>
        <sz val="10"/>
        <color indexed="8"/>
        <rFont val="Arial"/>
        <family val="2"/>
      </rPr>
      <t>Rate per 100,000 population:</t>
    </r>
    <r>
      <rPr>
        <sz val="10"/>
        <color indexed="8"/>
        <rFont val="Arial"/>
        <family val="2"/>
      </rPr>
      <t xml:space="preserve"> For rate calculations, specialised population data were prepared and provided to BOCSAR by the Australian Bureau of Statistics.  For 12 month periods which are not a calendar year (e.g. a financial year), population is based on the later calendar year within range of the reference. </t>
    </r>
  </si>
  <si>
    <t>(b) Excludes defendants 'In custody for a prior offence'.</t>
  </si>
  <si>
    <t xml:space="preserve"> </t>
  </si>
  <si>
    <t>Aboriginality data</t>
  </si>
  <si>
    <t>Summary characteristics of Aboriginal defendants with a finalised court appearance by court level.</t>
  </si>
  <si>
    <t>Total Aboriginal defendants with a finalised court appearance</t>
  </si>
  <si>
    <t>Aboriginal defendants convicted in finalised court appearances by type of principal offence and type of principal penalty (a).</t>
  </si>
  <si>
    <t>Aboriginal defendants convicted in finalised court appearances by type of principal offence and type of detailed principal penalty (a).</t>
  </si>
  <si>
    <t>Down 6.7%</t>
  </si>
  <si>
    <t>Aboriginality</t>
  </si>
  <si>
    <t>In custody for a
prior offence</t>
  </si>
  <si>
    <t xml:space="preserve">Warrant executed
– Police custody </t>
  </si>
  <si>
    <t>Bail refused</t>
  </si>
  <si>
    <t>Court delay (median days) (a)</t>
  </si>
  <si>
    <t>Total (b)</t>
  </si>
  <si>
    <t>(a) These court delays are for defendants (excluding companies) who had at the finalisation of their court appearance, the bail status of 'Bail refused', 'Bail dispensed with' or 'On bail' and the outcome of their court appearances were 'proceeded to defended hearing/trial', 'proceeded to sentence only' or 'sentenced by the lower courts after a guilty plea'.</t>
  </si>
  <si>
    <t>(b) Nearly all of these 'Other acts intended to cause injury' are 'intimidation/stalking' charges.</t>
  </si>
  <si>
    <t>(d) Nearly all of these 'Other acts intended to cause injury' are 'intimidation/stalking' charges.</t>
  </si>
  <si>
    <t>Other acts intended to cause injury</t>
  </si>
  <si>
    <t>Percentage bail refused</t>
  </si>
  <si>
    <t>Domestic violence offences</t>
  </si>
  <si>
    <t>Defendants charged</t>
  </si>
  <si>
    <t>(a) 'Defendants charged' counts the number of defendants charged within that specified ANZSOC offence. ‘Defendants with a  proven charge’ counts only charges proven for that ANZSOC offence. A defendant who is charged with more than one offence within an offence group (for example, a defendant charged with both sexual assault and non-assaultive sexual offences) is counted only once in the offence division total. Accordingly, the sum of the offence division totals for defendants charged does not equal the total of defendants charged.</t>
  </si>
  <si>
    <t>Child sex offences</t>
  </si>
  <si>
    <t>(c) The principal offence is the offence which received the most serious penalty. See the Explanatory Notes for more details.</t>
  </si>
  <si>
    <t>(b) 'Child sex offences' is not a category within ANZSOC. These offences are also counted in the appropriate ANZSOC categories - sexual assault and non-assaultive sexual offences.</t>
  </si>
  <si>
    <t>Charges and defendants charged(a) with domestic violence(b) or child sex(c) offences in finalised court appearances by court level and type of offence.</t>
  </si>
  <si>
    <t>Defendants with proven domestic violence(a) or child sex(b) offences in finalised court appearances by court level, type of principal offence(c) and detailed principal penalty.</t>
  </si>
  <si>
    <t>Aboriginal defendants - Charges and defendants charged(a) with domestic violence(b) or child sex(c) offences in finalised court appearances by type of offence.</t>
  </si>
  <si>
    <t>Aboriginal defendants with proven domestic violence(a) or child sex(b) offences in finalised court appearances by type of principal offence(c) and principal penalty.</t>
  </si>
  <si>
    <t>Aboriginal defendants with proven domestic violence(a) or child sex(b) offences in finalised court appearances by type of principal offence(c) and detailed principal penalty.</t>
  </si>
  <si>
    <t>by type of principal offence(a) and court level.</t>
  </si>
  <si>
    <t>Charges and defendants charged(a) in finalised court appearances by court level and type of offence.</t>
  </si>
  <si>
    <t>Defendants with proven domestic violence(a) or child sex(b) offences in finalised court appearances by court level, type of principal offence(c) and principal penalty.</t>
  </si>
  <si>
    <t>Domestic violence offences(c)</t>
  </si>
  <si>
    <t>Child sex offences(d)</t>
  </si>
  <si>
    <t>(c) 'Domestic violence offences' is not a category within ANZSOC. These offences are also counted in the appropriate ANZSOC categories. See the Explanatory Notes for more details.</t>
  </si>
  <si>
    <t>Mean custodial sentence (months) in finalised court appearances by type principal offence(a) and court level.</t>
  </si>
  <si>
    <r>
      <rPr>
        <b/>
        <i/>
        <sz val="10"/>
        <color indexed="8"/>
        <rFont val="Arial"/>
        <family val="2"/>
      </rPr>
      <t xml:space="preserve">Domestic violence offences: </t>
    </r>
    <r>
      <rPr>
        <sz val="10"/>
        <color indexed="8"/>
        <rFont val="Arial"/>
        <family val="2"/>
      </rPr>
      <t>: are defined in the Crimes (Domestic and Personal Violence) Act 2007 and identified in three ways:
1. Prosecution use of a domestic-violence specific lawpart code – available for offences specified in the act, committed on or after 10 March 2008
2. The court ordering that an offence be recorded as a domestic violence offence - which from December 2016 may include offences other than ‘personal violence offences’
3. Murder/manslaughter offences committed on or after 10 March 2008 where a DV-specific lawpart has not been used by the prosecution but either (1) the criminal incident was flagged as DV-related by Police or (2) the ex officio indictment or judgement indicates that there was a domestic relationship between the accused and the victim.</t>
    </r>
  </si>
  <si>
    <r>
      <rPr>
        <b/>
        <i/>
        <sz val="10"/>
        <rFont val="Arial"/>
        <family val="2"/>
      </rPr>
      <t>Aboriginality:</t>
    </r>
    <r>
      <rPr>
        <b/>
        <sz val="10"/>
        <rFont val="Arial"/>
        <family val="2"/>
      </rPr>
      <t xml:space="preserve"> </t>
    </r>
    <r>
      <rPr>
        <sz val="10"/>
        <rFont val="Arial"/>
        <family val="2"/>
      </rPr>
      <t>Whether a defendant has ever identified as being of Aboriginal and/or Torres Strait Islander origin. The status is determined by self-identification. This data is sourced from the latest version of BOCSAR's Reoffending Database (ROD) and applied to all years. ROD contains “Aboriginality ever recorded” which is set to ‘Aboriginal’ for any person who had identified as being of Aboriginal and/or Torres Strait Islander origin in their contact with Police in relation to any charges finalised since 1994. Note that separate figures are not available for Aboriginal defendants and Torres Strait Islander defendants</t>
    </r>
    <r>
      <rPr>
        <b/>
        <sz val="10"/>
        <rFont val="Arial"/>
        <family val="2"/>
      </rPr>
      <t>.</t>
    </r>
  </si>
  <si>
    <t>Defendants charged in finalised court appearances by outcome of appearance, court level and bail status.</t>
  </si>
  <si>
    <t>Excludes companies.</t>
  </si>
  <si>
    <t>Number and median court delay (days) for finalisations by defended hearing/trial or guilty plea, by bail status and court level.</t>
  </si>
  <si>
    <t>On 24 September 2018, sentence reforms were implemented in NSW. Under the reforms:
  * Intensive Correction Orders were reformed and expanded
  * Suspended sentences and Home Detention penalties were abolished
  * Community Correction Orders replaced Community Service Orders and Good behaviour bonds
  * Conditional Release Orders replaced non-conviction bonds
Consequently the penalty data in these tables cannot be compared with that in previous reports.
Detailed penalty data is presented for the most recent year in Tables 5a, 10a, 14a and 15a. Broader penalty groupings are presented for the most recent five years in Tables 5, 10, 14 and 15.</t>
  </si>
  <si>
    <t>For further information about these and related statistics, contact the NSW Bureau of Crime Statistics on 02 8346 1100 or email bcsr@justice.nsw.gov.au</t>
  </si>
  <si>
    <t xml:space="preserve">Type of principal offence (ANZSOC division and subdivision) </t>
  </si>
  <si>
    <t>Up 5.5%</t>
  </si>
  <si>
    <t>Down 3.9%</t>
  </si>
  <si>
    <t>Down 3.2%</t>
  </si>
  <si>
    <t>Impact of COVID-19 pandemic</t>
  </si>
  <si>
    <t>* In the District Court, suspension of new judge alone trials, sentencing hearings, Local Court appeals, arraignments
  and readiness hearings for defendants awaiting their court appearance in the community</t>
  </si>
  <si>
    <t>Local Courts</t>
  </si>
  <si>
    <t xml:space="preserve">* Postponement of defended hearings and sentencing matters likely to result in a custodial penalty
</t>
  </si>
  <si>
    <t xml:space="preserve">* Postponement of first listing of summary matters involving no bail considerations
</t>
  </si>
  <si>
    <t>* Suspension of new jury trials for defendants, and</t>
  </si>
  <si>
    <r>
      <rPr>
        <b/>
        <sz val="10"/>
        <rFont val="Arial"/>
        <family val="2"/>
      </rPr>
      <t>Custodial sentence:</t>
    </r>
    <r>
      <rPr>
        <sz val="10"/>
        <rFont val="Arial"/>
        <family val="2"/>
      </rPr>
      <t xml:space="preserve"> Sentences imposed on a defendant requiring a person to have restricted liberty for a specified period of time either through detainment in an institution/home. This includes the penalties of 'Imprisonment', 'Control order' and 'Periodic detention' (pre-October 2010).</t>
    </r>
  </si>
  <si>
    <t>Down 5.8%</t>
  </si>
  <si>
    <t>Down 1.9%</t>
  </si>
  <si>
    <t>Total defendants with a finalised court appearance</t>
  </si>
  <si>
    <t>Company</t>
  </si>
  <si>
    <t>Aboriginal</t>
  </si>
  <si>
    <t>Non-Aboriginal</t>
  </si>
  <si>
    <t>Down 4.4%</t>
  </si>
  <si>
    <t>Warrant executed - Police custody</t>
  </si>
  <si>
    <t>Down 4.1%</t>
  </si>
  <si>
    <t>Total excluding companies</t>
  </si>
  <si>
    <t>Down 2.9%</t>
  </si>
  <si>
    <t>Down 8.6%</t>
  </si>
  <si>
    <t>Down 5.9%</t>
  </si>
  <si>
    <t>Down 11.8%</t>
  </si>
  <si>
    <t>Down 5.4%</t>
  </si>
  <si>
    <t>In response to the global COVID-19 pandemic, the NSW and federal governments implemented various measures to minimise personal contact and contain the spread of the virus. The COVID-19 response also involved changes to the Criminal Justice System to minimise the risk of transmission. During late March and early April 2020, substantial changes were made to court operations to protect the safety of court users and limit the number of people required to attend court. These changes included:</t>
  </si>
  <si>
    <t>Up 4.6%</t>
  </si>
  <si>
    <t>Down 6.2%</t>
  </si>
  <si>
    <t>Down 2.1%</t>
  </si>
  <si>
    <t>Up 3.8%</t>
  </si>
  <si>
    <t>Up 7.5%</t>
  </si>
  <si>
    <t>Down 8.3%</t>
  </si>
  <si>
    <t>Up 5.6%</t>
  </si>
  <si>
    <t>Down 4.9%</t>
  </si>
  <si>
    <t>Down 6.6%</t>
  </si>
  <si>
    <t>Up 4.4%</t>
  </si>
  <si>
    <t>Act(s) proven but not criminally responsible, mental health or cognitive impairment</t>
  </si>
  <si>
    <t>Dismissed by lower court - mental health or cognitive impairment; mentally ill or disordered</t>
  </si>
  <si>
    <t>No action taken on a breach of bond</t>
  </si>
  <si>
    <t>Up 1.5%</t>
  </si>
  <si>
    <t>Down 4.5%</t>
  </si>
  <si>
    <t>Down 6.1%</t>
  </si>
  <si>
    <t>Down 3.3%</t>
  </si>
  <si>
    <t>Down 6.4%</t>
  </si>
  <si>
    <t>Up 2.1%</t>
  </si>
  <si>
    <t>Down 8.1%</t>
  </si>
  <si>
    <t>Down 3.0%</t>
  </si>
  <si>
    <t>Up 3.9%</t>
  </si>
  <si>
    <t>Up 4.5%</t>
  </si>
  <si>
    <t>Down 2.4%</t>
  </si>
  <si>
    <t>Up 5.3%</t>
  </si>
  <si>
    <t>Up 3.3%</t>
  </si>
  <si>
    <t>Down 8.9%</t>
  </si>
  <si>
    <t>Down 7.7%</t>
  </si>
  <si>
    <t>Down 3.6%</t>
  </si>
  <si>
    <t>Arrest to committal (c)</t>
  </si>
  <si>
    <t>Arrest to finalisation (c)</t>
  </si>
  <si>
    <t>** With small case numbers, and arrest date either unknown or not applicable for some finalisations, these numbers may not represent the full trend in the Supreme Court.</t>
  </si>
  <si>
    <t>(c) With small case numbers, and arrest date either unknown or not applicable for some finalisations, these numbers may not represent the full trend in the Supreme Court.</t>
  </si>
  <si>
    <r>
      <rPr>
        <b/>
        <sz val="10"/>
        <rFont val="Arial"/>
        <family val="2"/>
      </rPr>
      <t>Arrest to committal</t>
    </r>
    <r>
      <rPr>
        <sz val="10"/>
        <rFont val="Arial"/>
        <family val="2"/>
      </rPr>
      <t>: the time from the date on which the offender was arrested for the offence to the date the matter was committed to the Higher Courts.</t>
    </r>
  </si>
  <si>
    <r>
      <rPr>
        <b/>
        <sz val="10"/>
        <rFont val="Arial"/>
        <family val="2"/>
      </rPr>
      <t>Arrest to finalisation</t>
    </r>
    <r>
      <rPr>
        <sz val="10"/>
        <color rgb="FF000000"/>
        <rFont val="Arial"/>
        <family val="2"/>
      </rPr>
      <t>: the time from the date on which the offender was arrested for the offence to the date the matter was finalised in the Higher Court.</t>
    </r>
  </si>
  <si>
    <r>
      <t>The</t>
    </r>
    <r>
      <rPr>
        <i/>
        <sz val="10"/>
        <rFont val="Arial"/>
        <family val="2"/>
      </rPr>
      <t xml:space="preserve"> Crimes (Sentencing Procedure) Act 1999, Children (Criminal Proceedings) Act 1987, Young Offenders Act 1997</t>
    </r>
    <r>
      <rPr>
        <sz val="10"/>
        <rFont val="Arial"/>
        <family val="2"/>
      </rPr>
      <t xml:space="preserve"> and </t>
    </r>
    <r>
      <rPr>
        <i/>
        <sz val="10"/>
        <rFont val="Arial"/>
        <family val="2"/>
      </rPr>
      <t xml:space="preserve">Commonwealth Crimes Act 1914 </t>
    </r>
    <r>
      <rPr>
        <sz val="10"/>
        <rFont val="Arial"/>
        <family val="2"/>
      </rPr>
      <t>cover the penalties which may be imposed in NSW criminal courts.</t>
    </r>
  </si>
  <si>
    <t xml:space="preserve">Prior to the December 2021 update of Tables 5, 10 and 14, these penalty types were used:
Imprisonment
Juvenile control order
Custodial alternatives
Non-custodial community based orders
Fines
Conviction only
Conditional release without conviction
No conviction recorded
Other
Consequently tables from December 2021 onwards presenting type of principal penalty data cannot be directly compared with earlier versions.
Tables 5a, 10a and 14a which present data on type of detailed principal penalty disaggregate juvenile dismissals from December 2021 but are otherwise unchanged. </t>
  </si>
  <si>
    <r>
      <rPr>
        <b/>
        <sz val="10"/>
        <rFont val="Arial"/>
        <family val="2"/>
      </rPr>
      <t>Rising of the Court:</t>
    </r>
    <r>
      <rPr>
        <sz val="10"/>
        <rFont val="Arial"/>
        <family val="2"/>
      </rPr>
      <t xml:space="preserve"> This is a nominal penalty where the offender is held in custody until the court adjourns (also referred to as 'Nominal sentence').</t>
    </r>
  </si>
  <si>
    <r>
      <rPr>
        <b/>
        <sz val="10"/>
        <rFont val="Arial"/>
        <family val="2"/>
      </rPr>
      <t>Conviction without penalty:</t>
    </r>
    <r>
      <rPr>
        <sz val="10"/>
        <rFont val="Arial"/>
        <family val="2"/>
      </rPr>
      <t xml:space="preserve"> Under Section 10A of the Crimes (Sentencing Procedure) Act 1999, the court may, where it finds a charge proved, record a conviction and dispose of the proceedings without imposing any other penalty.</t>
    </r>
  </si>
  <si>
    <r>
      <rPr>
        <b/>
        <sz val="10"/>
        <rFont val="Arial"/>
        <family val="2"/>
      </rPr>
      <t xml:space="preserve">Other penalties: </t>
    </r>
    <r>
      <rPr>
        <sz val="10"/>
        <rFont val="Arial"/>
        <family val="2"/>
      </rPr>
      <t xml:space="preserve">Includes No action taken on a breach of bond and Juvenile dismissal (Dismissed after Youth Justice Conference, Dismissed with caution, Children (Criminal Proceedings) Act, Dismissed, Children (Criminal Proceedings) Act, Caution under Young Offenders Act) </t>
    </r>
  </si>
  <si>
    <t>Suspended sentence with supervision</t>
  </si>
  <si>
    <t>Suspended sentence without supervision</t>
  </si>
  <si>
    <t>Community Correction Order with supervision</t>
  </si>
  <si>
    <t>Pre-reform or Children's Community Service Order</t>
  </si>
  <si>
    <t>Community Correction Order without supervision</t>
  </si>
  <si>
    <t>Conditional Release Order with conviction, with supervision</t>
  </si>
  <si>
    <t>Conditional Release Order with conviction, without supervision</t>
  </si>
  <si>
    <t>Conditional Release Order without conviction, with supervision</t>
  </si>
  <si>
    <t>Bond without conviction with supervision</t>
  </si>
  <si>
    <t>Conditional Release Order without conviction, without supervision</t>
  </si>
  <si>
    <t>Bond without conviction without supervision</t>
  </si>
  <si>
    <t>Dismissed after Youth Justice Conference</t>
  </si>
  <si>
    <t>Dismissed with caution, Children (Criminal Proceedings) Act</t>
  </si>
  <si>
    <t>Dismissed, Children (Criminal Proceedings) Act</t>
  </si>
  <si>
    <t>Caution under Young Offenders Act</t>
  </si>
  <si>
    <t>Down 9.0%</t>
  </si>
  <si>
    <t>Up 2.4%</t>
  </si>
  <si>
    <t>Down 14.1%</t>
  </si>
  <si>
    <t>Down 6.5%</t>
  </si>
  <si>
    <t>Down 7.9%</t>
  </si>
  <si>
    <t>Up 1.3%</t>
  </si>
  <si>
    <t>Down 8.4%</t>
  </si>
  <si>
    <t>Up 2.2%</t>
  </si>
  <si>
    <t>Up 1.7%</t>
  </si>
  <si>
    <t>Down 6.8%</t>
  </si>
  <si>
    <t>Up 1.1%</t>
  </si>
  <si>
    <t>Up 2.7%</t>
  </si>
  <si>
    <t>Down 10.8%</t>
  </si>
  <si>
    <t>Down 11.6%</t>
  </si>
  <si>
    <t>Custody</t>
  </si>
  <si>
    <t>Supervised Community Sentence</t>
  </si>
  <si>
    <t>Unsupervised Community Sentence</t>
  </si>
  <si>
    <t>Down 9.1%</t>
  </si>
  <si>
    <t>Up 8.7%</t>
  </si>
  <si>
    <t>Down 2.7%</t>
  </si>
  <si>
    <t>Up 3.0%</t>
  </si>
  <si>
    <t>Up 2.3%</t>
  </si>
  <si>
    <t>Up 2.8%</t>
  </si>
  <si>
    <t>Down 13.3%</t>
  </si>
  <si>
    <t>Down 13.5%</t>
  </si>
  <si>
    <t>Down 8.7%</t>
  </si>
  <si>
    <t>Up 9.2%</t>
  </si>
  <si>
    <t>Down 1.2%</t>
  </si>
  <si>
    <t>Down 12.3%</t>
  </si>
  <si>
    <t>Down 7.3%</t>
  </si>
  <si>
    <t>Down 2.3%</t>
  </si>
  <si>
    <t>Up 9.8%</t>
  </si>
  <si>
    <t>Down 7.2%</t>
  </si>
  <si>
    <t>Down 18.5%</t>
  </si>
  <si>
    <t>Down 8.2%</t>
  </si>
  <si>
    <t>Aboriginal defendants - charges and defendants charged (a) in finalised court appearances by court level and type of offence.</t>
  </si>
  <si>
    <t xml:space="preserve">   Accordingly, the sum of the offence division totals for defendants charged does not equal the total of defendants charged.</t>
  </si>
  <si>
    <r>
      <rPr>
        <b/>
        <sz val="10"/>
        <color rgb="FF333333"/>
        <rFont val="Arial"/>
        <family val="2"/>
      </rPr>
      <t>Note:</t>
    </r>
    <r>
      <rPr>
        <sz val="10"/>
        <color rgb="FF333333"/>
        <rFont val="Arial"/>
        <family val="2"/>
      </rPr>
      <t xml:space="preserve"> 'Other' penalties include (1) No conviction recorded (2) No action taken on a breach of bond (3) Dismissed after Youth Justice Conference (4) Dismissed with caution, Children (Criminal Proceedings) Act (5) Dismissed, Children (Criminal Proceedings) Act and (6) Caution under Young Offenders Act.</t>
    </r>
  </si>
  <si>
    <r>
      <rPr>
        <b/>
        <sz val="10"/>
        <color rgb="FF333333"/>
        <rFont val="Arial"/>
        <family val="2"/>
      </rPr>
      <t>Note:</t>
    </r>
    <r>
      <rPr>
        <sz val="10"/>
        <color rgb="FF333333"/>
        <rFont val="Arial"/>
        <family val="2"/>
      </rPr>
      <t xml:space="preserve"> 'Other' penalties include (1) No conviction recorded (2) No action taken on a breach of bond (3) Dismissed after Youth Justice Conference (4) Dismissed with caution, Children (Criminal Proceedings) Act (5) Dismissed, Children (Criminal Proceedings) Act and (6) Caution under Young Offenders Act</t>
    </r>
    <r>
      <rPr>
        <sz val="10"/>
        <color indexed="8"/>
        <rFont val="Arial"/>
        <family val="2"/>
      </rPr>
      <t>.</t>
    </r>
  </si>
  <si>
    <r>
      <t xml:space="preserve">Penalties are grouped into five types.
</t>
    </r>
    <r>
      <rPr>
        <b/>
        <sz val="10"/>
        <rFont val="Arial"/>
        <family val="2"/>
      </rPr>
      <t>Custody:</t>
    </r>
    <r>
      <rPr>
        <sz val="10"/>
        <rFont val="Arial"/>
        <family val="2"/>
      </rPr>
      <t xml:space="preserve"> Imprisonment; Juvenile control order 
</t>
    </r>
    <r>
      <rPr>
        <b/>
        <sz val="10"/>
        <rFont val="Arial"/>
        <family val="2"/>
      </rPr>
      <t xml:space="preserve">Supervised Community Sentence:
* </t>
    </r>
    <r>
      <rPr>
        <u/>
        <sz val="10"/>
        <rFont val="Arial"/>
        <family val="2"/>
      </rPr>
      <t>current penalties</t>
    </r>
    <r>
      <rPr>
        <sz val="10"/>
        <rFont val="Arial"/>
        <family val="2"/>
      </rPr>
      <t xml:space="preserve"> - Intensive Correction Order; Community Correction Order with supervision; Children's Community Service Order; Juvenile probation order with supervision; Conditional Release Order with conviction, with supervision; Conditional Release Order without conviction, with supervision
* </t>
    </r>
    <r>
      <rPr>
        <u/>
        <sz val="10"/>
        <rFont val="Arial"/>
        <family val="2"/>
      </rPr>
      <t>pre-reform penalties</t>
    </r>
    <r>
      <rPr>
        <sz val="10"/>
        <rFont val="Arial"/>
        <family val="2"/>
      </rPr>
      <t xml:space="preserve"> - Home detention (pre-24 Sept 2018); Suspended Sentence with supervision (pre-24 Sept 2018); Adult Community Service Order (pre-24 Sept 2018);  Bond with supervision (pre-24 Sept 2018); Bond without conviction with supervision (pre-24 Sept 2018) and Periodic detention (pre-Oct 2010)
</t>
    </r>
    <r>
      <rPr>
        <b/>
        <sz val="10"/>
        <rFont val="Arial"/>
        <family val="2"/>
      </rPr>
      <t>Unsupervised Community Sentence:</t>
    </r>
    <r>
      <rPr>
        <sz val="10"/>
        <rFont val="Arial"/>
        <family val="2"/>
      </rPr>
      <t xml:space="preserve">
* </t>
    </r>
    <r>
      <rPr>
        <u/>
        <sz val="10"/>
        <rFont val="Arial"/>
        <family val="2"/>
      </rPr>
      <t>current penalties</t>
    </r>
    <r>
      <rPr>
        <sz val="10"/>
        <rFont val="Arial"/>
        <family val="2"/>
      </rPr>
      <t xml:space="preserve"> - Community Correction Order without supervision;  Juvenile probation order without supervision; Conditional Release Order with conviction, without supervision; Conditional Release Order without conviction, without supervision;
* </t>
    </r>
    <r>
      <rPr>
        <u/>
        <sz val="10"/>
        <rFont val="Arial"/>
        <family val="2"/>
      </rPr>
      <t>pre-reform penalties</t>
    </r>
    <r>
      <rPr>
        <sz val="10"/>
        <rFont val="Arial"/>
        <family val="2"/>
      </rPr>
      <t xml:space="preserve"> - Suspended Sentence without supervision (pre-24 Sept 2018);  pre-reform Bond without supervision (pre-24 Sept 2018); Bond without conviction without supervision  (pre-24 Sept 2018)
</t>
    </r>
    <r>
      <rPr>
        <b/>
        <sz val="10"/>
        <rFont val="Arial"/>
        <family val="2"/>
      </rPr>
      <t>Fine</t>
    </r>
    <r>
      <rPr>
        <sz val="10"/>
        <rFont val="Arial"/>
        <family val="2"/>
      </rPr>
      <t xml:space="preserve">
</t>
    </r>
    <r>
      <rPr>
        <b/>
        <sz val="10"/>
        <rFont val="Arial"/>
        <family val="2"/>
      </rPr>
      <t>Other</t>
    </r>
    <r>
      <rPr>
        <sz val="10"/>
        <rFont val="Arial"/>
        <family val="2"/>
      </rPr>
      <t xml:space="preserve"> - Conviction only; No conviction recorded; No action taken on a breach of bond; Juvenile dismissal (Dismissed after Youth Justice Conference, Dismissed with caution, Children (Criminal Proceedings) Act, Dismissed, Children (Criminal Proceedings) Act, Caution under Young Offenders Act) </t>
    </r>
  </si>
  <si>
    <t>Supervised Community Sentence as a % of all penalties</t>
  </si>
  <si>
    <t>Up 6.1%</t>
  </si>
  <si>
    <t>Down 4.3%</t>
  </si>
  <si>
    <t>Imprisonment as a % of all penalties</t>
  </si>
  <si>
    <t>Down 25.7%</t>
  </si>
  <si>
    <t>Juvenile control order as a % of all penalties</t>
  </si>
  <si>
    <t>Down 4.2%</t>
  </si>
  <si>
    <t>Down 18.6%</t>
  </si>
  <si>
    <t>Up 21.2%</t>
  </si>
  <si>
    <t>Up 10.5%</t>
  </si>
  <si>
    <t>Up 60.5%</t>
  </si>
  <si>
    <t>Down 12.7%</t>
  </si>
  <si>
    <t>Down 24.5%</t>
  </si>
  <si>
    <t>Down 25.1%</t>
  </si>
  <si>
    <t>Down 22.2%</t>
  </si>
  <si>
    <t>Down 8.5%</t>
  </si>
  <si>
    <t>Up 8.2%</t>
  </si>
  <si>
    <t>Down 16.5%</t>
  </si>
  <si>
    <t>Down 4.7%</t>
  </si>
  <si>
    <t>Up 176.8%</t>
  </si>
  <si>
    <t>Up 37.0%</t>
  </si>
  <si>
    <t>Down 17.5%</t>
  </si>
  <si>
    <t>Down 16.1%</t>
  </si>
  <si>
    <t>Down 12.2%</t>
  </si>
  <si>
    <t>Down 9.4%</t>
  </si>
  <si>
    <t>Down 11.2%</t>
  </si>
  <si>
    <t>Down 4.8%</t>
  </si>
  <si>
    <t>Down 12.1%</t>
  </si>
  <si>
    <t>Up 1.8%</t>
  </si>
  <si>
    <t>Down 6.9%</t>
  </si>
  <si>
    <t>Up 4.7%</t>
  </si>
  <si>
    <t>Up 6.9%</t>
  </si>
  <si>
    <t>Down 7.6%</t>
  </si>
  <si>
    <t>Up 48.4%</t>
  </si>
  <si>
    <t>Down 9.3%</t>
  </si>
  <si>
    <t>Down 15.4%</t>
  </si>
  <si>
    <t>Down 35.4%</t>
  </si>
  <si>
    <t>Up 64.6%</t>
  </si>
  <si>
    <t>Down 12.8%</t>
  </si>
  <si>
    <t>Down 11.7%</t>
  </si>
  <si>
    <t>Down 24.0%</t>
  </si>
  <si>
    <t>Down 14.0%</t>
  </si>
  <si>
    <t>Up 9.1%</t>
  </si>
  <si>
    <t>Down 14.2%</t>
  </si>
  <si>
    <t>Up 12.0%</t>
  </si>
  <si>
    <t>Down 19.0%</t>
  </si>
  <si>
    <t>Up 182.7%</t>
  </si>
  <si>
    <t>Up 37.6%</t>
  </si>
  <si>
    <t>Down 17.2%</t>
  </si>
  <si>
    <t>Down 12.6%</t>
  </si>
  <si>
    <t>Down 8.0%</t>
  </si>
  <si>
    <t>Down 5.0%</t>
  </si>
  <si>
    <t>Down 6.0%</t>
  </si>
  <si>
    <t>Down 16.6%</t>
  </si>
  <si>
    <t>Up 82.1%</t>
  </si>
  <si>
    <t>Up 22.6%</t>
  </si>
  <si>
    <t>Down 13.0%</t>
  </si>
  <si>
    <t>Down 3.7%</t>
  </si>
  <si>
    <t>Down 30.5%</t>
  </si>
  <si>
    <t>Down 9.8%</t>
  </si>
  <si>
    <t>Up 2.6%</t>
  </si>
  <si>
    <t>Up 2.5%</t>
  </si>
  <si>
    <t>Down 34.4%</t>
  </si>
  <si>
    <t>Down 37.3%</t>
  </si>
  <si>
    <t>Down 9.2%</t>
  </si>
  <si>
    <t>Down 25.2%</t>
  </si>
  <si>
    <t>Down 22.4%</t>
  </si>
  <si>
    <t>Down 10.9%</t>
  </si>
  <si>
    <t>Down 14.4%</t>
  </si>
  <si>
    <t>Down 17.4%</t>
  </si>
  <si>
    <t>Down 12.0%</t>
  </si>
  <si>
    <t>Down 15.7%</t>
  </si>
  <si>
    <t>Down 5.7%</t>
  </si>
  <si>
    <t>Down 33.6%</t>
  </si>
  <si>
    <t>Up 1.0%</t>
  </si>
  <si>
    <t>Down 12.5%</t>
  </si>
  <si>
    <t>Down 21.2%</t>
  </si>
  <si>
    <t>Up 1.9%</t>
  </si>
  <si>
    <t>Up 5.0%</t>
  </si>
  <si>
    <t>Down 25.9%</t>
  </si>
  <si>
    <t>Down 17.0%</t>
  </si>
  <si>
    <t>Up 7.4%</t>
  </si>
  <si>
    <t>Up 215.2%</t>
  </si>
  <si>
    <t>Up 47.7%</t>
  </si>
  <si>
    <t>Down 3.5%</t>
  </si>
  <si>
    <t>Down 17.3%</t>
  </si>
  <si>
    <t>Down 4.6%</t>
  </si>
  <si>
    <t>Up 92.9%</t>
  </si>
  <si>
    <t>Up 4.0%</t>
  </si>
  <si>
    <t>Down 30.6%</t>
  </si>
  <si>
    <t>Down 11.4%</t>
  </si>
  <si>
    <t>Down 18.4%</t>
  </si>
  <si>
    <t>Down 5.2%</t>
  </si>
  <si>
    <t>Up 7.3%</t>
  </si>
  <si>
    <t>Down 8.8%</t>
  </si>
  <si>
    <t>Down 20.9%</t>
  </si>
  <si>
    <t>Down 21.9%</t>
  </si>
  <si>
    <t>Up 18.9%</t>
  </si>
  <si>
    <t>Down 19.3%</t>
  </si>
  <si>
    <t>Up 7.7%</t>
  </si>
  <si>
    <t>Up 47.4%</t>
  </si>
  <si>
    <t>Down 15.6%</t>
  </si>
  <si>
    <t>Up 20.8%</t>
  </si>
  <si>
    <t>Up 28.9%</t>
  </si>
  <si>
    <t>Down 2.6%</t>
  </si>
  <si>
    <t>Down 29.1%</t>
  </si>
  <si>
    <t>Down 7.4%</t>
  </si>
  <si>
    <t>Down 12.9%</t>
  </si>
  <si>
    <t>Down 36.0%</t>
  </si>
  <si>
    <t>Down 13.4%</t>
  </si>
  <si>
    <t>Child pornography/child abuse material offences</t>
  </si>
  <si>
    <t>-</t>
  </si>
  <si>
    <t>.</t>
  </si>
  <si>
    <t>Apprehended Violence Orders (AVOs) granted* in the Local Court by the person of interest's (POI's)(a) residential area and order type.</t>
  </si>
  <si>
    <t>* These are obtained from the AVO data which BOCSAR compiles from the data extracted from the NSW Police COPS system.</t>
  </si>
  <si>
    <r>
      <rPr>
        <b/>
        <sz val="10"/>
        <rFont val="Arial"/>
        <family val="2"/>
      </rPr>
      <t>Note:</t>
    </r>
    <r>
      <rPr>
        <sz val="10"/>
        <rFont val="Arial"/>
        <family val="2"/>
      </rPr>
      <t xml:space="preserve"> 'Other' penalties include (1) No conviction recorded (2) No action taken on a breach of bond (3) Dismissed after Youth Justice Conference (4) Dismissed with caution, Children (Criminal Proceedings) Act (5) Dismissed, Children (Criminal Proceedings) Act and (6) Caution under Young Offenders Act.</t>
    </r>
  </si>
  <si>
    <r>
      <rPr>
        <b/>
        <sz val="10"/>
        <rFont val="Arial"/>
        <family val="2"/>
      </rPr>
      <t xml:space="preserve">Suspended sentence: </t>
    </r>
    <r>
      <rPr>
        <sz val="10"/>
        <rFont val="Arial"/>
        <family val="2"/>
      </rPr>
      <t>Under the now repealed Section 12 of the</t>
    </r>
    <r>
      <rPr>
        <i/>
        <sz val="10"/>
        <rFont val="Arial"/>
        <family val="2"/>
      </rPr>
      <t xml:space="preserve"> Crimes (Sentencing Procedure) Act 1999</t>
    </r>
    <r>
      <rPr>
        <sz val="10"/>
        <rFont val="Arial"/>
        <family val="2"/>
      </rPr>
      <t>, a court was able to impose a sentence of imprisonment of up to two years duration and then suspend the sentence on the condition that the offender entered into a good behaviour bond. A suspended sentence could be imposed with or without supervision. On 24 September 2018, suspended sentences were one of the sentencing options replaced by a reformed Intensive Correction Order with mandatory supervision. Suspended sentences continue to be available as sentencing options under Commonwealth legislation and under the NSW Children (Criminal Proceedings) Act.</t>
    </r>
  </si>
  <si>
    <r>
      <rPr>
        <b/>
        <i/>
        <sz val="10"/>
        <rFont val="Arial"/>
        <family val="2"/>
      </rPr>
      <t>Not guilty of all charge</t>
    </r>
    <r>
      <rPr>
        <sz val="10"/>
        <rFont val="Arial"/>
        <family val="2"/>
      </rPr>
      <t>s: Appearances in this category involved the defendant being found not guilty of any offence following a defended hearing. Such appearances may have included some charges being dismissed without hearing.</t>
    </r>
  </si>
  <si>
    <r>
      <t xml:space="preserve">COVID impact: changes made to court operations to protect the safety of court users led to a general decline in the number of criminal court finalisations in July 2019 to June 2020, and again between July 2021 to June 2022 following the outbreak of the Delta and Omicron variants. This should be considered when interpreting data for the last 36 months as this period may not represent the long term trends of the NSW Criminal Courts. </t>
    </r>
    <r>
      <rPr>
        <u/>
        <sz val="10"/>
        <rFont val="Arial"/>
        <family val="2"/>
      </rPr>
      <t>See Explanatory Notes for details.</t>
    </r>
  </si>
  <si>
    <r>
      <t>COVID impact: changes made to court operations to protect the safety of court users led to a general decline in the number of criminal court finalisations in July 2019 to June 2020, and again between July 2021 to June 2022 following the outbreak of the Delta and Omicron variants. This should be considered when interpreting data for the last 36 months as this period may not represent the long term trends of the NSW Criminal Courts. See Explanatory Notes for details.</t>
    </r>
    <r>
      <rPr>
        <u/>
        <sz val="10"/>
        <rFont val="Arial"/>
        <family val="2"/>
      </rPr>
      <t>See Explanatory Notes for details.</t>
    </r>
  </si>
  <si>
    <r>
      <t xml:space="preserve">COVID impact: changes made to court operations to protect the safety of court users led to a general decline in the number of criminal court finalisations in July 2019 to June 2020, and again between July 2021 to June 2022 following the outbreak of the Delta and Omicron variants. This should be considered when interpreting data for the last 36 months as this period may not represent the long term trends of the NSW Criminal Courts. See Explanatory Notes for details. </t>
    </r>
    <r>
      <rPr>
        <u/>
        <sz val="10"/>
        <rFont val="Arial"/>
        <family val="2"/>
      </rPr>
      <t>See Explanatory Notes for details.</t>
    </r>
  </si>
  <si>
    <r>
      <t>COVID impact: changes made to court operations to protect the safety of court users led to a general decline in the number of criminal court finalisations in July 2019 to June 2020, and again between July 2021 to June 2022 following the outbreak of the Delta and Omicron variants. This should be considered when interpreting data for the last 36 months as this period may not represent the long term trends of the NSW Criminal Courts.</t>
    </r>
    <r>
      <rPr>
        <u/>
        <sz val="10"/>
        <rFont val="Arial"/>
        <family val="2"/>
      </rPr>
      <t>See Explanatory Notes for details.</t>
    </r>
  </si>
  <si>
    <t>Most of these measures were lifted by the end of June 2020 and led to a general decline in the number of finalisations across lower and higher courts in July 2019 - June 2020.</t>
  </si>
  <si>
    <t>Some of these measures were reintroduced in mid-2021 in response to the outbreak of the Delta and Omicron variant, resulting in a lower number of finalisations in July 2021 - June 2022. This should be considered when interpreting data for the last 36 months as this period may not represent the long term trends of the NSW Criminal Courts.</t>
  </si>
  <si>
    <r>
      <t xml:space="preserve">Offences are identified as a domestic violence offence by the prosecution in charging or by the court ordering that an offence be recorded as a domestic violence offence. The </t>
    </r>
    <r>
      <rPr>
        <i/>
        <sz val="10"/>
        <color rgb="FF000000"/>
        <rFont val="Arial"/>
        <family val="2"/>
      </rPr>
      <t>Crimes (Domestic and Personal Violence) Act</t>
    </r>
    <r>
      <rPr>
        <sz val="10"/>
        <color rgb="FF000000"/>
        <rFont val="Arial"/>
        <family val="2"/>
      </rPr>
      <t xml:space="preserve"> 2007 defines a “domestic violence offence” as a personal violence offence or any other offence that arose from the same circumstances as a personal violence offence or an offence intend to coerce or control or intimidate or cause fear. Consequently, this table includes some property and other offence types in addition to violent offences.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</si>
</sst>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
    <numFmt numFmtId="165" formatCode="##,###,##0"/>
    <numFmt numFmtId="166" formatCode="#################################################################################0"/>
    <numFmt numFmtId="167" formatCode="#####################################################0"/>
    <numFmt numFmtId="168" formatCode="#,##0.0"/>
    <numFmt numFmtId="169" formatCode="0.0"/>
  </numFmts>
  <fonts count="77">
    <font>
      <sz val="8"/>
      <color rgb="FF000000"/>
      <name val="Courier New"/>
    </font>
    <font>
      <sz val="11"/>
      <color theme="1"/>
      <name val="Arial"/>
      <family val="2"/>
    </font>
    <font>
      <sz val="11"/>
      <color theme="1"/>
      <name val="Arial"/>
      <family val="2"/>
    </font>
    <font>
      <sz val="11"/>
      <color theme="1"/>
      <name val="Courier New"/>
      <family val="2"/>
      <scheme val="minor"/>
    </font>
    <font>
      <sz val="11"/>
      <color theme="1"/>
      <name val="Courier New"/>
      <family val="2"/>
      <scheme val="minor"/>
    </font>
    <font>
      <sz val="11"/>
      <color theme="1"/>
      <name val="Arial"/>
      <family val="2"/>
    </font>
    <font>
      <sz val="11"/>
      <color theme="1"/>
      <name val="Arial"/>
      <family val="2"/>
    </font>
    <font>
      <sz val="11"/>
      <color theme="1"/>
      <name val="Arial"/>
      <family val="2"/>
    </font>
    <font>
      <b/>
      <sz val="10"/>
      <color rgb="FF000000"/>
      <name val="Arial"/>
      <family val="2"/>
    </font>
    <font>
      <sz val="10"/>
      <color rgb="FF000000"/>
      <name val="Courier New"/>
      <family val="3"/>
    </font>
    <font>
      <sz val="10"/>
      <color rgb="FF000000"/>
      <name val="Arial"/>
      <family val="2"/>
    </font>
    <font>
      <sz val="10"/>
      <color rgb="FF000000"/>
      <name val="Calibri"/>
      <family val="2"/>
    </font>
    <font>
      <b/>
      <sz val="10"/>
      <color indexed="8"/>
      <name val="Arial"/>
      <family val="2"/>
    </font>
    <font>
      <sz val="10"/>
      <color indexed="8"/>
      <name val="Courier New"/>
      <family val="3"/>
    </font>
    <font>
      <sz val="10"/>
      <color indexed="8"/>
      <name val="Arial"/>
      <family val="2"/>
    </font>
    <font>
      <sz val="11"/>
      <color theme="1"/>
      <name val="Courier New"/>
      <family val="2"/>
      <scheme val="minor"/>
    </font>
    <font>
      <sz val="10"/>
      <name val="Arial"/>
      <family val="2"/>
    </font>
    <font>
      <u/>
      <sz val="10"/>
      <color theme="10"/>
      <name val="Arial"/>
      <family val="2"/>
    </font>
    <font>
      <b/>
      <i/>
      <sz val="10"/>
      <color rgb="FF000000"/>
      <name val="Arial"/>
      <family val="2"/>
    </font>
    <font>
      <i/>
      <sz val="10"/>
      <color indexed="8"/>
      <name val="Arial"/>
      <family val="2"/>
    </font>
    <font>
      <b/>
      <i/>
      <sz val="10"/>
      <color indexed="8"/>
      <name val="Arial"/>
      <family val="2"/>
    </font>
    <font>
      <b/>
      <sz val="12"/>
      <color rgb="FF000000"/>
      <name val="Arial"/>
      <family val="2"/>
    </font>
    <font>
      <b/>
      <sz val="12"/>
      <color indexed="8"/>
      <name val="Arial"/>
      <family val="2"/>
    </font>
    <font>
      <sz val="9"/>
      <color indexed="8"/>
      <name val="Arial"/>
      <family val="2"/>
    </font>
    <font>
      <sz val="9"/>
      <color indexed="8"/>
      <name val="Courier New"/>
      <family val="3"/>
    </font>
    <font>
      <b/>
      <i/>
      <sz val="9.5"/>
      <color rgb="FF000000"/>
      <name val="Arial"/>
      <family val="2"/>
    </font>
    <font>
      <sz val="8"/>
      <color rgb="FF000000"/>
      <name val="Courier New"/>
      <family val="3"/>
    </font>
    <font>
      <b/>
      <sz val="10"/>
      <name val="Arial"/>
      <family val="2"/>
    </font>
    <font>
      <i/>
      <sz val="10"/>
      <name val="Arial"/>
      <family val="2"/>
    </font>
    <font>
      <sz val="10"/>
      <name val="Courier New"/>
      <family val="3"/>
    </font>
    <font>
      <b/>
      <sz val="12"/>
      <name val="Arial"/>
      <family val="2"/>
    </font>
    <font>
      <b/>
      <i/>
      <sz val="10"/>
      <name val="Arial"/>
      <family val="2"/>
    </font>
    <font>
      <sz val="10"/>
      <name val="Calibri"/>
      <family val="2"/>
    </font>
    <font>
      <sz val="10"/>
      <color theme="1"/>
      <name val="Arial"/>
      <family val="2"/>
    </font>
    <font>
      <sz val="10"/>
      <color rgb="FFFF0000"/>
      <name val="Arial"/>
      <family val="2"/>
    </font>
    <font>
      <sz val="8"/>
      <color theme="1"/>
      <name val="Arial"/>
      <family val="2"/>
    </font>
    <font>
      <u/>
      <sz val="11"/>
      <color theme="10"/>
      <name val="Courier New"/>
      <family val="2"/>
      <scheme val="minor"/>
    </font>
    <font>
      <sz val="10"/>
      <color theme="1"/>
      <name val="Courier New"/>
      <family val="2"/>
      <scheme val="minor"/>
    </font>
    <font>
      <b/>
      <i/>
      <sz val="10"/>
      <color theme="1"/>
      <name val="Courier New"/>
      <family val="2"/>
      <scheme val="minor"/>
    </font>
    <font>
      <b/>
      <i/>
      <sz val="10"/>
      <color theme="1"/>
      <name val="Arial"/>
      <family val="2"/>
    </font>
    <font>
      <u/>
      <sz val="10"/>
      <color theme="10"/>
      <name val="Courier New"/>
      <family val="2"/>
      <scheme val="minor"/>
    </font>
    <font>
      <u/>
      <sz val="8"/>
      <color theme="10"/>
      <name val="Arial"/>
      <family val="2"/>
    </font>
    <font>
      <sz val="10"/>
      <color rgb="FFFF0000"/>
      <name val="Courier New"/>
      <family val="3"/>
    </font>
    <font>
      <sz val="8"/>
      <color rgb="FFFF0000"/>
      <name val="Courier New"/>
      <family val="3"/>
    </font>
    <font>
      <sz val="11"/>
      <color rgb="FF000000"/>
      <name val="Arial"/>
      <family val="2"/>
    </font>
    <font>
      <sz val="10"/>
      <color theme="0"/>
      <name val="Arial"/>
      <family val="2"/>
    </font>
    <font>
      <b/>
      <i/>
      <u/>
      <sz val="10"/>
      <color theme="1"/>
      <name val="Courier New"/>
      <family val="2"/>
      <scheme val="minor"/>
    </font>
    <font>
      <sz val="10"/>
      <color rgb="FFFF0000"/>
      <name val="Courier New"/>
      <family val="2"/>
      <scheme val="minor"/>
    </font>
    <font>
      <sz val="10"/>
      <name val="Courier New"/>
      <family val="2"/>
      <scheme val="minor"/>
    </font>
    <font>
      <sz val="10"/>
      <color rgb="FF000000"/>
      <name val="Courier New"/>
      <family val="2"/>
      <scheme val="minor"/>
    </font>
    <font>
      <b/>
      <i/>
      <sz val="10"/>
      <name val="Courier New"/>
      <family val="2"/>
      <scheme val="minor"/>
    </font>
    <font>
      <b/>
      <sz val="10"/>
      <color indexed="8"/>
      <name val="Courier New"/>
      <family val="2"/>
      <scheme val="minor"/>
    </font>
    <font>
      <b/>
      <i/>
      <u/>
      <sz val="10"/>
      <color theme="1"/>
      <name val="Arial"/>
      <family val="2"/>
    </font>
    <font>
      <sz val="10"/>
      <name val="Arial, Albany AMT, Helvetica"/>
    </font>
    <font>
      <i/>
      <sz val="10"/>
      <name val="Courier New"/>
      <family val="3"/>
    </font>
    <font>
      <i/>
      <sz val="10"/>
      <color rgb="FF000000"/>
      <name val="Arial"/>
      <family val="2"/>
    </font>
    <font>
      <sz val="10"/>
      <name val="Arial(W1)"/>
      <family val="2"/>
    </font>
    <font>
      <sz val="10"/>
      <color rgb="FF000000"/>
      <name val="Arial(W1)"/>
      <family val="2"/>
    </font>
    <font>
      <b/>
      <sz val="10"/>
      <color rgb="FF000000"/>
      <name val="Arial(W1)"/>
      <family val="2"/>
    </font>
    <font>
      <b/>
      <sz val="10"/>
      <name val="Arial(W1)"/>
      <family val="2"/>
    </font>
    <font>
      <i/>
      <sz val="10"/>
      <color rgb="FF000000"/>
      <name val="Courier New"/>
      <family val="3"/>
    </font>
    <font>
      <sz val="11"/>
      <name val="Calibri"/>
      <family val="2"/>
    </font>
    <font>
      <b/>
      <sz val="11"/>
      <name val="Calibri"/>
      <family val="2"/>
    </font>
    <font>
      <sz val="10"/>
      <color rgb="FF333333"/>
      <name val="Arial"/>
      <family val="2"/>
    </font>
    <font>
      <sz val="8"/>
      <color theme="0"/>
      <name val="Arial"/>
      <family val="2"/>
    </font>
    <font>
      <b/>
      <sz val="11"/>
      <color indexed="8"/>
      <name val="Calibri"/>
      <family val="2"/>
    </font>
    <font>
      <sz val="11"/>
      <color indexed="8"/>
      <name val="Calibri"/>
      <family val="2"/>
    </font>
    <font>
      <u/>
      <sz val="9"/>
      <color theme="10"/>
      <name val="Arial"/>
      <family val="2"/>
    </font>
    <font>
      <sz val="9"/>
      <color rgb="FF000000"/>
      <name val="Arial"/>
      <family val="2"/>
    </font>
    <font>
      <b/>
      <i/>
      <sz val="9"/>
      <color rgb="FF000000"/>
      <name val="Arial"/>
      <family val="2"/>
    </font>
    <font>
      <sz val="11"/>
      <name val="Courier New"/>
      <family val="2"/>
      <scheme val="minor"/>
    </font>
    <font>
      <b/>
      <sz val="10"/>
      <color rgb="FFFF0000"/>
      <name val="Arial"/>
      <family val="2"/>
    </font>
    <font>
      <u/>
      <sz val="11"/>
      <color theme="10"/>
      <name val="Calibri"/>
      <family val="2"/>
    </font>
    <font>
      <b/>
      <sz val="11"/>
      <name val="Arial"/>
      <family val="2"/>
    </font>
    <font>
      <u/>
      <sz val="10"/>
      <name val="Arial"/>
      <family val="2"/>
    </font>
    <font>
      <b/>
      <sz val="10"/>
      <color rgb="FF333333"/>
      <name val="Arial"/>
      <family val="2"/>
    </font>
    <font>
      <sz val="8"/>
      <color rgb="FF000000"/>
      <name val="Courier New"/>
      <family val="3"/>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5F6BA"/>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rgb="FFC1C1C1"/>
      </right>
      <top/>
      <bottom style="thin">
        <color rgb="FFC1C1C1"/>
      </bottom>
      <diagonal/>
    </border>
  </borders>
  <cellStyleXfs count="62">
    <xf numFmtId="0" fontId="0" fillId="0" borderId="0"/>
    <xf numFmtId="0" fontId="15" fillId="0" borderId="0"/>
    <xf numFmtId="43" fontId="16" fillId="0" borderId="0" applyFont="0" applyFill="0" applyBorder="0" applyAlignment="0" applyProtection="0"/>
    <xf numFmtId="0" fontId="17" fillId="0" borderId="0" applyNumberFormat="0" applyFill="0" applyBorder="0" applyAlignment="0" applyProtection="0"/>
    <xf numFmtId="0" fontId="16" fillId="0" borderId="0"/>
    <xf numFmtId="0" fontId="15" fillId="0" borderId="0"/>
    <xf numFmtId="0" fontId="16" fillId="0" borderId="0"/>
    <xf numFmtId="0" fontId="16" fillId="0" borderId="0"/>
    <xf numFmtId="0" fontId="15" fillId="0" borderId="0"/>
    <xf numFmtId="0" fontId="15" fillId="0" borderId="0"/>
    <xf numFmtId="0" fontId="16" fillId="0" borderId="0"/>
    <xf numFmtId="0" fontId="16" fillId="0" borderId="0"/>
    <xf numFmtId="0" fontId="7" fillId="0" borderId="0"/>
    <xf numFmtId="9" fontId="16" fillId="0" borderId="0" applyFill="0" applyBorder="0" applyAlignment="0" applyProtection="0"/>
    <xf numFmtId="9" fontId="16" fillId="0" borderId="0" applyFill="0" applyBorder="0" applyAlignment="0" applyProtection="0"/>
    <xf numFmtId="9" fontId="16" fillId="0" borderId="0" applyFill="0" applyBorder="0" applyAlignment="0" applyProtection="0"/>
    <xf numFmtId="0" fontId="26" fillId="0" borderId="0"/>
    <xf numFmtId="0" fontId="6" fillId="0" borderId="0"/>
    <xf numFmtId="0" fontId="15" fillId="0" borderId="0"/>
    <xf numFmtId="0" fontId="15" fillId="0" borderId="0"/>
    <xf numFmtId="0" fontId="15" fillId="0" borderId="0"/>
    <xf numFmtId="0" fontId="15" fillId="0" borderId="0"/>
    <xf numFmtId="0" fontId="36" fillId="0" borderId="0" applyNumberFormat="0" applyFill="0" applyBorder="0" applyAlignment="0" applyProtection="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9" fontId="76" fillId="0" borderId="0" applyFont="0" applyFill="0" applyBorder="0" applyAlignment="0" applyProtection="0"/>
  </cellStyleXfs>
  <cellXfs count="597">
    <xf numFmtId="0" fontId="0" fillId="0" borderId="0" xfId="0" applyFont="1" applyFill="1" applyBorder="1" applyAlignment="1">
      <alignment horizontal="left"/>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168" fontId="14" fillId="0" borderId="0" xfId="0" applyNumberFormat="1" applyFont="1" applyFill="1" applyBorder="1" applyAlignment="1">
      <alignment horizontal="right"/>
    </xf>
    <xf numFmtId="0" fontId="8" fillId="0" borderId="0" xfId="0" applyFont="1" applyFill="1" applyBorder="1" applyAlignment="1">
      <alignment horizontal="left"/>
    </xf>
    <xf numFmtId="49" fontId="8" fillId="0" borderId="0" xfId="0" applyNumberFormat="1" applyFont="1" applyFill="1" applyBorder="1" applyAlignment="1">
      <alignment horizontal="left"/>
    </xf>
    <xf numFmtId="0" fontId="13" fillId="0" borderId="0" xfId="0" applyFont="1" applyFill="1" applyBorder="1" applyAlignment="1"/>
    <xf numFmtId="49" fontId="12" fillId="0" borderId="0" xfId="0" applyNumberFormat="1" applyFont="1" applyFill="1" applyBorder="1" applyAlignment="1">
      <alignment horizontal="left"/>
    </xf>
    <xf numFmtId="49" fontId="13" fillId="0" borderId="0" xfId="0" applyNumberFormat="1" applyFont="1" applyFill="1" applyBorder="1" applyAlignment="1">
      <alignment horizontal="left"/>
    </xf>
    <xf numFmtId="49" fontId="14" fillId="0" borderId="0" xfId="0" applyNumberFormat="1" applyFont="1" applyFill="1" applyBorder="1" applyAlignment="1">
      <alignment vertical="center"/>
    </xf>
    <xf numFmtId="49" fontId="14" fillId="0" borderId="0" xfId="0" applyNumberFormat="1" applyFont="1" applyFill="1" applyBorder="1" applyAlignment="1"/>
    <xf numFmtId="0" fontId="14" fillId="0" borderId="0" xfId="0" applyFont="1" applyFill="1" applyBorder="1" applyAlignment="1"/>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168" fontId="14" fillId="0" borderId="7"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168" fontId="14" fillId="0" borderId="8"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68" fontId="14" fillId="0" borderId="9"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6" xfId="0" applyNumberFormat="1" applyFont="1" applyFill="1" applyBorder="1" applyAlignment="1">
      <alignment vertical="center"/>
    </xf>
    <xf numFmtId="49" fontId="14" fillId="0" borderId="1" xfId="0" applyNumberFormat="1" applyFont="1" applyFill="1" applyBorder="1" applyAlignment="1">
      <alignment vertical="center"/>
    </xf>
    <xf numFmtId="49" fontId="14" fillId="0" borderId="9" xfId="0" applyNumberFormat="1" applyFont="1" applyFill="1" applyBorder="1" applyAlignment="1">
      <alignment vertical="center"/>
    </xf>
    <xf numFmtId="49" fontId="14" fillId="0" borderId="4" xfId="0" applyNumberFormat="1" applyFont="1" applyFill="1" applyBorder="1" applyAlignment="1">
      <alignment vertical="center"/>
    </xf>
    <xf numFmtId="49" fontId="14" fillId="0" borderId="7" xfId="0" applyNumberFormat="1" applyFont="1" applyFill="1" applyBorder="1" applyAlignment="1">
      <alignment vertical="center"/>
    </xf>
    <xf numFmtId="49" fontId="14" fillId="0" borderId="2" xfId="0" applyNumberFormat="1" applyFont="1" applyFill="1" applyBorder="1" applyAlignment="1">
      <alignment vertical="center"/>
    </xf>
    <xf numFmtId="49" fontId="14" fillId="0" borderId="8" xfId="0" applyNumberFormat="1" applyFont="1" applyFill="1" applyBorder="1" applyAlignment="1">
      <alignment vertical="center"/>
    </xf>
    <xf numFmtId="49" fontId="14" fillId="0" borderId="4" xfId="0" applyNumberFormat="1" applyFont="1" applyFill="1" applyBorder="1" applyAlignment="1"/>
    <xf numFmtId="49" fontId="14" fillId="0" borderId="5" xfId="0" applyNumberFormat="1" applyFont="1" applyFill="1" applyBorder="1" applyAlignment="1"/>
    <xf numFmtId="49" fontId="14" fillId="0" borderId="4" xfId="0" applyNumberFormat="1" applyFont="1" applyFill="1" applyBorder="1" applyAlignment="1">
      <alignment horizontal="left"/>
    </xf>
    <xf numFmtId="49" fontId="14" fillId="0" borderId="10" xfId="0" applyNumberFormat="1" applyFont="1" applyFill="1" applyBorder="1" applyAlignment="1">
      <alignment horizontal="left"/>
    </xf>
    <xf numFmtId="49" fontId="14" fillId="0" borderId="3" xfId="0" applyNumberFormat="1" applyFont="1" applyFill="1" applyBorder="1" applyAlignment="1">
      <alignment horizontal="left"/>
    </xf>
    <xf numFmtId="49" fontId="14" fillId="0" borderId="11" xfId="0" applyNumberFormat="1" applyFont="1" applyFill="1" applyBorder="1" applyAlignment="1">
      <alignment horizontal="left"/>
    </xf>
    <xf numFmtId="49" fontId="13" fillId="0" borderId="0" xfId="0" applyNumberFormat="1" applyFont="1" applyFill="1" applyBorder="1" applyAlignment="1"/>
    <xf numFmtId="49" fontId="14" fillId="0" borderId="6" xfId="0" applyNumberFormat="1" applyFont="1" applyFill="1" applyBorder="1" applyAlignment="1">
      <alignment horizontal="left"/>
    </xf>
    <xf numFmtId="49" fontId="14" fillId="0" borderId="5" xfId="0" applyNumberFormat="1" applyFont="1" applyFill="1" applyBorder="1" applyAlignment="1">
      <alignment horizontal="left"/>
    </xf>
    <xf numFmtId="0" fontId="12" fillId="0" borderId="0" xfId="0" applyFont="1" applyFill="1" applyBorder="1" applyAlignment="1">
      <alignment horizontal="left"/>
    </xf>
    <xf numFmtId="0" fontId="14" fillId="0" borderId="0" xfId="0" applyFont="1" applyFill="1" applyBorder="1" applyAlignment="1">
      <alignment vertical="center"/>
    </xf>
    <xf numFmtId="0" fontId="14" fillId="0" borderId="0" xfId="0" applyFont="1" applyFill="1" applyBorder="1" applyAlignment="1">
      <alignment horizontal="left"/>
    </xf>
    <xf numFmtId="49" fontId="14" fillId="0" borderId="2" xfId="0" applyNumberFormat="1" applyFont="1" applyFill="1" applyBorder="1" applyAlignment="1">
      <alignment horizontal="center" vertical="center" textRotation="90" wrapText="1"/>
    </xf>
    <xf numFmtId="49" fontId="12" fillId="0" borderId="2" xfId="0" applyNumberFormat="1" applyFont="1" applyFill="1" applyBorder="1" applyAlignment="1">
      <alignment horizontal="left"/>
    </xf>
    <xf numFmtId="0" fontId="13" fillId="0" borderId="2" xfId="0" applyFont="1" applyFill="1" applyBorder="1" applyAlignment="1">
      <alignment horizontal="left"/>
    </xf>
    <xf numFmtId="0" fontId="14" fillId="0" borderId="2" xfId="0" applyFont="1" applyFill="1" applyBorder="1" applyAlignment="1">
      <alignment vertical="center"/>
    </xf>
    <xf numFmtId="0" fontId="13" fillId="0" borderId="6" xfId="0" applyFont="1" applyFill="1" applyBorder="1" applyAlignment="1">
      <alignment horizontal="left"/>
    </xf>
    <xf numFmtId="0" fontId="14" fillId="0" borderId="1" xfId="0" applyFont="1" applyFill="1" applyBorder="1" applyAlignment="1">
      <alignment vertical="center"/>
    </xf>
    <xf numFmtId="0" fontId="14" fillId="0" borderId="9" xfId="0" applyFont="1" applyFill="1" applyBorder="1" applyAlignment="1">
      <alignment vertical="center"/>
    </xf>
    <xf numFmtId="0" fontId="14" fillId="0" borderId="4" xfId="0" applyFont="1" applyFill="1" applyBorder="1" applyAlignment="1">
      <alignment vertical="center"/>
    </xf>
    <xf numFmtId="0" fontId="14" fillId="0" borderId="7" xfId="0" applyFont="1" applyFill="1" applyBorder="1" applyAlignment="1">
      <alignment vertical="center"/>
    </xf>
    <xf numFmtId="0" fontId="20" fillId="0" borderId="5" xfId="0" applyFont="1" applyFill="1" applyBorder="1" applyAlignment="1">
      <alignment horizontal="left"/>
    </xf>
    <xf numFmtId="0" fontId="14" fillId="0" borderId="8" xfId="0" applyFont="1" applyFill="1" applyBorder="1" applyAlignment="1">
      <alignment vertical="center"/>
    </xf>
    <xf numFmtId="49" fontId="14" fillId="0" borderId="10" xfId="0" applyNumberFormat="1" applyFont="1" applyFill="1" applyBorder="1" applyAlignment="1">
      <alignment horizontal="center" textRotation="90"/>
    </xf>
    <xf numFmtId="49" fontId="14" fillId="0" borderId="3" xfId="0" applyNumberFormat="1" applyFont="1" applyFill="1" applyBorder="1" applyAlignment="1">
      <alignment horizontal="center" textRotation="90" wrapText="1"/>
    </xf>
    <xf numFmtId="49" fontId="14" fillId="0" borderId="3" xfId="0" applyNumberFormat="1" applyFont="1" applyFill="1" applyBorder="1" applyAlignment="1">
      <alignment horizontal="center" textRotation="90"/>
    </xf>
    <xf numFmtId="49" fontId="12" fillId="0" borderId="11" xfId="0" applyNumberFormat="1" applyFont="1" applyFill="1" applyBorder="1" applyAlignment="1">
      <alignment horizontal="center" textRotation="90"/>
    </xf>
    <xf numFmtId="49" fontId="14" fillId="0" borderId="0" xfId="0" applyNumberFormat="1" applyFont="1" applyFill="1" applyBorder="1" applyAlignment="1">
      <alignment horizontal="left" wrapText="1"/>
    </xf>
    <xf numFmtId="3" fontId="14" fillId="0" borderId="3" xfId="0" applyNumberFormat="1" applyFont="1" applyFill="1" applyBorder="1" applyAlignment="1">
      <alignment horizontal="right"/>
    </xf>
    <xf numFmtId="168" fontId="14" fillId="0" borderId="3" xfId="0" applyNumberFormat="1" applyFont="1" applyFill="1" applyBorder="1" applyAlignment="1">
      <alignment horizontal="right"/>
    </xf>
    <xf numFmtId="49" fontId="13" fillId="0" borderId="2" xfId="0" applyNumberFormat="1" applyFont="1" applyFill="1" applyBorder="1" applyAlignment="1">
      <alignment horizontal="left"/>
    </xf>
    <xf numFmtId="168" fontId="14" fillId="0" borderId="1" xfId="0" applyNumberFormat="1" applyFont="1" applyFill="1" applyBorder="1" applyAlignment="1">
      <alignment horizontal="right"/>
    </xf>
    <xf numFmtId="3" fontId="14" fillId="0" borderId="10" xfId="0" applyNumberFormat="1" applyFont="1" applyFill="1" applyBorder="1" applyAlignment="1">
      <alignment horizontal="right"/>
    </xf>
    <xf numFmtId="168" fontId="14" fillId="0" borderId="11" xfId="0" applyNumberFormat="1" applyFont="1" applyFill="1" applyBorder="1" applyAlignment="1">
      <alignment horizontal="right"/>
    </xf>
    <xf numFmtId="0" fontId="13" fillId="0" borderId="12" xfId="0" applyFont="1" applyFill="1" applyBorder="1" applyAlignment="1">
      <alignment horizontal="left"/>
    </xf>
    <xf numFmtId="49" fontId="20" fillId="0" borderId="14" xfId="0" applyNumberFormat="1" applyFont="1" applyFill="1" applyBorder="1" applyAlignment="1">
      <alignment horizontal="left"/>
    </xf>
    <xf numFmtId="49" fontId="20" fillId="0" borderId="13" xfId="0" applyNumberFormat="1" applyFont="1" applyFill="1" applyBorder="1" applyAlignment="1">
      <alignment horizontal="left" wrapText="1"/>
    </xf>
    <xf numFmtId="49" fontId="19" fillId="0" borderId="10" xfId="0" applyNumberFormat="1" applyFont="1" applyFill="1" applyBorder="1" applyAlignment="1">
      <alignment horizontal="center"/>
    </xf>
    <xf numFmtId="49" fontId="19" fillId="0" borderId="3" xfId="0" applyNumberFormat="1" applyFont="1" applyFill="1" applyBorder="1" applyAlignment="1">
      <alignment horizontal="center" wrapText="1"/>
    </xf>
    <xf numFmtId="49" fontId="19" fillId="0" borderId="3" xfId="0" applyNumberFormat="1" applyFont="1" applyFill="1" applyBorder="1" applyAlignment="1">
      <alignment horizontal="center"/>
    </xf>
    <xf numFmtId="49" fontId="19" fillId="0" borderId="11" xfId="0" applyNumberFormat="1" applyFont="1" applyFill="1" applyBorder="1" applyAlignment="1">
      <alignment horizontal="center" wrapText="1"/>
    </xf>
    <xf numFmtId="49" fontId="23" fillId="0" borderId="0" xfId="0" applyNumberFormat="1" applyFont="1" applyFill="1" applyBorder="1" applyAlignment="1">
      <alignment horizontal="left"/>
    </xf>
    <xf numFmtId="0" fontId="24" fillId="0" borderId="0" xfId="0" applyFont="1" applyFill="1" applyBorder="1" applyAlignment="1"/>
    <xf numFmtId="0" fontId="14" fillId="0" borderId="2" xfId="0" applyFont="1" applyFill="1" applyBorder="1" applyAlignment="1">
      <alignment horizontal="center"/>
    </xf>
    <xf numFmtId="0" fontId="14" fillId="0" borderId="8" xfId="0" applyFont="1" applyFill="1" applyBorder="1" applyAlignment="1">
      <alignment horizontal="center"/>
    </xf>
    <xf numFmtId="0" fontId="14" fillId="0" borderId="5" xfId="0" applyFont="1" applyFill="1" applyBorder="1" applyAlignment="1">
      <alignment horizontal="center"/>
    </xf>
    <xf numFmtId="168" fontId="14" fillId="0" borderId="2" xfId="0" applyNumberFormat="1" applyFont="1" applyFill="1" applyBorder="1" applyAlignment="1">
      <alignment horizontal="right"/>
    </xf>
    <xf numFmtId="49" fontId="12" fillId="0" borderId="4" xfId="0" applyNumberFormat="1" applyFont="1" applyFill="1" applyBorder="1" applyAlignment="1">
      <alignment horizontal="left"/>
    </xf>
    <xf numFmtId="49" fontId="12" fillId="0" borderId="8" xfId="0" applyNumberFormat="1" applyFont="1" applyFill="1" applyBorder="1" applyAlignment="1">
      <alignment horizontal="left"/>
    </xf>
    <xf numFmtId="3" fontId="14" fillId="0" borderId="11" xfId="0" applyNumberFormat="1" applyFont="1" applyFill="1" applyBorder="1" applyAlignment="1">
      <alignment horizontal="right"/>
    </xf>
    <xf numFmtId="0" fontId="14" fillId="0" borderId="4" xfId="0" applyFont="1" applyFill="1" applyBorder="1" applyAlignment="1">
      <alignment horizontal="left" vertical="center"/>
    </xf>
    <xf numFmtId="49" fontId="14" fillId="0" borderId="5" xfId="0" applyNumberFormat="1" applyFont="1" applyFill="1" applyBorder="1" applyAlignment="1">
      <alignment horizontal="center"/>
    </xf>
    <xf numFmtId="49" fontId="14" fillId="0" borderId="2" xfId="0" applyNumberFormat="1" applyFont="1" applyFill="1" applyBorder="1" applyAlignment="1">
      <alignment horizontal="center"/>
    </xf>
    <xf numFmtId="49" fontId="14" fillId="0" borderId="8" xfId="0" applyNumberFormat="1" applyFont="1" applyFill="1" applyBorder="1" applyAlignment="1">
      <alignment horizontal="center"/>
    </xf>
    <xf numFmtId="49" fontId="14" fillId="0" borderId="6" xfId="0" applyNumberFormat="1" applyFont="1" applyFill="1" applyBorder="1" applyAlignment="1"/>
    <xf numFmtId="0" fontId="14" fillId="0" borderId="6" xfId="0" applyFont="1" applyFill="1" applyBorder="1" applyAlignment="1">
      <alignment horizontal="left"/>
    </xf>
    <xf numFmtId="0" fontId="14" fillId="0" borderId="9" xfId="0" applyFont="1" applyFill="1" applyBorder="1" applyAlignment="1">
      <alignment horizontal="left"/>
    </xf>
    <xf numFmtId="0" fontId="14" fillId="0" borderId="8" xfId="0" applyFont="1" applyFill="1" applyBorder="1" applyAlignment="1">
      <alignment horizontal="left"/>
    </xf>
    <xf numFmtId="167" fontId="14" fillId="0" borderId="9" xfId="0" applyNumberFormat="1" applyFont="1" applyFill="1" applyBorder="1" applyAlignment="1">
      <alignment horizontal="left"/>
    </xf>
    <xf numFmtId="167" fontId="14" fillId="0" borderId="8" xfId="0" applyNumberFormat="1" applyFont="1" applyFill="1" applyBorder="1" applyAlignment="1">
      <alignment horizontal="left"/>
    </xf>
    <xf numFmtId="168" fontId="14" fillId="0" borderId="6" xfId="0" applyNumberFormat="1" applyFont="1" applyFill="1" applyBorder="1" applyAlignment="1">
      <alignment horizontal="right"/>
    </xf>
    <xf numFmtId="168" fontId="14" fillId="0" borderId="4" xfId="0" applyNumberFormat="1" applyFont="1" applyFill="1" applyBorder="1" applyAlignment="1">
      <alignment horizontal="right"/>
    </xf>
    <xf numFmtId="168" fontId="14" fillId="0" borderId="5" xfId="0" applyNumberFormat="1" applyFont="1" applyFill="1" applyBorder="1" applyAlignment="1">
      <alignment horizontal="right"/>
    </xf>
    <xf numFmtId="0" fontId="16" fillId="0" borderId="0" xfId="19" applyFont="1" applyBorder="1"/>
    <xf numFmtId="49" fontId="27" fillId="0" borderId="0" xfId="0" applyNumberFormat="1" applyFont="1" applyFill="1" applyBorder="1" applyAlignment="1">
      <alignment horizontal="left"/>
    </xf>
    <xf numFmtId="3" fontId="16" fillId="0" borderId="0" xfId="0" applyNumberFormat="1" applyFont="1" applyFill="1" applyBorder="1" applyAlignment="1">
      <alignment horizontal="right"/>
    </xf>
    <xf numFmtId="0" fontId="29" fillId="0" borderId="0" xfId="0" applyFont="1" applyFill="1" applyBorder="1" applyAlignment="1">
      <alignment horizontal="left"/>
    </xf>
    <xf numFmtId="49" fontId="29" fillId="0" borderId="0" xfId="0" applyNumberFormat="1" applyFont="1" applyFill="1" applyBorder="1" applyAlignment="1">
      <alignment horizontal="left"/>
    </xf>
    <xf numFmtId="49" fontId="27" fillId="0" borderId="0" xfId="0" applyNumberFormat="1" applyFont="1" applyFill="1" applyBorder="1" applyAlignment="1"/>
    <xf numFmtId="49" fontId="29" fillId="0" borderId="0" xfId="0" applyNumberFormat="1" applyFont="1" applyFill="1" applyBorder="1" applyAlignment="1"/>
    <xf numFmtId="0" fontId="29" fillId="0" borderId="1" xfId="0" applyFont="1" applyFill="1" applyBorder="1" applyAlignment="1">
      <alignment horizontal="left"/>
    </xf>
    <xf numFmtId="49" fontId="27" fillId="0" borderId="3" xfId="0" applyNumberFormat="1" applyFont="1" applyFill="1" applyBorder="1" applyAlignment="1">
      <alignment horizontal="left"/>
    </xf>
    <xf numFmtId="3" fontId="16" fillId="0" borderId="3" xfId="0" applyNumberFormat="1" applyFont="1" applyFill="1" applyBorder="1" applyAlignment="1">
      <alignment horizontal="right"/>
    </xf>
    <xf numFmtId="49" fontId="14" fillId="0" borderId="4" xfId="0" applyNumberFormat="1" applyFont="1" applyFill="1" applyBorder="1" applyAlignment="1">
      <alignment wrapText="1"/>
    </xf>
    <xf numFmtId="49" fontId="20" fillId="0" borderId="8" xfId="0" applyNumberFormat="1" applyFont="1" applyFill="1" applyBorder="1" applyAlignment="1">
      <alignment horizontal="left"/>
    </xf>
    <xf numFmtId="49" fontId="27" fillId="0" borderId="5" xfId="0" applyNumberFormat="1" applyFont="1" applyFill="1" applyBorder="1" applyAlignment="1">
      <alignment horizontal="left"/>
    </xf>
    <xf numFmtId="0" fontId="27" fillId="0" borderId="0" xfId="4" applyFont="1" applyAlignment="1">
      <alignment horizontal="left"/>
    </xf>
    <xf numFmtId="0" fontId="29" fillId="0" borderId="0" xfId="16" applyFont="1" applyFill="1" applyBorder="1" applyAlignment="1">
      <alignment horizontal="left"/>
    </xf>
    <xf numFmtId="0" fontId="29" fillId="0" borderId="0" xfId="16" applyFont="1" applyFill="1" applyBorder="1" applyAlignment="1"/>
    <xf numFmtId="49" fontId="30" fillId="0" borderId="3" xfId="16" applyNumberFormat="1" applyFont="1" applyFill="1" applyBorder="1" applyAlignment="1">
      <alignment horizontal="left"/>
    </xf>
    <xf numFmtId="1" fontId="16" fillId="0" borderId="3" xfId="16" applyNumberFormat="1" applyFont="1" applyFill="1" applyBorder="1" applyAlignment="1">
      <alignment horizontal="center"/>
    </xf>
    <xf numFmtId="49" fontId="29" fillId="0" borderId="0" xfId="16" applyNumberFormat="1" applyFont="1" applyFill="1" applyBorder="1" applyAlignment="1">
      <alignment horizontal="left"/>
    </xf>
    <xf numFmtId="49" fontId="31"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3" fontId="16" fillId="0" borderId="0" xfId="16" applyNumberFormat="1" applyFont="1" applyFill="1" applyBorder="1" applyAlignment="1">
      <alignment horizontal="right"/>
    </xf>
    <xf numFmtId="49" fontId="28" fillId="0" borderId="0" xfId="16" applyNumberFormat="1" applyFont="1" applyFill="1" applyBorder="1" applyAlignment="1">
      <alignment horizontal="left"/>
    </xf>
    <xf numFmtId="3" fontId="28" fillId="0" borderId="0" xfId="16" applyNumberFormat="1" applyFont="1" applyFill="1" applyBorder="1" applyAlignment="1">
      <alignment horizontal="right"/>
    </xf>
    <xf numFmtId="169" fontId="28" fillId="0" borderId="0" xfId="16" applyNumberFormat="1" applyFont="1" applyFill="1" applyBorder="1" applyAlignment="1">
      <alignment horizontal="right"/>
    </xf>
    <xf numFmtId="165" fontId="29" fillId="0" borderId="0" xfId="16" applyNumberFormat="1" applyFont="1" applyFill="1" applyBorder="1" applyAlignment="1">
      <alignment horizontal="left"/>
    </xf>
    <xf numFmtId="164" fontId="16" fillId="0" borderId="0" xfId="16" applyNumberFormat="1" applyFont="1" applyFill="1" applyBorder="1" applyAlignment="1">
      <alignment horizontal="center"/>
    </xf>
    <xf numFmtId="49" fontId="28" fillId="2" borderId="3" xfId="16" applyNumberFormat="1" applyFont="1" applyFill="1" applyBorder="1" applyAlignment="1">
      <alignment horizontal="left"/>
    </xf>
    <xf numFmtId="165" fontId="16" fillId="0" borderId="0" xfId="16" applyNumberFormat="1" applyFont="1" applyFill="1" applyBorder="1" applyAlignment="1">
      <alignment horizontal="right"/>
    </xf>
    <xf numFmtId="0" fontId="16" fillId="0" borderId="0" xfId="16" applyFont="1" applyFill="1" applyBorder="1" applyAlignment="1">
      <alignment horizontal="center" vertical="center"/>
    </xf>
    <xf numFmtId="168" fontId="16" fillId="0" borderId="0" xfId="16" applyNumberFormat="1" applyFont="1" applyFill="1" applyBorder="1" applyAlignment="1">
      <alignment horizontal="right"/>
    </xf>
    <xf numFmtId="49" fontId="27" fillId="0" borderId="0" xfId="16" applyNumberFormat="1" applyFont="1" applyFill="1" applyBorder="1" applyAlignment="1">
      <alignment horizontal="left" wrapText="1"/>
    </xf>
    <xf numFmtId="0" fontId="27" fillId="0" borderId="0" xfId="16" applyFont="1" applyFill="1" applyBorder="1" applyAlignment="1">
      <alignment horizontal="left"/>
    </xf>
    <xf numFmtId="0" fontId="27" fillId="0" borderId="0" xfId="16" applyFont="1" applyFill="1" applyBorder="1" applyAlignment="1">
      <alignment horizontal="left" wrapText="1"/>
    </xf>
    <xf numFmtId="3" fontId="29" fillId="0" borderId="0" xfId="16" applyNumberFormat="1" applyFont="1" applyFill="1" applyBorder="1" applyAlignment="1">
      <alignment horizontal="left"/>
    </xf>
    <xf numFmtId="0" fontId="16" fillId="0" borderId="0" xfId="16" applyFont="1" applyFill="1" applyBorder="1" applyAlignment="1">
      <alignment horizontal="left"/>
    </xf>
    <xf numFmtId="0" fontId="32" fillId="0" borderId="0" xfId="16" applyFont="1" applyFill="1" applyBorder="1" applyAlignment="1"/>
    <xf numFmtId="49" fontId="30" fillId="0" borderId="3" xfId="0" applyNumberFormat="1" applyFont="1" applyFill="1" applyBorder="1" applyAlignment="1"/>
    <xf numFmtId="0" fontId="29" fillId="0" borderId="2" xfId="0" applyFont="1" applyFill="1" applyBorder="1" applyAlignment="1">
      <alignment horizontal="left"/>
    </xf>
    <xf numFmtId="1" fontId="16" fillId="0" borderId="2" xfId="0" applyNumberFormat="1" applyFont="1" applyFill="1" applyBorder="1" applyAlignment="1">
      <alignment horizontal="center"/>
    </xf>
    <xf numFmtId="49" fontId="29" fillId="0" borderId="1" xfId="0" applyNumberFormat="1" applyFont="1" applyFill="1" applyBorder="1" applyAlignment="1">
      <alignment horizontal="left"/>
    </xf>
    <xf numFmtId="3" fontId="28" fillId="0" borderId="0" xfId="0" applyNumberFormat="1" applyFont="1" applyFill="1" applyBorder="1" applyAlignment="1">
      <alignment horizontal="right"/>
    </xf>
    <xf numFmtId="0" fontId="10" fillId="0" borderId="0" xfId="0" applyFont="1" applyFill="1" applyBorder="1" applyAlignment="1">
      <alignment horizontal="left" indent="1"/>
    </xf>
    <xf numFmtId="0" fontId="30" fillId="0" borderId="0" xfId="5" applyFont="1" applyAlignment="1">
      <alignment horizontal="left"/>
    </xf>
    <xf numFmtId="0" fontId="33" fillId="0" borderId="0" xfId="5" applyFont="1"/>
    <xf numFmtId="0" fontId="34" fillId="0" borderId="0" xfId="5" applyFont="1"/>
    <xf numFmtId="0" fontId="15" fillId="0" borderId="0" xfId="5"/>
    <xf numFmtId="0" fontId="5" fillId="0" borderId="0" xfId="5" applyFont="1"/>
    <xf numFmtId="0" fontId="35" fillId="0" borderId="0" xfId="5" applyFont="1" applyAlignment="1"/>
    <xf numFmtId="0" fontId="16" fillId="0" borderId="0" xfId="4" applyFont="1" applyAlignment="1">
      <alignment horizontal="left"/>
    </xf>
    <xf numFmtId="0" fontId="37" fillId="0" borderId="0" xfId="5" applyFont="1"/>
    <xf numFmtId="0" fontId="16" fillId="0" borderId="0" xfId="4" applyFont="1" applyFill="1" applyAlignment="1">
      <alignment horizontal="left"/>
    </xf>
    <xf numFmtId="0" fontId="38" fillId="0" borderId="0" xfId="5" applyFont="1"/>
    <xf numFmtId="0" fontId="18" fillId="0" borderId="0" xfId="5" applyFont="1" applyAlignment="1">
      <alignment vertical="top" wrapText="1"/>
    </xf>
    <xf numFmtId="0" fontId="39" fillId="0" borderId="0" xfId="5" applyFont="1" applyAlignment="1">
      <alignment vertical="top" wrapText="1"/>
    </xf>
    <xf numFmtId="0" fontId="40" fillId="0" borderId="0" xfId="22" applyFont="1" applyAlignment="1">
      <alignment horizontal="right"/>
    </xf>
    <xf numFmtId="0" fontId="40" fillId="0" borderId="0" xfId="22" applyFont="1" applyAlignment="1">
      <alignment horizontal="left" vertical="top" wrapText="1"/>
    </xf>
    <xf numFmtId="0" fontId="33" fillId="0" borderId="0" xfId="5" applyFont="1" applyAlignment="1">
      <alignment horizontal="left" vertical="top" wrapText="1"/>
    </xf>
    <xf numFmtId="0" fontId="33" fillId="0" borderId="0" xfId="5" applyFont="1" applyAlignment="1">
      <alignment horizontal="left" vertical="top"/>
    </xf>
    <xf numFmtId="0" fontId="41" fillId="0" borderId="0" xfId="22" applyFont="1" applyFill="1" applyBorder="1" applyAlignment="1">
      <alignment horizontal="left"/>
    </xf>
    <xf numFmtId="49" fontId="30" fillId="0" borderId="0" xfId="16" applyNumberFormat="1" applyFont="1" applyFill="1" applyBorder="1" applyAlignment="1">
      <alignment horizontal="left"/>
    </xf>
    <xf numFmtId="1" fontId="16" fillId="0" borderId="0" xfId="16" applyNumberFormat="1" applyFont="1" applyFill="1" applyBorder="1" applyAlignment="1">
      <alignment horizontal="center"/>
    </xf>
    <xf numFmtId="0" fontId="16" fillId="0" borderId="0" xfId="16" applyFont="1" applyFill="1" applyBorder="1" applyAlignment="1">
      <alignment horizontal="center"/>
    </xf>
    <xf numFmtId="49" fontId="27" fillId="0" borderId="3" xfId="16" applyNumberFormat="1" applyFont="1" applyFill="1" applyBorder="1" applyAlignment="1">
      <alignment horizontal="left"/>
    </xf>
    <xf numFmtId="0" fontId="13" fillId="0" borderId="0" xfId="0" applyFont="1" applyFill="1" applyBorder="1" applyAlignment="1">
      <alignment horizontal="left"/>
    </xf>
    <xf numFmtId="49" fontId="12" fillId="0" borderId="15" xfId="0" applyNumberFormat="1" applyFont="1" applyFill="1" applyBorder="1" applyAlignment="1">
      <alignment horizontal="left"/>
    </xf>
    <xf numFmtId="49" fontId="20" fillId="0" borderId="3" xfId="0" applyNumberFormat="1" applyFont="1" applyFill="1" applyBorder="1" applyAlignment="1">
      <alignment horizontal="left"/>
    </xf>
    <xf numFmtId="49" fontId="14" fillId="0" borderId="10" xfId="0" applyNumberFormat="1" applyFont="1" applyFill="1" applyBorder="1" applyAlignment="1"/>
    <xf numFmtId="0" fontId="29" fillId="0" borderId="0" xfId="0" applyFont="1" applyFill="1" applyBorder="1" applyAlignment="1">
      <alignment horizontal="left"/>
    </xf>
    <xf numFmtId="0" fontId="43" fillId="0" borderId="0" xfId="0" applyFont="1" applyFill="1" applyBorder="1" applyAlignment="1">
      <alignment horizontal="left"/>
    </xf>
    <xf numFmtId="0" fontId="0" fillId="0" borderId="0" xfId="0" applyFont="1" applyFill="1" applyBorder="1" applyAlignment="1">
      <alignment horizontal="left"/>
    </xf>
    <xf numFmtId="0" fontId="13" fillId="0" borderId="0" xfId="0" applyFont="1" applyFill="1" applyBorder="1" applyAlignment="1">
      <alignment horizontal="left"/>
    </xf>
    <xf numFmtId="49" fontId="12" fillId="0" borderId="0" xfId="0" applyNumberFormat="1" applyFont="1" applyFill="1" applyBorder="1" applyAlignment="1">
      <alignment horizontal="left"/>
    </xf>
    <xf numFmtId="49" fontId="14" fillId="0" borderId="0" xfId="0" applyNumberFormat="1" applyFont="1" applyFill="1" applyBorder="1" applyAlignment="1">
      <alignment horizontal="lef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3" fontId="14" fillId="0" borderId="5" xfId="0" applyNumberFormat="1" applyFont="1" applyFill="1" applyBorder="1" applyAlignment="1">
      <alignment horizontal="right"/>
    </xf>
    <xf numFmtId="3" fontId="14" fillId="0" borderId="2" xfId="0" applyNumberFormat="1" applyFont="1" applyFill="1" applyBorder="1" applyAlignment="1">
      <alignment horizontal="right"/>
    </xf>
    <xf numFmtId="3" fontId="14" fillId="0" borderId="6" xfId="0" applyNumberFormat="1" applyFont="1" applyFill="1" applyBorder="1" applyAlignment="1">
      <alignment horizontal="right"/>
    </xf>
    <xf numFmtId="3" fontId="14" fillId="0" borderId="1" xfId="0" applyNumberFormat="1" applyFont="1" applyFill="1" applyBorder="1" applyAlignment="1">
      <alignment horizontal="right"/>
    </xf>
    <xf numFmtId="3" fontId="14" fillId="0" borderId="7" xfId="0" applyNumberFormat="1" applyFont="1" applyFill="1" applyBorder="1" applyAlignment="1">
      <alignment horizontal="right"/>
    </xf>
    <xf numFmtId="3" fontId="14" fillId="0" borderId="8" xfId="0" applyNumberFormat="1" applyFont="1" applyFill="1" applyBorder="1" applyAlignment="1">
      <alignment horizontal="right"/>
    </xf>
    <xf numFmtId="49" fontId="14" fillId="0" borderId="0" xfId="0" quotePrefix="1" applyNumberFormat="1" applyFont="1" applyFill="1" applyBorder="1" applyAlignment="1"/>
    <xf numFmtId="49" fontId="11" fillId="0" borderId="0" xfId="0" applyNumberFormat="1" applyFont="1" applyFill="1" applyBorder="1" applyAlignment="1">
      <alignment horizontal="left"/>
    </xf>
    <xf numFmtId="3" fontId="14" fillId="0" borderId="3" xfId="0" applyNumberFormat="1" applyFont="1" applyFill="1" applyBorder="1" applyAlignment="1">
      <alignment horizontal="right"/>
    </xf>
    <xf numFmtId="3" fontId="14" fillId="0" borderId="10" xfId="0" applyNumberFormat="1" applyFont="1" applyFill="1" applyBorder="1" applyAlignment="1">
      <alignment horizontal="right"/>
    </xf>
    <xf numFmtId="3" fontId="14" fillId="0" borderId="11" xfId="0" applyNumberFormat="1" applyFont="1" applyFill="1" applyBorder="1" applyAlignment="1">
      <alignment horizontal="right"/>
    </xf>
    <xf numFmtId="49" fontId="14" fillId="0" borderId="3" xfId="0" applyNumberFormat="1" applyFont="1" applyFill="1" applyBorder="1" applyAlignment="1"/>
    <xf numFmtId="49" fontId="27" fillId="0" borderId="0" xfId="0" applyNumberFormat="1" applyFont="1" applyFill="1" applyBorder="1" applyAlignment="1">
      <alignment horizontal="left"/>
    </xf>
    <xf numFmtId="49" fontId="27" fillId="0" borderId="0" xfId="16" applyNumberFormat="1" applyFont="1" applyFill="1" applyBorder="1" applyAlignment="1">
      <alignment horizontal="left"/>
    </xf>
    <xf numFmtId="49" fontId="16" fillId="0" borderId="0" xfId="16" applyNumberFormat="1" applyFont="1" applyFill="1" applyBorder="1" applyAlignment="1">
      <alignment horizontal="left"/>
    </xf>
    <xf numFmtId="49" fontId="16" fillId="0" borderId="0" xfId="16" applyNumberFormat="1" applyFont="1" applyFill="1" applyBorder="1" applyAlignment="1">
      <alignment horizontal="left" indent="1"/>
    </xf>
    <xf numFmtId="0" fontId="41" fillId="0" borderId="0" xfId="22" applyFont="1" applyFill="1" applyBorder="1" applyAlignment="1">
      <alignment horizontal="left"/>
    </xf>
    <xf numFmtId="0" fontId="17" fillId="0" borderId="0" xfId="22" applyFont="1" applyFill="1" applyBorder="1" applyAlignment="1">
      <alignment horizontal="left"/>
    </xf>
    <xf numFmtId="0" fontId="10" fillId="0" borderId="0" xfId="0" applyFont="1" applyFill="1" applyBorder="1" applyAlignment="1">
      <alignment horizontal="left"/>
    </xf>
    <xf numFmtId="0" fontId="34" fillId="0" borderId="0" xfId="0" applyFont="1" applyFill="1" applyBorder="1" applyAlignment="1">
      <alignment horizontal="left"/>
    </xf>
    <xf numFmtId="49" fontId="14" fillId="3" borderId="11" xfId="0" applyNumberFormat="1" applyFont="1" applyFill="1" applyBorder="1" applyAlignment="1">
      <alignment horizontal="center" wrapText="1"/>
    </xf>
    <xf numFmtId="168" fontId="14" fillId="3" borderId="9" xfId="0" applyNumberFormat="1" applyFont="1" applyFill="1" applyBorder="1" applyAlignment="1">
      <alignment horizontal="right"/>
    </xf>
    <xf numFmtId="168" fontId="14" fillId="3" borderId="7" xfId="0" applyNumberFormat="1" applyFont="1" applyFill="1" applyBorder="1" applyAlignment="1">
      <alignment horizontal="right"/>
    </xf>
    <xf numFmtId="168" fontId="14" fillId="3" borderId="8" xfId="0" applyNumberFormat="1" applyFont="1" applyFill="1" applyBorder="1" applyAlignment="1">
      <alignment horizontal="right"/>
    </xf>
    <xf numFmtId="168" fontId="14" fillId="3" borderId="11" xfId="0" applyNumberFormat="1" applyFont="1" applyFill="1" applyBorder="1" applyAlignment="1">
      <alignment horizontal="right"/>
    </xf>
    <xf numFmtId="49" fontId="19" fillId="0" borderId="6" xfId="0" applyNumberFormat="1" applyFont="1" applyFill="1" applyBorder="1" applyAlignment="1">
      <alignment horizontal="center"/>
    </xf>
    <xf numFmtId="49" fontId="19" fillId="0" borderId="1" xfId="0" applyNumberFormat="1" applyFont="1" applyFill="1" applyBorder="1" applyAlignment="1">
      <alignment horizontal="center" wrapText="1"/>
    </xf>
    <xf numFmtId="49" fontId="19" fillId="0" borderId="1" xfId="0" applyNumberFormat="1" applyFont="1" applyFill="1" applyBorder="1" applyAlignment="1">
      <alignment horizontal="center"/>
    </xf>
    <xf numFmtId="49" fontId="19" fillId="0" borderId="9" xfId="0" applyNumberFormat="1" applyFont="1" applyFill="1" applyBorder="1" applyAlignment="1">
      <alignment horizontal="center" wrapText="1"/>
    </xf>
    <xf numFmtId="49" fontId="14" fillId="0" borderId="14" xfId="0" applyNumberFormat="1" applyFont="1" applyFill="1" applyBorder="1" applyAlignment="1">
      <alignment horizontal="left" indent="1"/>
    </xf>
    <xf numFmtId="49" fontId="21" fillId="0" borderId="0" xfId="0" applyNumberFormat="1" applyFont="1" applyFill="1" applyBorder="1" applyAlignment="1">
      <alignment horizontal="left"/>
    </xf>
    <xf numFmtId="1" fontId="10" fillId="0" borderId="0" xfId="0" applyNumberFormat="1" applyFont="1" applyFill="1" applyBorder="1" applyAlignment="1">
      <alignment horizontal="center"/>
    </xf>
    <xf numFmtId="3" fontId="10" fillId="0" borderId="0" xfId="0" applyNumberFormat="1" applyFont="1" applyFill="1" applyBorder="1" applyAlignment="1">
      <alignment horizontal="right"/>
    </xf>
    <xf numFmtId="0" fontId="42" fillId="0" borderId="0" xfId="0" applyFont="1" applyFill="1" applyBorder="1" applyAlignment="1">
      <alignment horizontal="left"/>
    </xf>
    <xf numFmtId="0" fontId="42" fillId="0" borderId="0" xfId="0" applyFont="1" applyFill="1" applyBorder="1" applyAlignment="1"/>
    <xf numFmtId="0" fontId="18" fillId="0" borderId="0" xfId="5" applyFont="1" applyAlignment="1">
      <alignment vertical="top"/>
    </xf>
    <xf numFmtId="0" fontId="39" fillId="0" borderId="0" xfId="5" applyFont="1" applyAlignment="1">
      <alignment vertical="top"/>
    </xf>
    <xf numFmtId="3" fontId="44" fillId="0" borderId="0" xfId="59" applyNumberFormat="1" applyFont="1" applyAlignment="1">
      <alignment horizontal="right"/>
    </xf>
    <xf numFmtId="3" fontId="10" fillId="0" borderId="0" xfId="59" applyNumberFormat="1" applyFont="1" applyAlignment="1">
      <alignment horizontal="right"/>
    </xf>
    <xf numFmtId="49" fontId="31" fillId="0" borderId="2" xfId="16" applyNumberFormat="1" applyFont="1" applyFill="1" applyBorder="1" applyAlignment="1">
      <alignment horizontal="left"/>
    </xf>
    <xf numFmtId="0" fontId="10" fillId="0" borderId="2" xfId="0" applyFont="1" applyFill="1" applyBorder="1" applyAlignment="1">
      <alignment horizontal="center"/>
    </xf>
    <xf numFmtId="49" fontId="10" fillId="0" borderId="0" xfId="0" applyNumberFormat="1" applyFont="1" applyFill="1" applyBorder="1" applyAlignment="1">
      <alignment horizontal="left"/>
    </xf>
    <xf numFmtId="168" fontId="10" fillId="0" borderId="0" xfId="0" applyNumberFormat="1" applyFont="1" applyFill="1" applyBorder="1" applyAlignment="1">
      <alignment horizontal="right"/>
    </xf>
    <xf numFmtId="49" fontId="10" fillId="0" borderId="2" xfId="0" applyNumberFormat="1" applyFont="1" applyFill="1" applyBorder="1" applyAlignment="1">
      <alignment horizontal="left"/>
    </xf>
    <xf numFmtId="49" fontId="16" fillId="0" borderId="2" xfId="16" applyNumberFormat="1" applyFont="1" applyFill="1" applyBorder="1" applyAlignment="1">
      <alignment horizontal="left" indent="1"/>
    </xf>
    <xf numFmtId="3" fontId="10" fillId="0" borderId="2" xfId="0" applyNumberFormat="1" applyFont="1" applyFill="1" applyBorder="1" applyAlignment="1">
      <alignment horizontal="right"/>
    </xf>
    <xf numFmtId="168" fontId="10" fillId="0" borderId="2" xfId="0" applyNumberFormat="1" applyFont="1" applyFill="1" applyBorder="1" applyAlignment="1">
      <alignment horizontal="right"/>
    </xf>
    <xf numFmtId="0" fontId="18" fillId="0" borderId="2" xfId="0" applyFont="1" applyFill="1" applyBorder="1" applyAlignment="1">
      <alignment horizontal="left"/>
    </xf>
    <xf numFmtId="49" fontId="20" fillId="0" borderId="14" xfId="0" applyNumberFormat="1" applyFont="1" applyFill="1" applyBorder="1" applyAlignment="1">
      <alignment horizontal="left" wrapText="1"/>
    </xf>
    <xf numFmtId="49" fontId="25" fillId="0" borderId="6" xfId="0" applyNumberFormat="1" applyFont="1" applyFill="1" applyBorder="1" applyAlignment="1">
      <alignment horizontal="left"/>
    </xf>
    <xf numFmtId="49" fontId="25" fillId="0" borderId="4" xfId="0" applyNumberFormat="1" applyFont="1" applyFill="1" applyBorder="1" applyAlignment="1">
      <alignment horizontal="left"/>
    </xf>
    <xf numFmtId="49" fontId="20" fillId="0" borderId="10" xfId="0" applyNumberFormat="1" applyFont="1" applyFill="1" applyBorder="1" applyAlignment="1">
      <alignment horizontal="left"/>
    </xf>
    <xf numFmtId="49" fontId="12" fillId="0" borderId="10" xfId="0" applyNumberFormat="1" applyFont="1" applyFill="1" applyBorder="1" applyAlignment="1">
      <alignment horizontal="left"/>
    </xf>
    <xf numFmtId="49" fontId="20" fillId="0" borderId="5" xfId="0" applyNumberFormat="1" applyFont="1" applyFill="1" applyBorder="1" applyAlignment="1">
      <alignment horizontal="left"/>
    </xf>
    <xf numFmtId="49" fontId="25" fillId="0" borderId="5" xfId="0" applyNumberFormat="1" applyFont="1" applyFill="1" applyBorder="1" applyAlignment="1">
      <alignment horizontal="left"/>
    </xf>
    <xf numFmtId="49" fontId="12" fillId="0" borderId="3" xfId="0" applyNumberFormat="1" applyFont="1" applyFill="1" applyBorder="1" applyAlignment="1">
      <alignment horizontal="left"/>
    </xf>
    <xf numFmtId="49" fontId="14" fillId="0" borderId="7" xfId="0" applyNumberFormat="1" applyFont="1" applyFill="1" applyBorder="1" applyAlignment="1">
      <alignment horizontal="left"/>
    </xf>
    <xf numFmtId="49" fontId="20" fillId="0" borderId="2" xfId="0" applyNumberFormat="1" applyFont="1" applyFill="1" applyBorder="1" applyAlignment="1">
      <alignment horizontal="left"/>
    </xf>
    <xf numFmtId="49" fontId="12" fillId="0" borderId="5" xfId="0" applyNumberFormat="1" applyFont="1" applyFill="1" applyBorder="1" applyAlignment="1">
      <alignment horizontal="left"/>
    </xf>
    <xf numFmtId="49" fontId="25" fillId="0" borderId="1" xfId="0" applyNumberFormat="1" applyFont="1" applyFill="1" applyBorder="1" applyAlignment="1">
      <alignment horizontal="left"/>
    </xf>
    <xf numFmtId="49" fontId="25" fillId="0" borderId="0" xfId="0" applyNumberFormat="1" applyFont="1" applyFill="1" applyBorder="1" applyAlignment="1">
      <alignment horizontal="left"/>
    </xf>
    <xf numFmtId="49" fontId="25" fillId="0" borderId="2" xfId="0" applyNumberFormat="1" applyFont="1" applyFill="1" applyBorder="1" applyAlignment="1">
      <alignment horizontal="lef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0" fontId="14" fillId="0" borderId="6" xfId="0" applyFont="1" applyFill="1" applyBorder="1" applyAlignment="1">
      <alignment vertical="center"/>
    </xf>
    <xf numFmtId="49" fontId="14" fillId="0" borderId="8" xfId="0" applyNumberFormat="1" applyFont="1" applyFill="1" applyBorder="1" applyAlignment="1">
      <alignment horizontal="center" textRotation="90" wrapText="1"/>
    </xf>
    <xf numFmtId="49" fontId="28" fillId="0" borderId="2" xfId="16" applyNumberFormat="1" applyFont="1" applyFill="1" applyBorder="1" applyAlignment="1">
      <alignment horizontal="left"/>
    </xf>
    <xf numFmtId="0" fontId="27" fillId="0" borderId="0" xfId="4" applyFont="1" applyFill="1" applyAlignment="1">
      <alignment horizontal="left"/>
    </xf>
    <xf numFmtId="0" fontId="27" fillId="0" borderId="0" xfId="16" applyNumberFormat="1" applyFont="1" applyFill="1" applyBorder="1" applyAlignment="1">
      <alignment horizontal="left"/>
    </xf>
    <xf numFmtId="168" fontId="28" fillId="0" borderId="2" xfId="0" applyNumberFormat="1" applyFont="1" applyFill="1" applyBorder="1" applyAlignment="1">
      <alignment horizontal="right"/>
    </xf>
    <xf numFmtId="0" fontId="27" fillId="0" borderId="0" xfId="0" applyNumberFormat="1" applyFont="1" applyFill="1" applyBorder="1" applyAlignment="1">
      <alignment horizontal="left"/>
    </xf>
    <xf numFmtId="0" fontId="12" fillId="0" borderId="0" xfId="0" applyNumberFormat="1" applyFont="1" applyFill="1" applyBorder="1" applyAlignment="1">
      <alignment horizontal="left"/>
    </xf>
    <xf numFmtId="49" fontId="14" fillId="0" borderId="1" xfId="0" applyNumberFormat="1" applyFont="1" applyFill="1" applyBorder="1" applyAlignment="1">
      <alignment horizontal="left"/>
    </xf>
    <xf numFmtId="1" fontId="16" fillId="0" borderId="10"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5"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xf>
    <xf numFmtId="3" fontId="16" fillId="0" borderId="4" xfId="0" applyNumberFormat="1" applyFont="1" applyFill="1" applyBorder="1" applyAlignment="1">
      <alignment horizontal="right"/>
    </xf>
    <xf numFmtId="3" fontId="16" fillId="0" borderId="7" xfId="0" applyNumberFormat="1" applyFont="1" applyFill="1" applyBorder="1" applyAlignment="1">
      <alignment horizontal="right"/>
    </xf>
    <xf numFmtId="3" fontId="16" fillId="0" borderId="10" xfId="0" applyNumberFormat="1" applyFont="1" applyFill="1" applyBorder="1" applyAlignment="1">
      <alignment horizontal="right"/>
    </xf>
    <xf numFmtId="3" fontId="16" fillId="0" borderId="11" xfId="0" applyNumberFormat="1" applyFont="1" applyFill="1" applyBorder="1" applyAlignment="1">
      <alignment horizontal="right"/>
    </xf>
    <xf numFmtId="3" fontId="28" fillId="0" borderId="4" xfId="0" applyNumberFormat="1" applyFont="1" applyFill="1" applyBorder="1" applyAlignment="1">
      <alignment horizontal="right"/>
    </xf>
    <xf numFmtId="3" fontId="28" fillId="0" borderId="7" xfId="0" applyNumberFormat="1" applyFont="1" applyFill="1" applyBorder="1" applyAlignment="1">
      <alignment horizontal="right"/>
    </xf>
    <xf numFmtId="168" fontId="28" fillId="0" borderId="5" xfId="0" applyNumberFormat="1" applyFont="1" applyFill="1" applyBorder="1" applyAlignment="1">
      <alignment horizontal="right"/>
    </xf>
    <xf numFmtId="168" fontId="28" fillId="0" borderId="8" xfId="0" applyNumberFormat="1" applyFont="1" applyFill="1" applyBorder="1" applyAlignment="1">
      <alignment horizontal="right"/>
    </xf>
    <xf numFmtId="0" fontId="10" fillId="0" borderId="5" xfId="0" applyFont="1" applyFill="1" applyBorder="1" applyAlignment="1">
      <alignment horizontal="center"/>
    </xf>
    <xf numFmtId="3" fontId="10" fillId="0" borderId="4" xfId="0" applyNumberFormat="1" applyFont="1" applyFill="1" applyBorder="1" applyAlignment="1">
      <alignment horizontal="right"/>
    </xf>
    <xf numFmtId="168" fontId="10" fillId="0" borderId="7" xfId="0" applyNumberFormat="1" applyFont="1" applyFill="1" applyBorder="1" applyAlignment="1">
      <alignment horizontal="right"/>
    </xf>
    <xf numFmtId="3" fontId="10" fillId="0" borderId="5" xfId="0" applyNumberFormat="1" applyFont="1" applyFill="1" applyBorder="1" applyAlignment="1">
      <alignment horizontal="right"/>
    </xf>
    <xf numFmtId="168" fontId="10" fillId="0" borderId="8" xfId="0" applyNumberFormat="1" applyFont="1" applyFill="1" applyBorder="1" applyAlignment="1">
      <alignment horizontal="right"/>
    </xf>
    <xf numFmtId="168" fontId="10" fillId="0" borderId="4" xfId="0" applyNumberFormat="1" applyFont="1" applyFill="1" applyBorder="1" applyAlignment="1">
      <alignment horizontal="right"/>
    </xf>
    <xf numFmtId="168" fontId="10" fillId="0" borderId="5" xfId="0" applyNumberFormat="1" applyFont="1" applyFill="1" applyBorder="1" applyAlignment="1">
      <alignment horizontal="right"/>
    </xf>
    <xf numFmtId="49" fontId="14" fillId="0" borderId="11" xfId="0" applyNumberFormat="1" applyFont="1" applyFill="1" applyBorder="1" applyAlignment="1">
      <alignment horizontal="center" textRotation="90" wrapText="1"/>
    </xf>
    <xf numFmtId="0" fontId="10" fillId="0" borderId="10" xfId="0" applyFont="1" applyFill="1" applyBorder="1" applyAlignment="1">
      <alignment horizontal="center" wrapText="1"/>
    </xf>
    <xf numFmtId="0" fontId="10" fillId="0" borderId="11" xfId="0" applyFont="1" applyFill="1" applyBorder="1" applyAlignment="1">
      <alignment horizontal="center" wrapText="1"/>
    </xf>
    <xf numFmtId="0" fontId="10" fillId="0" borderId="3" xfId="0" applyFont="1" applyFill="1" applyBorder="1" applyAlignment="1">
      <alignment horizontal="center" wrapText="1"/>
    </xf>
    <xf numFmtId="49" fontId="31" fillId="0" borderId="8" xfId="16" applyNumberFormat="1" applyFont="1" applyFill="1" applyBorder="1" applyAlignment="1">
      <alignment horizontal="left"/>
    </xf>
    <xf numFmtId="49" fontId="16" fillId="0" borderId="9" xfId="16" applyNumberFormat="1" applyFont="1" applyFill="1" applyBorder="1" applyAlignment="1">
      <alignment horizontal="left"/>
    </xf>
    <xf numFmtId="49" fontId="16" fillId="0" borderId="7" xfId="16" applyNumberFormat="1" applyFont="1" applyFill="1" applyBorder="1" applyAlignment="1">
      <alignment horizontal="left" indent="1"/>
    </xf>
    <xf numFmtId="49" fontId="16" fillId="0" borderId="7" xfId="16" applyNumberFormat="1" applyFont="1" applyFill="1" applyBorder="1" applyAlignment="1">
      <alignment horizontal="left"/>
    </xf>
    <xf numFmtId="49" fontId="27" fillId="0" borderId="11" xfId="16" applyNumberFormat="1" applyFont="1" applyFill="1" applyBorder="1" applyAlignment="1">
      <alignment horizontal="left"/>
    </xf>
    <xf numFmtId="49" fontId="28" fillId="0" borderId="7" xfId="16" applyNumberFormat="1" applyFont="1" applyFill="1" applyBorder="1" applyAlignment="1">
      <alignment horizontal="left"/>
    </xf>
    <xf numFmtId="49" fontId="28" fillId="0" borderId="8" xfId="16" applyNumberFormat="1" applyFont="1" applyFill="1" applyBorder="1" applyAlignment="1">
      <alignment horizontal="left"/>
    </xf>
    <xf numFmtId="0" fontId="13" fillId="0" borderId="9" xfId="0" applyFont="1" applyFill="1" applyBorder="1" applyAlignment="1">
      <alignment horizontal="left"/>
    </xf>
    <xf numFmtId="3" fontId="10" fillId="0" borderId="12" xfId="0" applyNumberFormat="1" applyFont="1" applyFill="1" applyBorder="1" applyAlignment="1">
      <alignment horizontal="right"/>
    </xf>
    <xf numFmtId="3" fontId="10" fillId="0" borderId="14" xfId="0" applyNumberFormat="1" applyFont="1" applyFill="1" applyBorder="1" applyAlignment="1">
      <alignment horizontal="right"/>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49" fontId="14" fillId="0" borderId="14" xfId="0" applyNumberFormat="1" applyFont="1" applyFill="1" applyBorder="1" applyAlignment="1">
      <alignment horizontal="left" wrapText="1"/>
    </xf>
    <xf numFmtId="49" fontId="10" fillId="0" borderId="0" xfId="0" applyNumberFormat="1" applyFont="1" applyFill="1" applyBorder="1" applyAlignment="1">
      <alignment horizontal="left" indent="1"/>
    </xf>
    <xf numFmtId="49" fontId="10" fillId="0" borderId="2" xfId="0" applyNumberFormat="1" applyFont="1" applyFill="1" applyBorder="1" applyAlignment="1">
      <alignment horizontal="left" indent="1"/>
    </xf>
    <xf numFmtId="3" fontId="16" fillId="0" borderId="2" xfId="0" applyNumberFormat="1" applyFont="1" applyFill="1" applyBorder="1" applyAlignment="1">
      <alignment horizontal="righ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3" fontId="16" fillId="0" borderId="5" xfId="0" applyNumberFormat="1" applyFont="1" applyFill="1" applyBorder="1" applyAlignment="1">
      <alignment horizontal="right"/>
    </xf>
    <xf numFmtId="3" fontId="16" fillId="0" borderId="8" xfId="0" applyNumberFormat="1" applyFont="1" applyFill="1" applyBorder="1" applyAlignment="1">
      <alignment horizontal="right"/>
    </xf>
    <xf numFmtId="3" fontId="16" fillId="0" borderId="1" xfId="0" applyNumberFormat="1" applyFont="1" applyFill="1" applyBorder="1" applyAlignment="1">
      <alignment horizontal="right"/>
    </xf>
    <xf numFmtId="3" fontId="16" fillId="0" borderId="6" xfId="0" applyNumberFormat="1" applyFont="1" applyFill="1" applyBorder="1" applyAlignment="1">
      <alignment horizontal="right"/>
    </xf>
    <xf numFmtId="3" fontId="16" fillId="0" borderId="9" xfId="0" applyNumberFormat="1" applyFont="1" applyFill="1" applyBorder="1" applyAlignment="1">
      <alignment horizontal="right"/>
    </xf>
    <xf numFmtId="49" fontId="12" fillId="0" borderId="1" xfId="0" applyNumberFormat="1" applyFont="1" applyFill="1" applyBorder="1" applyAlignment="1">
      <alignment horizontal="left"/>
    </xf>
    <xf numFmtId="49" fontId="14" fillId="0" borderId="4" xfId="0" applyNumberFormat="1" applyFont="1" applyFill="1" applyBorder="1" applyAlignment="1">
      <alignment horizontal="left" wrapText="1"/>
    </xf>
    <xf numFmtId="3" fontId="14" fillId="0" borderId="9" xfId="0" applyNumberFormat="1" applyFont="1" applyFill="1" applyBorder="1" applyAlignment="1">
      <alignment horizontal="right"/>
    </xf>
    <xf numFmtId="0" fontId="16" fillId="0" borderId="0" xfId="4" applyFont="1" applyAlignment="1"/>
    <xf numFmtId="0" fontId="37" fillId="0" borderId="0" xfId="5" applyFont="1" applyAlignment="1"/>
    <xf numFmtId="0" fontId="15" fillId="0" borderId="0" xfId="5" applyAlignment="1"/>
    <xf numFmtId="0" fontId="16" fillId="0" borderId="0" xfId="5" applyFont="1" applyAlignment="1"/>
    <xf numFmtId="0" fontId="16" fillId="0" borderId="0" xfId="5" applyFont="1" applyBorder="1" applyAlignment="1"/>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6" fillId="0" borderId="0" xfId="16" applyNumberFormat="1" applyFont="1" applyFill="1" applyBorder="1" applyAlignment="1">
      <alignment horizontal="left" indent="2"/>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1" fontId="16" fillId="0" borderId="3" xfId="16"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30" fillId="0" borderId="2" xfId="16" applyNumberFormat="1" applyFont="1" applyFill="1" applyBorder="1" applyAlignment="1">
      <alignment horizontal="left"/>
    </xf>
    <xf numFmtId="49" fontId="30" fillId="0" borderId="2" xfId="0" applyNumberFormat="1" applyFont="1" applyFill="1" applyBorder="1" applyAlignment="1"/>
    <xf numFmtId="49" fontId="14" fillId="0" borderId="8" xfId="0" applyNumberFormat="1" applyFont="1" applyFill="1" applyBorder="1" applyAlignment="1">
      <alignment horizontal="left"/>
    </xf>
    <xf numFmtId="0" fontId="53" fillId="4" borderId="16" xfId="0" applyNumberFormat="1" applyFont="1" applyFill="1" applyBorder="1" applyAlignment="1" applyProtection="1">
      <alignment horizontal="left"/>
    </xf>
    <xf numFmtId="49" fontId="21" fillId="0" borderId="3" xfId="0" applyNumberFormat="1" applyFont="1" applyFill="1" applyBorder="1" applyAlignment="1">
      <alignment horizontal="left"/>
    </xf>
    <xf numFmtId="168" fontId="28" fillId="0" borderId="0" xfId="16" applyNumberFormat="1" applyFont="1" applyFill="1" applyBorder="1" applyAlignment="1">
      <alignment horizontal="right"/>
    </xf>
    <xf numFmtId="168" fontId="28" fillId="2" borderId="3" xfId="16" applyNumberFormat="1" applyFont="1" applyFill="1" applyBorder="1" applyAlignment="1">
      <alignment horizontal="right"/>
    </xf>
    <xf numFmtId="0" fontId="54" fillId="0" borderId="0" xfId="16" applyFont="1" applyFill="1" applyBorder="1" applyAlignment="1">
      <alignment horizontal="left"/>
    </xf>
    <xf numFmtId="168" fontId="55" fillId="0" borderId="0" xfId="59" applyNumberFormat="1" applyFont="1" applyAlignment="1">
      <alignment horizontal="right"/>
    </xf>
    <xf numFmtId="0" fontId="16" fillId="0" borderId="0" xfId="16" applyFont="1" applyFill="1" applyBorder="1" applyAlignment="1"/>
    <xf numFmtId="0" fontId="56" fillId="0" borderId="0" xfId="16" applyFont="1" applyFill="1" applyBorder="1" applyAlignment="1"/>
    <xf numFmtId="0" fontId="57" fillId="0" borderId="0" xfId="0" applyFont="1" applyFill="1" applyBorder="1" applyAlignment="1"/>
    <xf numFmtId="0" fontId="10" fillId="0" borderId="0" xfId="0" applyFont="1" applyFill="1" applyBorder="1" applyAlignment="1"/>
    <xf numFmtId="0" fontId="56" fillId="0" borderId="0" xfId="0" applyFont="1" applyFill="1" applyBorder="1" applyAlignment="1"/>
    <xf numFmtId="49" fontId="57" fillId="0" borderId="0" xfId="0" applyNumberFormat="1" applyFont="1" applyFill="1" applyBorder="1" applyAlignment="1">
      <alignment horizontal="left"/>
    </xf>
    <xf numFmtId="0" fontId="60" fillId="0" borderId="0" xfId="0" applyFont="1" applyFill="1" applyBorder="1" applyAlignment="1">
      <alignment horizontal="left"/>
    </xf>
    <xf numFmtId="49" fontId="23" fillId="0" borderId="0" xfId="0" applyNumberFormat="1" applyFont="1" applyFill="1" applyBorder="1" applyAlignment="1"/>
    <xf numFmtId="0" fontId="22" fillId="0" borderId="10" xfId="0" applyFont="1" applyFill="1" applyBorder="1" applyAlignment="1"/>
    <xf numFmtId="0" fontId="22" fillId="0" borderId="3" xfId="0" applyFont="1" applyFill="1" applyBorder="1" applyAlignment="1"/>
    <xf numFmtId="0" fontId="22" fillId="0" borderId="11" xfId="0" applyFont="1" applyFill="1" applyBorder="1" applyAlignment="1"/>
    <xf numFmtId="0" fontId="12" fillId="0" borderId="3" xfId="0" applyFont="1" applyFill="1" applyBorder="1" applyAlignment="1"/>
    <xf numFmtId="0" fontId="10" fillId="0" borderId="2" xfId="0" applyFont="1" applyFill="1" applyBorder="1" applyAlignment="1">
      <alignment horizontal="center" wrapText="1"/>
    </xf>
    <xf numFmtId="0" fontId="10" fillId="0" borderId="2" xfId="0" applyFont="1" applyFill="1" applyBorder="1" applyAlignment="1">
      <alignment horizontal="left"/>
    </xf>
    <xf numFmtId="49" fontId="23" fillId="0" borderId="0" xfId="0" applyNumberFormat="1" applyFont="1" applyFill="1" applyBorder="1" applyAlignment="1">
      <alignment vertical="center"/>
    </xf>
    <xf numFmtId="0" fontId="45" fillId="0" borderId="0" xfId="56" applyFont="1" applyAlignment="1">
      <alignment horizontal="left"/>
    </xf>
    <xf numFmtId="3" fontId="10" fillId="0" borderId="3" xfId="0" applyNumberFormat="1" applyFont="1" applyFill="1" applyBorder="1" applyAlignment="1">
      <alignment horizontal="right"/>
    </xf>
    <xf numFmtId="168" fontId="10" fillId="0" borderId="10" xfId="0" applyNumberFormat="1" applyFont="1" applyFill="1" applyBorder="1" applyAlignment="1">
      <alignment horizontal="right"/>
    </xf>
    <xf numFmtId="168" fontId="10" fillId="0" borderId="3" xfId="0" applyNumberFormat="1" applyFont="1" applyFill="1" applyBorder="1" applyAlignment="1">
      <alignment horizontal="right"/>
    </xf>
    <xf numFmtId="168" fontId="10" fillId="0" borderId="11" xfId="0" applyNumberFormat="1" applyFont="1" applyFill="1" applyBorder="1" applyAlignment="1">
      <alignment horizontal="right"/>
    </xf>
    <xf numFmtId="3" fontId="10" fillId="0" borderId="10" xfId="0" applyNumberFormat="1" applyFont="1" applyFill="1" applyBorder="1" applyAlignment="1">
      <alignment horizontal="right"/>
    </xf>
    <xf numFmtId="49" fontId="14" fillId="0" borderId="5" xfId="0" applyNumberFormat="1" applyFont="1" applyFill="1" applyBorder="1" applyAlignment="1">
      <alignment horizontal="left" wrapText="1"/>
    </xf>
    <xf numFmtId="1" fontId="16" fillId="0" borderId="0" xfId="16" applyNumberFormat="1" applyFont="1" applyFill="1" applyBorder="1" applyAlignment="1">
      <alignment horizontal="right"/>
    </xf>
    <xf numFmtId="49" fontId="30" fillId="0" borderId="1" xfId="0" applyNumberFormat="1" applyFont="1" applyFill="1" applyBorder="1" applyAlignment="1"/>
    <xf numFmtId="49" fontId="16" fillId="0" borderId="0" xfId="0" applyNumberFormat="1" applyFont="1" applyFill="1" applyBorder="1" applyAlignment="1">
      <alignment horizontal="left"/>
    </xf>
    <xf numFmtId="49" fontId="30" fillId="0" borderId="0" xfId="0" applyNumberFormat="1" applyFont="1" applyFill="1" applyBorder="1" applyAlignment="1"/>
    <xf numFmtId="0" fontId="52" fillId="0" borderId="0" xfId="56" applyFont="1" applyFill="1" applyAlignment="1">
      <alignment horizontal="left" vertical="top"/>
    </xf>
    <xf numFmtId="0" fontId="47" fillId="0" borderId="0" xfId="56" applyFont="1" applyFill="1" applyAlignment="1">
      <alignment vertical="top"/>
    </xf>
    <xf numFmtId="0" fontId="37" fillId="0" borderId="0" xfId="56" applyFont="1" applyFill="1" applyAlignment="1">
      <alignment vertical="top"/>
    </xf>
    <xf numFmtId="49" fontId="48" fillId="0" borderId="0" xfId="16" applyNumberFormat="1" applyFont="1" applyFill="1" applyBorder="1" applyAlignment="1">
      <alignment horizontal="left" vertical="top"/>
    </xf>
    <xf numFmtId="49" fontId="27" fillId="0" borderId="0" xfId="16" applyNumberFormat="1" applyFont="1" applyFill="1" applyBorder="1" applyAlignment="1">
      <alignment horizontal="left" vertical="top"/>
    </xf>
    <xf numFmtId="0" fontId="10" fillId="0" borderId="0" xfId="56" applyFont="1" applyAlignment="1">
      <alignment vertical="top"/>
    </xf>
    <xf numFmtId="0" fontId="52" fillId="0" borderId="0" xfId="56" applyFont="1" applyFill="1" applyAlignment="1">
      <alignment vertical="top"/>
    </xf>
    <xf numFmtId="0" fontId="46" fillId="0" borderId="0" xfId="56" applyFont="1" applyFill="1" applyAlignment="1">
      <alignment vertical="top"/>
    </xf>
    <xf numFmtId="0" fontId="37" fillId="0" borderId="0" xfId="56" applyFont="1" applyAlignment="1">
      <alignment vertical="top"/>
    </xf>
    <xf numFmtId="49" fontId="49" fillId="0" borderId="0" xfId="56" applyNumberFormat="1" applyFont="1" applyFill="1" applyBorder="1" applyAlignment="1">
      <alignment horizontal="left" vertical="top"/>
    </xf>
    <xf numFmtId="49" fontId="50" fillId="0" borderId="0" xfId="16" applyNumberFormat="1" applyFont="1" applyFill="1" applyBorder="1" applyAlignment="1">
      <alignment horizontal="left" vertical="top"/>
    </xf>
    <xf numFmtId="0" fontId="48" fillId="0" borderId="0" xfId="56" applyFont="1" applyBorder="1" applyAlignment="1">
      <alignment horizontal="left" vertical="top"/>
    </xf>
    <xf numFmtId="49" fontId="16" fillId="0" borderId="0" xfId="56" applyNumberFormat="1" applyFont="1" applyFill="1" applyBorder="1" applyAlignment="1">
      <alignment horizontal="left" vertical="top"/>
    </xf>
    <xf numFmtId="49" fontId="31" fillId="0" borderId="0" xfId="16" applyNumberFormat="1" applyFont="1" applyFill="1" applyBorder="1" applyAlignment="1">
      <alignment horizontal="left" vertical="top"/>
    </xf>
    <xf numFmtId="49" fontId="51" fillId="0" borderId="0" xfId="56" applyNumberFormat="1" applyFont="1" applyFill="1" applyBorder="1" applyAlignment="1">
      <alignment horizontal="center" vertical="top"/>
    </xf>
    <xf numFmtId="49" fontId="12" fillId="0" borderId="0" xfId="16" applyNumberFormat="1" applyFont="1" applyFill="1" applyBorder="1" applyAlignment="1">
      <alignment horizontal="left" vertical="top"/>
    </xf>
    <xf numFmtId="0" fontId="32" fillId="0" borderId="0" xfId="56" applyFont="1" applyFill="1" applyBorder="1" applyAlignment="1">
      <alignment vertical="top"/>
    </xf>
    <xf numFmtId="0" fontId="48" fillId="0" borderId="0" xfId="56" applyFont="1" applyFill="1" applyBorder="1" applyAlignment="1">
      <alignment vertical="top"/>
    </xf>
    <xf numFmtId="49" fontId="61" fillId="0" borderId="0" xfId="16" applyNumberFormat="1" applyFont="1" applyFill="1" applyBorder="1" applyAlignment="1">
      <alignment horizontal="left" vertical="top"/>
    </xf>
    <xf numFmtId="49" fontId="62" fillId="0" borderId="0" xfId="16" applyNumberFormat="1" applyFont="1" applyFill="1" applyBorder="1" applyAlignment="1">
      <alignment horizontal="left" vertical="top"/>
    </xf>
    <xf numFmtId="49" fontId="14" fillId="0" borderId="0" xfId="16" applyNumberFormat="1" applyFont="1" applyFill="1" applyBorder="1" applyAlignment="1">
      <alignment horizontal="left" vertical="top" indent="1"/>
    </xf>
    <xf numFmtId="49" fontId="27" fillId="0" borderId="0" xfId="16" applyNumberFormat="1" applyFont="1" applyFill="1" applyBorder="1" applyAlignment="1">
      <alignment horizontal="left" vertical="top" indent="1"/>
    </xf>
    <xf numFmtId="49" fontId="14" fillId="0" borderId="6" xfId="0" applyNumberFormat="1" applyFont="1" applyFill="1" applyBorder="1" applyAlignment="1">
      <alignment wrapText="1"/>
    </xf>
    <xf numFmtId="0" fontId="9" fillId="0" borderId="0" xfId="16" applyFont="1" applyFill="1" applyBorder="1" applyAlignment="1">
      <alignment horizontal="left" vertical="top"/>
    </xf>
    <xf numFmtId="49" fontId="14" fillId="0" borderId="2" xfId="0" applyNumberFormat="1" applyFont="1" applyFill="1" applyBorder="1" applyAlignment="1">
      <alignment horizontal="center" textRotation="90" wrapText="1"/>
    </xf>
    <xf numFmtId="49" fontId="14" fillId="0" borderId="0"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wrapText="1"/>
    </xf>
    <xf numFmtId="49" fontId="14" fillId="0" borderId="1" xfId="0" applyNumberFormat="1" applyFont="1" applyFill="1" applyBorder="1" applyAlignment="1">
      <alignment horizontal="center" textRotation="90"/>
    </xf>
    <xf numFmtId="49" fontId="12" fillId="0" borderId="9" xfId="0" applyNumberFormat="1" applyFont="1" applyFill="1" applyBorder="1" applyAlignment="1">
      <alignment horizontal="center" textRotation="90"/>
    </xf>
    <xf numFmtId="49" fontId="14" fillId="0" borderId="5" xfId="0" applyNumberFormat="1" applyFont="1" applyFill="1" applyBorder="1" applyAlignment="1">
      <alignment horizontal="center" textRotation="90"/>
    </xf>
    <xf numFmtId="49" fontId="14" fillId="0" borderId="2" xfId="0" applyNumberFormat="1" applyFont="1" applyFill="1" applyBorder="1" applyAlignment="1">
      <alignment horizontal="center" textRotation="90"/>
    </xf>
    <xf numFmtId="49" fontId="12" fillId="0" borderId="2" xfId="0" applyNumberFormat="1" applyFont="1" applyFill="1" applyBorder="1" applyAlignment="1">
      <alignment horizontal="center" textRotation="90"/>
    </xf>
    <xf numFmtId="49" fontId="14" fillId="0" borderId="0" xfId="0" applyNumberFormat="1" applyFont="1" applyFill="1" applyBorder="1" applyAlignment="1">
      <alignment horizontal="center" textRotation="90"/>
    </xf>
    <xf numFmtId="49" fontId="12" fillId="0" borderId="7" xfId="0" applyNumberFormat="1" applyFont="1" applyFill="1" applyBorder="1" applyAlignment="1">
      <alignment horizontal="center" textRotation="90"/>
    </xf>
    <xf numFmtId="49" fontId="14" fillId="0" borderId="6" xfId="0" applyNumberFormat="1" applyFont="1" applyFill="1" applyBorder="1" applyAlignment="1">
      <alignment horizontal="center" wrapText="1"/>
    </xf>
    <xf numFmtId="49" fontId="14" fillId="0" borderId="1" xfId="0" applyNumberFormat="1" applyFont="1" applyFill="1" applyBorder="1" applyAlignment="1">
      <alignment horizontal="center" wrapText="1"/>
    </xf>
    <xf numFmtId="49" fontId="14" fillId="3" borderId="9" xfId="0" applyNumberFormat="1" applyFont="1" applyFill="1" applyBorder="1" applyAlignment="1">
      <alignment horizontal="center" wrapText="1"/>
    </xf>
    <xf numFmtId="49" fontId="14" fillId="0" borderId="4" xfId="0" applyNumberFormat="1" applyFont="1" applyFill="1" applyBorder="1" applyAlignment="1">
      <alignment horizontal="center" wrapText="1"/>
    </xf>
    <xf numFmtId="49" fontId="14" fillId="0" borderId="0" xfId="0" applyNumberFormat="1" applyFont="1" applyFill="1" applyBorder="1" applyAlignment="1">
      <alignment horizontal="center" wrapText="1"/>
    </xf>
    <xf numFmtId="49" fontId="14" fillId="3" borderId="7" xfId="0" applyNumberFormat="1" applyFont="1" applyFill="1" applyBorder="1" applyAlignment="1">
      <alignment horizontal="center" wrapText="1"/>
    </xf>
    <xf numFmtId="49" fontId="14" fillId="0" borderId="4" xfId="0" applyNumberFormat="1" applyFont="1" applyFill="1" applyBorder="1" applyAlignment="1">
      <alignment horizontal="center" textRotation="90"/>
    </xf>
    <xf numFmtId="49" fontId="12" fillId="0" borderId="8" xfId="0" applyNumberFormat="1" applyFont="1" applyFill="1" applyBorder="1" applyAlignment="1">
      <alignment horizontal="center" textRotation="90"/>
    </xf>
    <xf numFmtId="49" fontId="14" fillId="0" borderId="4" xfId="0" applyNumberFormat="1" applyFont="1" applyFill="1" applyBorder="1" applyAlignment="1">
      <alignment horizontal="center" vertical="center" textRotation="90" wrapText="1"/>
    </xf>
    <xf numFmtId="49" fontId="14" fillId="0" borderId="0" xfId="0" applyNumberFormat="1" applyFont="1" applyFill="1" applyBorder="1" applyAlignment="1">
      <alignment horizontal="center" vertical="center" textRotation="90" wrapText="1"/>
    </xf>
    <xf numFmtId="49" fontId="12" fillId="0" borderId="7" xfId="0" applyNumberFormat="1" applyFont="1" applyFill="1" applyBorder="1" applyAlignment="1">
      <alignment horizontal="center" vertical="center" textRotation="90"/>
    </xf>
    <xf numFmtId="49" fontId="12" fillId="0" borderId="0" xfId="0" applyNumberFormat="1" applyFont="1" applyFill="1" applyBorder="1" applyAlignment="1">
      <alignment horizontal="center" vertical="center" textRotation="90"/>
    </xf>
    <xf numFmtId="49" fontId="12" fillId="0" borderId="2" xfId="0" applyNumberFormat="1" applyFont="1" applyFill="1" applyBorder="1" applyAlignment="1">
      <alignment horizontal="center" vertical="center" textRotation="90"/>
    </xf>
    <xf numFmtId="0" fontId="22" fillId="0" borderId="12" xfId="0" applyFont="1" applyFill="1" applyBorder="1" applyAlignment="1"/>
    <xf numFmtId="49" fontId="19" fillId="0" borderId="4" xfId="0" applyNumberFormat="1" applyFont="1" applyFill="1" applyBorder="1" applyAlignment="1">
      <alignment horizontal="left"/>
    </xf>
    <xf numFmtId="49" fontId="28" fillId="5" borderId="3" xfId="16" applyNumberFormat="1" applyFont="1" applyFill="1" applyBorder="1" applyAlignment="1">
      <alignment horizontal="left"/>
    </xf>
    <xf numFmtId="168" fontId="28" fillId="5" borderId="3" xfId="16" applyNumberFormat="1" applyFont="1" applyFill="1" applyBorder="1" applyAlignment="1">
      <alignment horizontal="right"/>
    </xf>
    <xf numFmtId="49" fontId="12" fillId="0" borderId="11" xfId="0" applyNumberFormat="1" applyFont="1" applyFill="1" applyBorder="1" applyAlignment="1">
      <alignment horizontal="center" textRotation="90" wrapText="1"/>
    </xf>
    <xf numFmtId="49" fontId="14" fillId="0" borderId="9" xfId="0" applyNumberFormat="1" applyFont="1" applyFill="1" applyBorder="1" applyAlignment="1">
      <alignment horizontal="center" textRotation="90" wrapText="1"/>
    </xf>
    <xf numFmtId="49" fontId="14" fillId="0" borderId="11" xfId="0" applyNumberFormat="1" applyFont="1" applyFill="1" applyBorder="1" applyAlignment="1">
      <alignment horizontal="center" textRotation="90"/>
    </xf>
    <xf numFmtId="0" fontId="64" fillId="0" borderId="0" xfId="16" applyFont="1" applyFill="1" applyBorder="1" applyAlignment="1">
      <alignment wrapText="1"/>
    </xf>
    <xf numFmtId="166" fontId="14" fillId="0" borderId="10" xfId="0" applyNumberFormat="1" applyFont="1" applyFill="1" applyBorder="1" applyAlignment="1">
      <alignment horizontal="left"/>
    </xf>
    <xf numFmtId="167" fontId="14" fillId="0" borderId="11" xfId="0" applyNumberFormat="1" applyFont="1" applyFill="1" applyBorder="1" applyAlignment="1">
      <alignment horizontal="left"/>
    </xf>
    <xf numFmtId="168" fontId="14" fillId="0" borderId="10" xfId="0" applyNumberFormat="1" applyFont="1" applyFill="1" applyBorder="1" applyAlignment="1">
      <alignment horizontal="right"/>
    </xf>
    <xf numFmtId="49" fontId="16" fillId="0" borderId="0" xfId="16" applyNumberFormat="1" applyFont="1" applyFill="1" applyBorder="1" applyAlignment="1">
      <alignment horizontal="left" vertical="top" wrapText="1"/>
    </xf>
    <xf numFmtId="49" fontId="14" fillId="0" borderId="0" xfId="16" applyNumberFormat="1" applyFont="1" applyFill="1" applyBorder="1" applyAlignment="1">
      <alignment horizontal="left" vertical="top" wrapText="1"/>
    </xf>
    <xf numFmtId="0" fontId="29" fillId="0" borderId="0" xfId="16" applyFont="1" applyFill="1" applyBorder="1" applyAlignment="1">
      <alignment horizontal="left" vertical="top"/>
    </xf>
    <xf numFmtId="0" fontId="0" fillId="0" borderId="3" xfId="0" applyFont="1" applyFill="1" applyBorder="1" applyAlignment="1">
      <alignment horizontal="left"/>
    </xf>
    <xf numFmtId="0" fontId="29" fillId="0" borderId="0" xfId="16" applyFont="1" applyFill="1" applyBorder="1" applyAlignment="1">
      <alignment horizontal="right"/>
    </xf>
    <xf numFmtId="3" fontId="16" fillId="0" borderId="0" xfId="16" applyNumberFormat="1" applyFont="1" applyFill="1" applyBorder="1" applyAlignment="1">
      <alignment horizontal="right" indent="1"/>
    </xf>
    <xf numFmtId="168" fontId="28" fillId="0" borderId="0" xfId="16" applyNumberFormat="1" applyFont="1" applyFill="1" applyBorder="1" applyAlignment="1">
      <alignment horizontal="right" indent="1"/>
    </xf>
    <xf numFmtId="168" fontId="16" fillId="0" borderId="0" xfId="16" applyNumberFormat="1" applyFont="1" applyFill="1" applyBorder="1" applyAlignment="1">
      <alignment horizontal="right" indent="1"/>
    </xf>
    <xf numFmtId="168" fontId="28" fillId="2" borderId="3" xfId="16" applyNumberFormat="1" applyFont="1" applyFill="1" applyBorder="1" applyAlignment="1">
      <alignment horizontal="right" indent="1"/>
    </xf>
    <xf numFmtId="168" fontId="28" fillId="5" borderId="3" xfId="16" applyNumberFormat="1" applyFont="1" applyFill="1" applyBorder="1" applyAlignment="1">
      <alignment horizontal="right" indent="1"/>
    </xf>
    <xf numFmtId="3" fontId="28" fillId="0" borderId="0" xfId="16" applyNumberFormat="1" applyFont="1" applyFill="1" applyBorder="1" applyAlignment="1">
      <alignment horizontal="right" indent="1"/>
    </xf>
    <xf numFmtId="0" fontId="29" fillId="0" borderId="0" xfId="16" applyFont="1" applyFill="1" applyBorder="1" applyAlignment="1">
      <alignment horizontal="right" indent="1"/>
    </xf>
    <xf numFmtId="0" fontId="63" fillId="0" borderId="0" xfId="0" applyFont="1" applyFill="1" applyBorder="1" applyAlignment="1"/>
    <xf numFmtId="0" fontId="63" fillId="0" borderId="0" xfId="0" quotePrefix="1" applyFont="1" applyFill="1" applyBorder="1" applyAlignment="1"/>
    <xf numFmtId="49" fontId="16" fillId="0" borderId="0" xfId="16" applyNumberFormat="1" applyFont="1" applyFill="1" applyBorder="1" applyAlignment="1">
      <alignment horizontal="left" vertical="top" wrapText="1"/>
    </xf>
    <xf numFmtId="0" fontId="67" fillId="0" borderId="0" xfId="22" applyFont="1" applyFill="1" applyBorder="1" applyAlignment="1">
      <alignment horizontal="left"/>
    </xf>
    <xf numFmtId="0" fontId="27" fillId="0" borderId="0" xfId="5" applyFont="1" applyAlignment="1">
      <alignment horizontal="left"/>
    </xf>
    <xf numFmtId="0" fontId="17" fillId="0" borderId="0" xfId="22" applyFont="1"/>
    <xf numFmtId="0" fontId="17" fillId="0" borderId="0" xfId="22" applyFont="1" applyAlignment="1">
      <alignment horizontal="center" vertical="center"/>
    </xf>
    <xf numFmtId="0" fontId="17" fillId="0" borderId="0" xfId="22" applyFont="1" applyAlignment="1">
      <alignment horizontal="left" vertical="top"/>
    </xf>
    <xf numFmtId="0" fontId="68" fillId="0" borderId="0" xfId="0" applyFont="1" applyAlignment="1">
      <alignment wrapText="1"/>
    </xf>
    <xf numFmtId="49" fontId="17" fillId="0" borderId="0" xfId="22" applyNumberFormat="1" applyFont="1" applyAlignment="1"/>
    <xf numFmtId="0" fontId="67" fillId="0" borderId="0" xfId="22" applyFont="1" applyAlignment="1"/>
    <xf numFmtId="49" fontId="14" fillId="0" borderId="9" xfId="0" applyNumberFormat="1" applyFont="1" applyFill="1" applyBorder="1" applyAlignment="1">
      <alignment horizontal="left"/>
    </xf>
    <xf numFmtId="49" fontId="12" fillId="0" borderId="7" xfId="0" applyNumberFormat="1" applyFont="1" applyFill="1" applyBorder="1" applyAlignment="1">
      <alignment horizontal="left"/>
    </xf>
    <xf numFmtId="0" fontId="45" fillId="0" borderId="0" xfId="5" applyFont="1"/>
    <xf numFmtId="0" fontId="70" fillId="0" borderId="0" xfId="5" applyFont="1"/>
    <xf numFmtId="3" fontId="10" fillId="0" borderId="13" xfId="0" applyNumberFormat="1" applyFont="1" applyFill="1" applyBorder="1" applyAlignment="1">
      <alignment horizontal="right"/>
    </xf>
    <xf numFmtId="3" fontId="10" fillId="0" borderId="15" xfId="0" applyNumberFormat="1" applyFont="1" applyFill="1" applyBorder="1" applyAlignment="1">
      <alignment horizontal="right"/>
    </xf>
    <xf numFmtId="49" fontId="18" fillId="0" borderId="5" xfId="0" applyNumberFormat="1" applyFont="1" applyFill="1" applyBorder="1" applyAlignment="1">
      <alignment horizontal="left"/>
    </xf>
    <xf numFmtId="49" fontId="14" fillId="0" borderId="1" xfId="0" applyNumberFormat="1" applyFont="1" applyFill="1" applyBorder="1" applyAlignment="1">
      <alignment horizontal="left" wrapText="1"/>
    </xf>
    <xf numFmtId="49" fontId="16" fillId="0" borderId="0" xfId="16" applyNumberFormat="1" applyFont="1" applyFill="1" applyBorder="1" applyAlignment="1">
      <alignment horizontal="left" vertical="top" wrapText="1"/>
    </xf>
    <xf numFmtId="0" fontId="16" fillId="0" borderId="0" xfId="16" applyNumberFormat="1" applyFont="1" applyFill="1" applyBorder="1" applyAlignment="1">
      <alignment horizontal="left" vertical="top" wrapText="1"/>
    </xf>
    <xf numFmtId="0" fontId="16" fillId="0" borderId="0" xfId="16" applyFont="1" applyFill="1" applyBorder="1" applyAlignment="1">
      <alignment wrapText="1"/>
    </xf>
    <xf numFmtId="0" fontId="14" fillId="0" borderId="0" xfId="0" applyFont="1" applyFill="1" applyBorder="1" applyAlignment="1">
      <alignment wrapText="1"/>
    </xf>
    <xf numFmtId="49" fontId="28" fillId="0" borderId="0" xfId="16" applyNumberFormat="1" applyFont="1" applyFill="1" applyBorder="1" applyAlignment="1">
      <alignment horizontal="left" vertical="top" wrapText="1"/>
    </xf>
    <xf numFmtId="0" fontId="14" fillId="0" borderId="0" xfId="0" quotePrefix="1" applyFont="1" applyFill="1" applyBorder="1" applyAlignment="1">
      <alignment horizontal="left"/>
    </xf>
    <xf numFmtId="0" fontId="72" fillId="0" borderId="0" xfId="22" applyFont="1" applyFill="1" applyBorder="1" applyAlignment="1">
      <alignment horizontal="left" vertical="top"/>
    </xf>
    <xf numFmtId="0" fontId="71" fillId="0" borderId="0" xfId="56" applyFont="1"/>
    <xf numFmtId="0" fontId="36" fillId="0" borderId="0" xfId="22" applyAlignment="1">
      <alignment horizontal="center" vertical="center"/>
    </xf>
    <xf numFmtId="3" fontId="13" fillId="0" borderId="0" xfId="0" applyNumberFormat="1" applyFont="1" applyFill="1" applyBorder="1" applyAlignment="1">
      <alignment horizontal="left"/>
    </xf>
    <xf numFmtId="49" fontId="14" fillId="0" borderId="3" xfId="0" applyNumberFormat="1" applyFont="1" applyFill="1" applyBorder="1" applyAlignment="1">
      <alignment horizontal="left" wrapText="1"/>
    </xf>
    <xf numFmtId="49" fontId="14" fillId="0" borderId="0" xfId="0" applyNumberFormat="1" applyFont="1" applyFill="1" applyBorder="1" applyAlignment="1">
      <alignment wrapText="1"/>
    </xf>
    <xf numFmtId="49" fontId="14" fillId="0" borderId="1" xfId="0" applyNumberFormat="1" applyFont="1" applyFill="1" applyBorder="1" applyAlignment="1">
      <alignment wrapText="1"/>
    </xf>
    <xf numFmtId="49" fontId="14" fillId="0" borderId="2" xfId="0" applyNumberFormat="1" applyFont="1" applyFill="1" applyBorder="1" applyAlignment="1">
      <alignment wrapText="1"/>
    </xf>
    <xf numFmtId="49" fontId="14" fillId="0" borderId="2" xfId="0" applyNumberFormat="1" applyFont="1" applyFill="1" applyBorder="1" applyAlignment="1">
      <alignment horizontal="left" wrapText="1"/>
    </xf>
    <xf numFmtId="49" fontId="14" fillId="0" borderId="3" xfId="0" applyNumberFormat="1" applyFont="1" applyFill="1" applyBorder="1" applyAlignment="1">
      <alignment wrapText="1"/>
    </xf>
    <xf numFmtId="49" fontId="14" fillId="0" borderId="5" xfId="0" applyNumberFormat="1" applyFont="1" applyFill="1" applyBorder="1" applyAlignment="1">
      <alignment wrapText="1"/>
    </xf>
    <xf numFmtId="49" fontId="14" fillId="0" borderId="10" xfId="0" applyNumberFormat="1" applyFont="1" applyFill="1" applyBorder="1" applyAlignment="1">
      <alignment wrapText="1"/>
    </xf>
    <xf numFmtId="49" fontId="14" fillId="0" borderId="6" xfId="0" applyNumberFormat="1" applyFont="1" applyFill="1" applyBorder="1" applyAlignment="1">
      <alignment horizontal="left" wrapText="1"/>
    </xf>
    <xf numFmtId="0" fontId="33" fillId="0" borderId="3" xfId="0" applyFont="1" applyBorder="1" applyAlignment="1">
      <alignment horizontal="left" wrapText="1"/>
    </xf>
    <xf numFmtId="0" fontId="33" fillId="0" borderId="2" xfId="0" applyFont="1" applyBorder="1" applyAlignment="1">
      <alignment horizontal="left" wrapText="1"/>
    </xf>
    <xf numFmtId="0" fontId="33" fillId="0" borderId="0" xfId="0" applyFont="1" applyBorder="1" applyAlignment="1">
      <alignment horizontal="left" wrapText="1"/>
    </xf>
    <xf numFmtId="49" fontId="14" fillId="0" borderId="10" xfId="0" applyNumberFormat="1" applyFont="1" applyFill="1" applyBorder="1" applyAlignment="1">
      <alignment horizontal="left" wrapText="1"/>
    </xf>
    <xf numFmtId="0" fontId="33" fillId="0" borderId="1" xfId="0" applyFont="1" applyBorder="1" applyAlignment="1">
      <alignment horizontal="left" wrapText="1"/>
    </xf>
    <xf numFmtId="49" fontId="12" fillId="0" borderId="3" xfId="0" applyNumberFormat="1" applyFont="1" applyFill="1" applyBorder="1" applyAlignment="1">
      <alignment wrapText="1"/>
    </xf>
    <xf numFmtId="49" fontId="14" fillId="0" borderId="10" xfId="0" applyNumberFormat="1" applyFont="1" applyFill="1" applyBorder="1" applyAlignment="1">
      <alignment horizontal="center" textRotation="90" wrapText="1"/>
    </xf>
    <xf numFmtId="0" fontId="14" fillId="0" borderId="3" xfId="0" applyFont="1" applyFill="1" applyBorder="1" applyAlignment="1">
      <alignment horizontal="left" wrapText="1"/>
    </xf>
    <xf numFmtId="0" fontId="14" fillId="0" borderId="2" xfId="0" applyFont="1" applyFill="1" applyBorder="1" applyAlignment="1">
      <alignment vertical="center" wrapText="1"/>
    </xf>
    <xf numFmtId="0" fontId="13" fillId="0" borderId="0" xfId="0" applyFont="1" applyFill="1" applyBorder="1" applyAlignment="1">
      <alignment horizontal="left" wrapText="1"/>
    </xf>
    <xf numFmtId="49" fontId="12" fillId="0" borderId="10" xfId="0" applyNumberFormat="1" applyFont="1" applyFill="1" applyBorder="1" applyAlignment="1">
      <alignment wrapText="1"/>
    </xf>
    <xf numFmtId="49" fontId="14" fillId="0" borderId="7" xfId="0" applyNumberFormat="1" applyFont="1" applyFill="1" applyBorder="1" applyAlignment="1">
      <alignment horizontal="left" wrapText="1"/>
    </xf>
    <xf numFmtId="49" fontId="12" fillId="0" borderId="5" xfId="0" applyNumberFormat="1" applyFont="1" applyFill="1" applyBorder="1" applyAlignment="1">
      <alignment horizontal="left" wrapText="1"/>
    </xf>
    <xf numFmtId="49" fontId="12" fillId="0" borderId="8" xfId="0" applyNumberFormat="1" applyFont="1" applyFill="1" applyBorder="1" applyAlignment="1">
      <alignment horizontal="left" wrapText="1"/>
    </xf>
    <xf numFmtId="49" fontId="14" fillId="0" borderId="11" xfId="0" applyNumberFormat="1" applyFont="1" applyFill="1" applyBorder="1" applyAlignment="1">
      <alignment horizontal="left" wrapText="1"/>
    </xf>
    <xf numFmtId="49" fontId="14" fillId="0" borderId="8" xfId="0" applyNumberFormat="1" applyFont="1" applyFill="1" applyBorder="1" applyAlignment="1">
      <alignment horizontal="left" wrapText="1"/>
    </xf>
    <xf numFmtId="49" fontId="12" fillId="0" borderId="10"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2" xfId="0" applyNumberFormat="1" applyFont="1" applyFill="1" applyBorder="1" applyAlignment="1">
      <alignment horizontal="left" wrapText="1"/>
    </xf>
    <xf numFmtId="49" fontId="12" fillId="0" borderId="0" xfId="0" applyNumberFormat="1" applyFont="1" applyFill="1" applyBorder="1" applyAlignment="1">
      <alignment horizontal="left" wrapText="1"/>
    </xf>
    <xf numFmtId="166" fontId="14" fillId="0" borderId="6" xfId="0" applyNumberFormat="1" applyFont="1" applyFill="1" applyBorder="1" applyAlignment="1">
      <alignment horizontal="left" wrapText="1"/>
    </xf>
    <xf numFmtId="167" fontId="14" fillId="0" borderId="9" xfId="0" applyNumberFormat="1" applyFont="1" applyFill="1" applyBorder="1" applyAlignment="1">
      <alignment horizontal="left" wrapText="1"/>
    </xf>
    <xf numFmtId="0" fontId="14" fillId="0" borderId="4" xfId="0" applyFont="1" applyFill="1" applyBorder="1" applyAlignment="1">
      <alignment horizontal="left" wrapText="1"/>
    </xf>
    <xf numFmtId="167" fontId="14" fillId="0" borderId="7" xfId="0" applyNumberFormat="1" applyFont="1" applyFill="1" applyBorder="1" applyAlignment="1">
      <alignment horizontal="left" wrapText="1"/>
    </xf>
    <xf numFmtId="0" fontId="14" fillId="0" borderId="7" xfId="0" applyFont="1" applyFill="1" applyBorder="1" applyAlignment="1">
      <alignment horizontal="left" wrapText="1"/>
    </xf>
    <xf numFmtId="0" fontId="14" fillId="0" borderId="5" xfId="0" applyFont="1" applyFill="1" applyBorder="1" applyAlignment="1">
      <alignment horizontal="left" wrapText="1"/>
    </xf>
    <xf numFmtId="167" fontId="14" fillId="0" borderId="8" xfId="0" applyNumberFormat="1" applyFont="1" applyFill="1" applyBorder="1" applyAlignment="1">
      <alignment horizontal="left" wrapText="1"/>
    </xf>
    <xf numFmtId="166" fontId="14" fillId="0" borderId="4" xfId="0" applyNumberFormat="1" applyFont="1" applyFill="1" applyBorder="1" applyAlignment="1">
      <alignment horizontal="left" wrapText="1"/>
    </xf>
    <xf numFmtId="49" fontId="27" fillId="2" borderId="0" xfId="16" applyNumberFormat="1" applyFont="1" applyFill="1" applyBorder="1" applyAlignment="1">
      <alignment horizontal="left" vertical="top"/>
    </xf>
    <xf numFmtId="0" fontId="17" fillId="2" borderId="0" xfId="22" applyFont="1" applyFill="1" applyBorder="1" applyAlignment="1">
      <alignment horizontal="left"/>
    </xf>
    <xf numFmtId="0" fontId="9" fillId="2" borderId="0" xfId="16" applyFont="1" applyFill="1" applyBorder="1" applyAlignment="1">
      <alignment horizontal="left" vertical="top"/>
    </xf>
    <xf numFmtId="49" fontId="16" fillId="2" borderId="0" xfId="16" applyNumberFormat="1" applyFont="1" applyFill="1" applyBorder="1" applyAlignment="1">
      <alignment horizontal="left" vertical="top" wrapText="1"/>
    </xf>
    <xf numFmtId="0" fontId="73" fillId="0" borderId="0" xfId="22" applyFont="1" applyFill="1" applyAlignment="1">
      <alignment wrapText="1"/>
    </xf>
    <xf numFmtId="0" fontId="16" fillId="0" borderId="0" xfId="0" applyFont="1" applyFill="1" applyBorder="1" applyAlignment="1">
      <alignment horizontal="left"/>
    </xf>
    <xf numFmtId="0" fontId="27" fillId="0" borderId="0" xfId="22" applyFont="1" applyFill="1" applyAlignment="1">
      <alignment vertical="center" wrapText="1"/>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2" xfId="0" applyNumberFormat="1" applyFont="1" applyFill="1" applyBorder="1" applyAlignment="1">
      <alignment horizontal="left"/>
    </xf>
    <xf numFmtId="49" fontId="12" fillId="0" borderId="0" xfId="0" applyNumberFormat="1" applyFont="1" applyFill="1" applyBorder="1" applyAlignment="1">
      <alignment wrapText="1"/>
    </xf>
    <xf numFmtId="49" fontId="12" fillId="0" borderId="2" xfId="0" applyNumberFormat="1" applyFont="1" applyFill="1" applyBorder="1" applyAlignment="1">
      <alignment wrapText="1"/>
    </xf>
    <xf numFmtId="49" fontId="14" fillId="0" borderId="4" xfId="0" applyNumberFormat="1" applyFont="1" applyFill="1" applyBorder="1" applyAlignment="1">
      <alignment vertical="top" wrapText="1"/>
    </xf>
    <xf numFmtId="49" fontId="14" fillId="0" borderId="0" xfId="0" applyNumberFormat="1" applyFont="1" applyFill="1" applyBorder="1" applyAlignment="1">
      <alignment horizontal="left" vertical="top" wrapText="1"/>
    </xf>
    <xf numFmtId="49" fontId="14" fillId="0" borderId="3" xfId="0" applyNumberFormat="1" applyFont="1" applyFill="1" applyBorder="1" applyAlignment="1">
      <alignment horizontal="left" vertical="top" wrapText="1"/>
    </xf>
    <xf numFmtId="49" fontId="14" fillId="0" borderId="0" xfId="0" applyNumberFormat="1" applyFont="1" applyFill="1" applyBorder="1" applyAlignment="1">
      <alignment vertical="top" wrapText="1"/>
    </xf>
    <xf numFmtId="49" fontId="14" fillId="0" borderId="5" xfId="0" applyNumberFormat="1" applyFont="1" applyFill="1" applyBorder="1" applyAlignment="1">
      <alignment vertical="top" wrapText="1"/>
    </xf>
    <xf numFmtId="49" fontId="14" fillId="0" borderId="1" xfId="0" applyNumberFormat="1" applyFont="1" applyFill="1" applyBorder="1" applyAlignment="1">
      <alignment vertical="top" wrapText="1"/>
    </xf>
    <xf numFmtId="49" fontId="14" fillId="0" borderId="1" xfId="0" applyNumberFormat="1" applyFont="1" applyFill="1" applyBorder="1" applyAlignment="1">
      <alignment horizontal="left" vertical="top" wrapText="1"/>
    </xf>
    <xf numFmtId="49" fontId="14" fillId="0" borderId="2" xfId="0" applyNumberFormat="1" applyFont="1" applyFill="1" applyBorder="1" applyAlignment="1">
      <alignment vertical="top" wrapText="1"/>
    </xf>
    <xf numFmtId="49" fontId="14" fillId="0" borderId="2" xfId="0" applyNumberFormat="1" applyFont="1" applyFill="1" applyBorder="1" applyAlignment="1">
      <alignment horizontal="left" vertical="top" wrapText="1"/>
    </xf>
    <xf numFmtId="49" fontId="14" fillId="0" borderId="3" xfId="0" applyNumberFormat="1" applyFont="1" applyFill="1" applyBorder="1" applyAlignment="1">
      <alignment vertical="top" wrapText="1"/>
    </xf>
    <xf numFmtId="49" fontId="14" fillId="0" borderId="10" xfId="0" applyNumberFormat="1" applyFont="1" applyFill="1" applyBorder="1" applyAlignment="1">
      <alignment vertical="top" wrapText="1"/>
    </xf>
    <xf numFmtId="49" fontId="14" fillId="0" borderId="4" xfId="0" applyNumberFormat="1" applyFont="1" applyFill="1" applyBorder="1" applyAlignment="1">
      <alignment horizontal="left" vertical="top" wrapText="1"/>
    </xf>
    <xf numFmtId="49" fontId="12" fillId="0" borderId="4" xfId="0" applyNumberFormat="1" applyFont="1" applyFill="1" applyBorder="1" applyAlignment="1">
      <alignment horizontal="left" wrapText="1"/>
    </xf>
    <xf numFmtId="49" fontId="14" fillId="0" borderId="10"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2" fillId="0" borderId="2" xfId="0" applyNumberFormat="1" applyFont="1" applyFill="1" applyBorder="1" applyAlignment="1">
      <alignment horizontal="left" vertical="top" wrapText="1"/>
    </xf>
    <xf numFmtId="168" fontId="10" fillId="0" borderId="9" xfId="0" applyNumberFormat="1" applyFont="1" applyFill="1" applyBorder="1" applyAlignment="1">
      <alignment horizontal="right"/>
    </xf>
    <xf numFmtId="3" fontId="33" fillId="0" borderId="3" xfId="0" applyNumberFormat="1" applyFont="1" applyBorder="1" applyAlignment="1">
      <alignment horizontal="right"/>
    </xf>
    <xf numFmtId="3" fontId="33" fillId="0" borderId="2" xfId="0" applyNumberFormat="1" applyFont="1" applyBorder="1" applyAlignment="1">
      <alignment horizontal="right"/>
    </xf>
    <xf numFmtId="3" fontId="33" fillId="0" borderId="0" xfId="0" applyNumberFormat="1" applyFont="1" applyBorder="1" applyAlignment="1">
      <alignment horizontal="right"/>
    </xf>
    <xf numFmtId="3" fontId="33" fillId="0" borderId="1" xfId="0" applyNumberFormat="1" applyFont="1" applyBorder="1" applyAlignment="1">
      <alignment horizontal="right"/>
    </xf>
    <xf numFmtId="0" fontId="16" fillId="2" borderId="0" xfId="22" applyFont="1" applyFill="1" applyAlignment="1">
      <alignment vertical="center" wrapText="1"/>
    </xf>
    <xf numFmtId="0" fontId="63" fillId="0" borderId="0" xfId="0" quotePrefix="1" applyFont="1" applyFill="1" applyBorder="1" applyAlignment="1">
      <alignment horizontal="left"/>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8" fillId="0" borderId="4" xfId="0" applyNumberFormat="1" applyFont="1" applyFill="1" applyBorder="1" applyAlignment="1">
      <alignment horizontal="left"/>
    </xf>
    <xf numFmtId="49" fontId="14" fillId="0" borderId="6" xfId="0" applyNumberFormat="1" applyFont="1" applyFill="1" applyBorder="1" applyAlignment="1">
      <alignment vertical="top" wrapText="1"/>
    </xf>
    <xf numFmtId="0" fontId="16" fillId="2" borderId="0" xfId="22" applyFont="1" applyFill="1" applyAlignment="1">
      <alignment wrapText="1"/>
    </xf>
    <xf numFmtId="49" fontId="27" fillId="0" borderId="2" xfId="16" applyNumberFormat="1" applyFont="1" applyFill="1" applyBorder="1" applyAlignment="1">
      <alignment horizontal="left"/>
    </xf>
    <xf numFmtId="3" fontId="16" fillId="0" borderId="2" xfId="16" applyNumberFormat="1" applyFont="1" applyFill="1" applyBorder="1" applyAlignment="1">
      <alignment horizontal="right"/>
    </xf>
    <xf numFmtId="3" fontId="16" fillId="0" borderId="2" xfId="16" applyNumberFormat="1" applyFont="1" applyFill="1" applyBorder="1" applyAlignment="1">
      <alignment horizontal="right" indent="1"/>
    </xf>
    <xf numFmtId="49" fontId="16" fillId="0" borderId="0" xfId="16" applyNumberFormat="1" applyFont="1" applyAlignment="1">
      <alignment horizontal="left"/>
    </xf>
    <xf numFmtId="3" fontId="16" fillId="0" borderId="0" xfId="16" applyNumberFormat="1" applyFont="1" applyAlignment="1">
      <alignment horizontal="right"/>
    </xf>
    <xf numFmtId="3" fontId="16" fillId="0" borderId="0" xfId="16" applyNumberFormat="1" applyFont="1" applyAlignment="1">
      <alignment horizontal="right" indent="1"/>
    </xf>
    <xf numFmtId="1" fontId="16" fillId="0" borderId="3" xfId="16" applyNumberFormat="1" applyFont="1" applyFill="1" applyBorder="1" applyAlignment="1">
      <alignment horizontal="center"/>
    </xf>
    <xf numFmtId="0" fontId="29" fillId="0" borderId="0" xfId="16" applyFont="1" applyFill="1" applyBorder="1" applyAlignment="1">
      <alignment horizontal="center"/>
    </xf>
    <xf numFmtId="49" fontId="16" fillId="0" borderId="0" xfId="0" applyNumberFormat="1" applyFont="1" applyFill="1" applyBorder="1" applyAlignment="1">
      <alignment horizontal="center"/>
    </xf>
    <xf numFmtId="49" fontId="28" fillId="0" borderId="0" xfId="0" applyNumberFormat="1" applyFont="1" applyFill="1" applyBorder="1" applyAlignment="1">
      <alignment horizontal="center"/>
    </xf>
    <xf numFmtId="49" fontId="16" fillId="0" borderId="0" xfId="16" applyNumberFormat="1" applyFont="1" applyFill="1" applyBorder="1" applyAlignment="1">
      <alignment horizontal="center"/>
    </xf>
    <xf numFmtId="49" fontId="28" fillId="2" borderId="3" xfId="16" applyNumberFormat="1" applyFont="1" applyFill="1" applyBorder="1" applyAlignment="1">
      <alignment horizontal="center"/>
    </xf>
    <xf numFmtId="49" fontId="28" fillId="5" borderId="3" xfId="16" applyNumberFormat="1" applyFont="1" applyFill="1" applyBorder="1" applyAlignment="1">
      <alignment horizontal="center"/>
    </xf>
    <xf numFmtId="49" fontId="16" fillId="0" borderId="2" xfId="0" applyNumberFormat="1" applyFont="1" applyFill="1" applyBorder="1" applyAlignment="1">
      <alignment horizontal="center"/>
    </xf>
    <xf numFmtId="49" fontId="16" fillId="0" borderId="0" xfId="16" applyNumberFormat="1" applyFont="1" applyAlignment="1">
      <alignment horizontal="center"/>
    </xf>
    <xf numFmtId="0" fontId="16" fillId="0" borderId="0" xfId="16" applyFont="1" applyFill="1" applyBorder="1" applyAlignment="1">
      <alignment horizontal="center" wrapText="1"/>
    </xf>
    <xf numFmtId="0" fontId="73" fillId="0" borderId="0" xfId="22" applyFont="1" applyFill="1" applyAlignment="1">
      <alignment horizontal="center" wrapText="1"/>
    </xf>
    <xf numFmtId="0" fontId="14" fillId="0" borderId="0" xfId="0" applyFont="1" applyFill="1" applyBorder="1" applyAlignment="1">
      <alignment horizontal="center" wrapText="1"/>
    </xf>
    <xf numFmtId="49" fontId="28" fillId="0" borderId="0" xfId="16" applyNumberFormat="1" applyFont="1" applyFill="1" applyBorder="1" applyAlignment="1">
      <alignment horizontal="center"/>
    </xf>
    <xf numFmtId="49" fontId="16" fillId="0" borderId="2" xfId="16" applyNumberFormat="1" applyFont="1" applyFill="1" applyBorder="1" applyAlignment="1">
      <alignment horizontal="center"/>
    </xf>
    <xf numFmtId="0" fontId="9" fillId="0" borderId="0" xfId="0" applyFont="1" applyFill="1" applyBorder="1" applyAlignment="1">
      <alignment horizontal="center"/>
    </xf>
    <xf numFmtId="9" fontId="0" fillId="0" borderId="0" xfId="61" applyFont="1" applyFill="1" applyBorder="1" applyAlignment="1">
      <alignment horizontal="left"/>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wrapText="1"/>
    </xf>
    <xf numFmtId="49" fontId="12" fillId="0" borderId="5" xfId="0" applyNumberFormat="1" applyFont="1" applyFill="1" applyBorder="1" applyAlignment="1">
      <alignment wrapText="1"/>
    </xf>
    <xf numFmtId="49" fontId="14" fillId="0" borderId="0" xfId="0" applyNumberFormat="1" applyFont="1" applyFill="1" applyBorder="1" applyAlignment="1">
      <alignment horizontal="left" wrapText="1"/>
    </xf>
    <xf numFmtId="1" fontId="16" fillId="0" borderId="3" xfId="16" applyNumberFormat="1" applyFont="1" applyFill="1" applyBorder="1" applyAlignment="1">
      <alignment horizontal="center"/>
    </xf>
    <xf numFmtId="0" fontId="16" fillId="0" borderId="3" xfId="16" applyFont="1" applyFill="1" applyBorder="1" applyAlignment="1">
      <alignment horizontal="center" wrapText="1"/>
    </xf>
    <xf numFmtId="49" fontId="16" fillId="0" borderId="0" xfId="16" applyNumberFormat="1" applyFont="1" applyFill="1" applyBorder="1" applyAlignment="1">
      <alignment horizontal="left" wrapText="1"/>
    </xf>
    <xf numFmtId="49" fontId="16" fillId="0" borderId="0" xfId="16" applyNumberFormat="1" applyFont="1" applyFill="1" applyBorder="1" applyAlignment="1">
      <alignment horizontal="left" wrapText="1" indent="1"/>
    </xf>
    <xf numFmtId="49" fontId="16" fillId="0" borderId="7" xfId="16" applyNumberFormat="1" applyFont="1" applyFill="1" applyBorder="1" applyAlignment="1">
      <alignment horizontal="left" wrapText="1"/>
    </xf>
    <xf numFmtId="0" fontId="39" fillId="0" borderId="0" xfId="5" applyFont="1" applyAlignment="1">
      <alignment horizontal="left" vertical="top" wrapText="1"/>
    </xf>
    <xf numFmtId="0" fontId="18" fillId="0" borderId="0" xfId="5" applyFont="1" applyAlignment="1">
      <alignment horizontal="left" vertical="top" wrapText="1"/>
    </xf>
    <xf numFmtId="0" fontId="16" fillId="2" borderId="0" xfId="22" applyFont="1" applyFill="1" applyAlignment="1">
      <alignment horizontal="justify" vertical="center" wrapText="1"/>
    </xf>
    <xf numFmtId="0" fontId="14" fillId="0" borderId="0" xfId="0" applyFont="1" applyFill="1" applyBorder="1" applyAlignment="1">
      <alignment horizontal="left" wrapText="1"/>
    </xf>
    <xf numFmtId="0" fontId="16" fillId="0" borderId="0" xfId="0" quotePrefix="1" applyFont="1" applyFill="1" applyBorder="1" applyAlignment="1">
      <alignment horizontal="left" wrapText="1"/>
    </xf>
    <xf numFmtId="0" fontId="14" fillId="0" borderId="10" xfId="0" applyNumberFormat="1" applyFont="1" applyFill="1" applyBorder="1" applyAlignment="1">
      <alignment horizontal="center"/>
    </xf>
    <xf numFmtId="0" fontId="14" fillId="0" borderId="3" xfId="0" applyNumberFormat="1" applyFont="1" applyFill="1" applyBorder="1" applyAlignment="1">
      <alignment horizontal="center"/>
    </xf>
    <xf numFmtId="0"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xf>
    <xf numFmtId="49" fontId="14" fillId="0" borderId="3" xfId="0" applyNumberFormat="1" applyFont="1" applyFill="1" applyBorder="1" applyAlignment="1">
      <alignment horizontal="center"/>
    </xf>
    <xf numFmtId="49" fontId="14" fillId="0" borderId="11" xfId="0" applyNumberFormat="1" applyFont="1" applyFill="1" applyBorder="1" applyAlignment="1">
      <alignment horizontal="center"/>
    </xf>
    <xf numFmtId="49" fontId="14" fillId="0" borderId="10" xfId="0" applyNumberFormat="1" applyFont="1" applyFill="1" applyBorder="1" applyAlignment="1">
      <alignment horizontal="center" wrapText="1"/>
    </xf>
    <xf numFmtId="49" fontId="14" fillId="0" borderId="3" xfId="0" applyNumberFormat="1" applyFont="1" applyFill="1" applyBorder="1" applyAlignment="1">
      <alignment horizontal="center" wrapText="1"/>
    </xf>
    <xf numFmtId="49" fontId="14" fillId="0" borderId="11" xfId="0" applyNumberFormat="1" applyFont="1" applyFill="1" applyBorder="1" applyAlignment="1">
      <alignment horizontal="center" wrapText="1"/>
    </xf>
    <xf numFmtId="1" fontId="14" fillId="0" borderId="10" xfId="0" applyNumberFormat="1" applyFont="1" applyFill="1" applyBorder="1" applyAlignment="1">
      <alignment horizontal="center"/>
    </xf>
    <xf numFmtId="1" fontId="14" fillId="0" borderId="3" xfId="0" applyNumberFormat="1" applyFont="1" applyFill="1" applyBorder="1" applyAlignment="1">
      <alignment horizontal="center"/>
    </xf>
    <xf numFmtId="1" fontId="14" fillId="0" borderId="11" xfId="0" applyNumberFormat="1" applyFont="1" applyFill="1" applyBorder="1" applyAlignment="1">
      <alignment horizontal="center"/>
    </xf>
    <xf numFmtId="0" fontId="16" fillId="2" borderId="0" xfId="22" applyFont="1" applyFill="1" applyAlignment="1">
      <alignment horizontal="left" wrapText="1"/>
    </xf>
    <xf numFmtId="0" fontId="14" fillId="0" borderId="10" xfId="0" applyFont="1" applyFill="1" applyBorder="1" applyAlignment="1">
      <alignment horizontal="center"/>
    </xf>
    <xf numFmtId="0" fontId="14" fillId="0" borderId="3" xfId="0" applyFont="1" applyFill="1" applyBorder="1" applyAlignment="1">
      <alignment horizontal="center"/>
    </xf>
    <xf numFmtId="0" fontId="14" fillId="0" borderId="11" xfId="0" applyFont="1" applyFill="1" applyBorder="1" applyAlignment="1">
      <alignment horizontal="center"/>
    </xf>
    <xf numFmtId="164" fontId="14" fillId="0" borderId="10" xfId="0" applyNumberFormat="1" applyFont="1" applyFill="1" applyBorder="1" applyAlignment="1">
      <alignment horizontal="center"/>
    </xf>
    <xf numFmtId="164" fontId="14" fillId="0" borderId="3" xfId="0" applyNumberFormat="1" applyFont="1" applyFill="1" applyBorder="1" applyAlignment="1">
      <alignment horizontal="center"/>
    </xf>
    <xf numFmtId="164" fontId="14" fillId="0" borderId="11" xfId="0" applyNumberFormat="1" applyFont="1" applyFill="1" applyBorder="1" applyAlignment="1">
      <alignment horizontal="center"/>
    </xf>
    <xf numFmtId="1" fontId="16" fillId="0" borderId="3" xfId="16" applyNumberFormat="1" applyFont="1" applyFill="1" applyBorder="1" applyAlignment="1">
      <alignment horizontal="center"/>
    </xf>
    <xf numFmtId="1" fontId="16" fillId="0" borderId="11" xfId="16" applyNumberFormat="1" applyFont="1" applyFill="1" applyBorder="1" applyAlignment="1">
      <alignment horizontal="center"/>
    </xf>
    <xf numFmtId="1" fontId="16" fillId="0" borderId="10" xfId="16" applyNumberFormat="1" applyFont="1" applyFill="1" applyBorder="1" applyAlignment="1">
      <alignment horizontal="center"/>
    </xf>
    <xf numFmtId="0" fontId="68" fillId="0" borderId="0" xfId="0" applyFont="1" applyAlignment="1">
      <alignment wrapText="1"/>
    </xf>
    <xf numFmtId="49" fontId="23" fillId="0" borderId="0" xfId="0" applyNumberFormat="1" applyFont="1" applyFill="1" applyBorder="1" applyAlignment="1">
      <alignment horizontal="left" wrapText="1"/>
    </xf>
    <xf numFmtId="49" fontId="14" fillId="0" borderId="0" xfId="0" applyNumberFormat="1" applyFont="1" applyFill="1" applyBorder="1" applyAlignment="1">
      <alignment horizontal="left" wrapText="1"/>
    </xf>
    <xf numFmtId="0" fontId="16" fillId="0" borderId="0" xfId="16" applyFont="1" applyFill="1" applyBorder="1" applyAlignment="1">
      <alignment horizontal="left" vertical="center" wrapText="1"/>
    </xf>
    <xf numFmtId="0" fontId="63" fillId="0" borderId="0" xfId="0" quotePrefix="1" applyFont="1" applyFill="1" applyBorder="1" applyAlignment="1">
      <alignment horizontal="left" wrapText="1"/>
    </xf>
    <xf numFmtId="0" fontId="14" fillId="0" borderId="10" xfId="0" applyFont="1" applyFill="1" applyBorder="1" applyAlignment="1">
      <alignment horizontal="center" wrapText="1"/>
    </xf>
    <xf numFmtId="0" fontId="14" fillId="0" borderId="3" xfId="0" applyFont="1" applyFill="1" applyBorder="1" applyAlignment="1">
      <alignment horizontal="center" wrapText="1"/>
    </xf>
    <xf numFmtId="0" fontId="14" fillId="0" borderId="11" xfId="0" applyFont="1" applyFill="1" applyBorder="1" applyAlignment="1">
      <alignment horizontal="center" wrapText="1"/>
    </xf>
    <xf numFmtId="49" fontId="12" fillId="0" borderId="3" xfId="0" applyNumberFormat="1" applyFont="1" applyFill="1" applyBorder="1" applyAlignment="1">
      <alignment horizontal="center"/>
    </xf>
    <xf numFmtId="49" fontId="12" fillId="0" borderId="11" xfId="0" applyNumberFormat="1" applyFont="1" applyFill="1" applyBorder="1" applyAlignment="1">
      <alignment horizontal="center"/>
    </xf>
    <xf numFmtId="49" fontId="12" fillId="0" borderId="15" xfId="0" applyNumberFormat="1" applyFont="1" applyFill="1" applyBorder="1" applyAlignment="1">
      <alignment horizontal="center"/>
    </xf>
    <xf numFmtId="49" fontId="14"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vertical="top" wrapText="1" indent="1"/>
    </xf>
    <xf numFmtId="49" fontId="27" fillId="0" borderId="0" xfId="16" applyNumberFormat="1" applyFont="1" applyFill="1" applyBorder="1" applyAlignment="1">
      <alignment horizontal="left" vertical="top" wrapText="1"/>
    </xf>
    <xf numFmtId="49" fontId="16" fillId="0" borderId="0" xfId="16" applyNumberFormat="1" applyFont="1" applyFill="1" applyBorder="1" applyAlignment="1">
      <alignment horizontal="left" wrapText="1" indent="1"/>
    </xf>
    <xf numFmtId="49" fontId="16" fillId="0" borderId="0" xfId="16" applyNumberFormat="1" applyFont="1" applyFill="1" applyBorder="1" applyAlignment="1">
      <alignment horizontal="left" wrapText="1"/>
    </xf>
    <xf numFmtId="0" fontId="16" fillId="0" borderId="0" xfId="16" applyNumberFormat="1" applyFont="1" applyFill="1" applyBorder="1" applyAlignment="1">
      <alignment horizontal="left" vertical="top" wrapText="1"/>
    </xf>
    <xf numFmtId="49" fontId="28" fillId="0" borderId="0" xfId="16" applyNumberFormat="1" applyFont="1" applyFill="1" applyBorder="1" applyAlignment="1">
      <alignment horizontal="left" vertical="top" wrapText="1"/>
    </xf>
    <xf numFmtId="49" fontId="16" fillId="2" borderId="0" xfId="16" applyNumberFormat="1" applyFont="1" applyFill="1" applyBorder="1" applyAlignment="1">
      <alignment horizontal="left" vertical="top" wrapText="1"/>
    </xf>
    <xf numFmtId="49" fontId="16" fillId="2" borderId="0" xfId="16" applyNumberFormat="1" applyFont="1" applyFill="1" applyBorder="1" applyAlignment="1">
      <alignment horizontal="left" vertical="top" wrapText="1" indent="1"/>
    </xf>
  </cellXfs>
  <cellStyles count="62">
    <cellStyle name="Comma 2" xfId="2" xr:uid="{00000000-0005-0000-0000-000000000000}"/>
    <cellStyle name="Hyperlink" xfId="22" builtinId="8"/>
    <cellStyle name="Hyperlink 2" xfId="3" xr:uid="{00000000-0005-0000-0000-000002000000}"/>
    <cellStyle name="Normal" xfId="0" builtinId="0"/>
    <cellStyle name="Normal 10" xfId="59" xr:uid="{00000000-0005-0000-0000-000004000000}"/>
    <cellStyle name="Normal 11" xfId="60" xr:uid="{00000000-0005-0000-0000-000005000000}"/>
    <cellStyle name="Normal 2" xfId="4" xr:uid="{00000000-0005-0000-0000-000006000000}"/>
    <cellStyle name="Normal 2 2" xfId="5" xr:uid="{00000000-0005-0000-0000-000007000000}"/>
    <cellStyle name="Normal 2 2 2" xfId="6" xr:uid="{00000000-0005-0000-0000-000008000000}"/>
    <cellStyle name="Normal 2 2 3" xfId="19" xr:uid="{00000000-0005-0000-0000-000009000000}"/>
    <cellStyle name="Normal 2 2 3 2" xfId="30" xr:uid="{00000000-0005-0000-0000-00000A000000}"/>
    <cellStyle name="Normal 2 2 3 2 2" xfId="56" xr:uid="{00000000-0005-0000-0000-00000B000000}"/>
    <cellStyle name="Normal 2 2 3 3" xfId="48" xr:uid="{00000000-0005-0000-0000-00000C000000}"/>
    <cellStyle name="Normal 2 2 3 4" xfId="38" xr:uid="{00000000-0005-0000-0000-00000D000000}"/>
    <cellStyle name="Normal 2 2 4" xfId="24" xr:uid="{00000000-0005-0000-0000-00000E000000}"/>
    <cellStyle name="Normal 2 2 4 2" xfId="52" xr:uid="{00000000-0005-0000-0000-00000F000000}"/>
    <cellStyle name="Normal 2 2 5" xfId="42" xr:uid="{00000000-0005-0000-0000-000010000000}"/>
    <cellStyle name="Normal 2 2 6" xfId="34" xr:uid="{00000000-0005-0000-0000-000011000000}"/>
    <cellStyle name="Normal 2 3" xfId="7" xr:uid="{00000000-0005-0000-0000-000012000000}"/>
    <cellStyle name="Normal 2 4" xfId="8" xr:uid="{00000000-0005-0000-0000-000013000000}"/>
    <cellStyle name="Normal 2 4 2" xfId="20" xr:uid="{00000000-0005-0000-0000-000014000000}"/>
    <cellStyle name="Normal 2 4 2 2" xfId="31" xr:uid="{00000000-0005-0000-0000-000015000000}"/>
    <cellStyle name="Normal 2 4 2 2 2" xfId="57" xr:uid="{00000000-0005-0000-0000-000016000000}"/>
    <cellStyle name="Normal 2 4 2 3" xfId="49" xr:uid="{00000000-0005-0000-0000-000017000000}"/>
    <cellStyle name="Normal 2 4 2 4" xfId="39" xr:uid="{00000000-0005-0000-0000-000018000000}"/>
    <cellStyle name="Normal 2 4 3" xfId="25" xr:uid="{00000000-0005-0000-0000-000019000000}"/>
    <cellStyle name="Normal 2 4 3 2" xfId="53" xr:uid="{00000000-0005-0000-0000-00001A000000}"/>
    <cellStyle name="Normal 2 4 4" xfId="43" xr:uid="{00000000-0005-0000-0000-00001B000000}"/>
    <cellStyle name="Normal 2 4 5" xfId="35" xr:uid="{00000000-0005-0000-0000-00001C000000}"/>
    <cellStyle name="Normal 3" xfId="9" xr:uid="{00000000-0005-0000-0000-00001D000000}"/>
    <cellStyle name="Normal 3 2" xfId="21" xr:uid="{00000000-0005-0000-0000-00001E000000}"/>
    <cellStyle name="Normal 3 2 2" xfId="32" xr:uid="{00000000-0005-0000-0000-00001F000000}"/>
    <cellStyle name="Normal 3 2 2 2" xfId="58" xr:uid="{00000000-0005-0000-0000-000020000000}"/>
    <cellStyle name="Normal 3 2 3" xfId="50" xr:uid="{00000000-0005-0000-0000-000021000000}"/>
    <cellStyle name="Normal 3 2 4" xfId="40" xr:uid="{00000000-0005-0000-0000-000022000000}"/>
    <cellStyle name="Normal 3 3" xfId="26" xr:uid="{00000000-0005-0000-0000-000023000000}"/>
    <cellStyle name="Normal 3 3 2" xfId="54" xr:uid="{00000000-0005-0000-0000-000024000000}"/>
    <cellStyle name="Normal 3 4" xfId="44" xr:uid="{00000000-0005-0000-0000-000025000000}"/>
    <cellStyle name="Normal 3 5" xfId="36" xr:uid="{00000000-0005-0000-0000-000026000000}"/>
    <cellStyle name="Normal 4" xfId="10" xr:uid="{00000000-0005-0000-0000-000027000000}"/>
    <cellStyle name="Normal 5" xfId="11" xr:uid="{00000000-0005-0000-0000-000028000000}"/>
    <cellStyle name="Normal 6" xfId="12" xr:uid="{00000000-0005-0000-0000-000029000000}"/>
    <cellStyle name="Normal 6 2" xfId="17" xr:uid="{00000000-0005-0000-0000-00002A000000}"/>
    <cellStyle name="Normal 6 2 2" xfId="28" xr:uid="{00000000-0005-0000-0000-00002B000000}"/>
    <cellStyle name="Normal 6 2 3" xfId="46" xr:uid="{00000000-0005-0000-0000-00002C000000}"/>
    <cellStyle name="Normal 6 3" xfId="27" xr:uid="{00000000-0005-0000-0000-00002D000000}"/>
    <cellStyle name="Normal 6 4" xfId="45" xr:uid="{00000000-0005-0000-0000-00002E000000}"/>
    <cellStyle name="Normal 7" xfId="1" xr:uid="{00000000-0005-0000-0000-00002F000000}"/>
    <cellStyle name="Normal 7 2" xfId="23" xr:uid="{00000000-0005-0000-0000-000030000000}"/>
    <cellStyle name="Normal 7 2 2" xfId="51" xr:uid="{00000000-0005-0000-0000-000031000000}"/>
    <cellStyle name="Normal 7 3" xfId="41" xr:uid="{00000000-0005-0000-0000-000032000000}"/>
    <cellStyle name="Normal 7 4" xfId="33" xr:uid="{00000000-0005-0000-0000-000033000000}"/>
    <cellStyle name="Normal 8" xfId="18" xr:uid="{00000000-0005-0000-0000-000034000000}"/>
    <cellStyle name="Normal 8 2" xfId="29" xr:uid="{00000000-0005-0000-0000-000035000000}"/>
    <cellStyle name="Normal 8 2 2" xfId="55" xr:uid="{00000000-0005-0000-0000-000036000000}"/>
    <cellStyle name="Normal 8 3" xfId="47" xr:uid="{00000000-0005-0000-0000-000037000000}"/>
    <cellStyle name="Normal 8 4" xfId="37" xr:uid="{00000000-0005-0000-0000-000038000000}"/>
    <cellStyle name="Normal 9" xfId="16" xr:uid="{00000000-0005-0000-0000-000039000000}"/>
    <cellStyle name="Percent" xfId="61" builtinId="5"/>
    <cellStyle name="Percent 2" xfId="13" xr:uid="{00000000-0005-0000-0000-00003A000000}"/>
    <cellStyle name="Percent 2 2" xfId="14" xr:uid="{00000000-0005-0000-0000-00003B000000}"/>
    <cellStyle name="Percent 3" xfId="15" xr:uid="{00000000-0005-0000-0000-00003C000000}"/>
  </cellStyles>
  <dxfs count="301">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strike val="0"/>
      </font>
    </dxf>
    <dxf>
      <font>
        <b/>
        <i val="0"/>
        <strike val="0"/>
      </font>
    </dxf>
    <dxf>
      <font>
        <b/>
        <i val="0"/>
        <strike val="0"/>
      </font>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color theme="0"/>
      </font>
      <fill>
        <patternFill>
          <bgColor rgb="FFFF0000"/>
        </patternFill>
      </fill>
    </dxf>
    <dxf>
      <font>
        <b/>
        <i val="0"/>
      </font>
      <fill>
        <patternFill>
          <bgColor rgb="FFFFFF00"/>
        </patternFill>
      </fill>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strike val="0"/>
      </font>
    </dxf>
    <dxf>
      <font>
        <b/>
        <i val="0"/>
      </font>
    </dxf>
    <dxf>
      <font>
        <b/>
        <i val="0"/>
        <strike val="0"/>
      </font>
    </dxf>
    <dxf>
      <font>
        <b/>
        <i val="0"/>
      </font>
    </dxf>
    <dxf>
      <font>
        <b/>
        <i val="0"/>
        <strike val="0"/>
      </font>
    </dxf>
    <dxf>
      <font>
        <b/>
        <i val="0"/>
        <strike val="0"/>
      </font>
    </dxf>
    <dxf>
      <font>
        <b/>
        <i val="0"/>
        <strike val="0"/>
      </font>
    </dxf>
    <dxf>
      <font>
        <b/>
        <i val="0"/>
        <strike val="0"/>
      </font>
    </dxf>
    <dxf>
      <font>
        <b/>
        <i val="0"/>
        <strike val="0"/>
      </font>
    </dxf>
    <dxf>
      <font>
        <b/>
        <i val="0"/>
      </font>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
      <font>
        <b/>
        <i val="0"/>
        <strike val="0"/>
        <color theme="0"/>
      </font>
      <fill>
        <patternFill>
          <bgColor rgb="FFFF0000"/>
        </patternFill>
      </fill>
    </dxf>
    <dxf>
      <font>
        <b/>
        <i val="0"/>
      </font>
      <fill>
        <patternFill>
          <bgColor rgb="FFFFFF00"/>
        </patternFill>
      </fill>
    </dxf>
  </dxfs>
  <tableStyles count="0" defaultTableStyle="TableStyleMedium9" defaultPivotStyle="PivotStyleMedium4"/>
  <colors>
    <mruColors>
      <color rgb="FFFF0000"/>
      <color rgb="FFFF5050"/>
      <color rgb="FFFFCC99"/>
      <color rgb="FFF5F6BA"/>
      <color rgb="FFB5F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bocsar.nsw.gov.au/Pages/bocsar_court_stats/bocsar_court_stats.aspx" TargetMode="External"/><Relationship Id="rId1" Type="http://schemas.openxmlformats.org/officeDocument/2006/relationships/hyperlink" Target="http://www.bocsar.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ocsar.nsw.gov.au/Pages/bocsar_crime_stats/bocsar_latest_quarterly_and_annual_reports.asp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bocsar.nsw.gov.au/Pages/bocsar_crime_stats/bocsar_latest_quarterly_and_annual_repor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8"/>
  <sheetViews>
    <sheetView tabSelected="1" zoomScaleNormal="100" workbookViewId="0">
      <selection activeCell="C6" sqref="C6"/>
    </sheetView>
  </sheetViews>
  <sheetFormatPr defaultRowHeight="15"/>
  <cols>
    <col min="1" max="1" width="27.140625" style="140" customWidth="1"/>
    <col min="2" max="2" width="2.28515625" style="140" customWidth="1"/>
    <col min="3" max="16384" width="9.140625" style="140"/>
  </cols>
  <sheetData>
    <row r="1" spans="1:19" ht="15.75">
      <c r="A1" s="137" t="str">
        <f>"NSW Criminal Courts Statistics July " &amp; C2-5 &amp; " to June "&amp;C2</f>
        <v>NSW Criminal Courts Statistics July 2017 to June 2022</v>
      </c>
      <c r="B1" s="138"/>
      <c r="C1" s="138"/>
      <c r="D1" s="138"/>
      <c r="E1" s="138"/>
      <c r="F1" s="138"/>
      <c r="G1" s="138"/>
      <c r="H1" s="139"/>
    </row>
    <row r="2" spans="1:19">
      <c r="B2" s="138"/>
      <c r="C2" s="424">
        <v>2022</v>
      </c>
      <c r="D2" s="424" t="str">
        <f>"June "&amp;C$2</f>
        <v>June 2022</v>
      </c>
      <c r="E2" s="138"/>
      <c r="F2" s="138"/>
      <c r="G2" s="138"/>
      <c r="H2" s="139"/>
    </row>
    <row r="3" spans="1:19">
      <c r="A3" s="416" t="s">
        <v>219</v>
      </c>
      <c r="B3" s="141"/>
      <c r="C3" s="437"/>
      <c r="D3" s="141"/>
      <c r="E3" s="141"/>
      <c r="F3" s="141"/>
      <c r="G3" s="141"/>
      <c r="H3" s="139"/>
    </row>
    <row r="4" spans="1:19">
      <c r="A4" s="141"/>
      <c r="B4" s="141"/>
      <c r="C4" s="330" t="str">
        <f>"July " &amp; C2-5 &amp; " to June "&amp;C2-4</f>
        <v>July 2017 to June 2018</v>
      </c>
      <c r="D4" s="330" t="str">
        <f>"July " &amp; C2-4 &amp; " to June "&amp;C2-3</f>
        <v>July 2018 to June 2019</v>
      </c>
      <c r="E4" s="330" t="str">
        <f>"July " &amp; C2-3 &amp; " to June "&amp;C2-2</f>
        <v>July 2019 to June 2020</v>
      </c>
      <c r="F4" s="330" t="str">
        <f>"July " &amp; C2-2 &amp; " to June "&amp;C2-1</f>
        <v>July 2020 to June 2021</v>
      </c>
      <c r="G4" s="330" t="str">
        <f>"July " &amp; C2-1 &amp; " to June "&amp;C2</f>
        <v>July 2021 to June 2022</v>
      </c>
      <c r="H4" s="330" t="str">
        <f>"July " &amp;$C2-5 &amp; " - June " &amp; $C2</f>
        <v>July 2017 - June 2022</v>
      </c>
      <c r="I4" s="330"/>
      <c r="J4" s="330"/>
      <c r="K4" s="425"/>
      <c r="L4" s="425"/>
    </row>
    <row r="5" spans="1:19" s="141" customFormat="1" ht="66" customHeight="1">
      <c r="A5" s="137" t="s">
        <v>214</v>
      </c>
      <c r="B5" s="142"/>
      <c r="C5" s="551" t="s">
        <v>759</v>
      </c>
      <c r="D5" s="551"/>
      <c r="E5" s="551"/>
      <c r="F5" s="551"/>
      <c r="G5" s="551"/>
      <c r="H5" s="551"/>
      <c r="I5" s="551"/>
      <c r="J5" s="551"/>
      <c r="K5" s="551"/>
      <c r="L5" s="551"/>
      <c r="M5" s="551"/>
      <c r="N5" s="551"/>
      <c r="O5" s="551"/>
      <c r="P5" s="481"/>
    </row>
    <row r="6" spans="1:19" ht="15" customHeight="1"/>
    <row r="7" spans="1:19" s="141" customFormat="1" ht="15.75" customHeight="1">
      <c r="C7" s="415" t="s">
        <v>220</v>
      </c>
    </row>
    <row r="8" spans="1:19" s="141" customFormat="1" ht="15" customHeight="1">
      <c r="A8" s="550" t="s">
        <v>215</v>
      </c>
      <c r="B8" s="205"/>
      <c r="C8" s="438">
        <v>1</v>
      </c>
      <c r="D8" s="143" t="str">
        <f>"Summary characteristics of defendants with a finalised court appearance by court level, " &amp; H4</f>
        <v>Summary characteristics of defendants with a finalised court appearance by court level, July 2017 - June 2022</v>
      </c>
      <c r="E8" s="144"/>
      <c r="F8" s="144"/>
      <c r="G8" s="144"/>
      <c r="H8" s="144"/>
      <c r="I8" s="144"/>
      <c r="J8" s="144"/>
    </row>
    <row r="9" spans="1:19" s="141" customFormat="1" ht="15" customHeight="1">
      <c r="A9" s="550"/>
      <c r="B9" s="205"/>
      <c r="C9" s="417">
        <v>2</v>
      </c>
      <c r="D9" s="145" t="str">
        <f>"Charges and defendants charged in finalised court appearances by court level and type of offence, " &amp; H4</f>
        <v>Charges and defendants charged in finalised court appearances by court level and type of offence, July 2017 - June 2022</v>
      </c>
      <c r="E9" s="144"/>
      <c r="F9" s="144"/>
      <c r="G9" s="144"/>
      <c r="H9" s="144"/>
      <c r="I9" s="144"/>
      <c r="J9" s="144"/>
    </row>
    <row r="10" spans="1:19" s="141" customFormat="1" ht="15" customHeight="1">
      <c r="A10" s="550"/>
      <c r="B10" s="205"/>
      <c r="C10" s="417">
        <v>3</v>
      </c>
      <c r="D10" s="145" t="str">
        <f>"Defendants charged in finalised court appearances by outcome of appearance and court level, " &amp; H4</f>
        <v>Defendants charged in finalised court appearances by outcome of appearance and court level, July 2017 - June 2022</v>
      </c>
      <c r="E10" s="144"/>
      <c r="F10" s="144"/>
      <c r="G10" s="144"/>
      <c r="H10" s="144"/>
      <c r="I10" s="144"/>
      <c r="J10" s="144"/>
    </row>
    <row r="11" spans="1:19" ht="15" customHeight="1">
      <c r="A11" s="550"/>
      <c r="B11" s="205"/>
      <c r="C11" s="417">
        <v>4</v>
      </c>
      <c r="D11" s="145" t="str">
        <f>"Defendants charged  in finalised court appearances by outcome of appearance, bail status and court level, " &amp; H4</f>
        <v>Defendants charged  in finalised court appearances by outcome of appearance, bail status and court level, July 2017 - June 2022</v>
      </c>
      <c r="S11" s="141"/>
    </row>
    <row r="12" spans="1:19" ht="15" customHeight="1">
      <c r="A12" s="550"/>
      <c r="B12" s="205"/>
      <c r="C12" s="417">
        <v>5</v>
      </c>
      <c r="D12" s="143" t="str">
        <f>"Defendants convicted in finalised court appearances by type of offence and type of principal penalty, " &amp; H4</f>
        <v>Defendants convicted in finalised court appearances by type of offence and type of principal penalty, July 2017 - June 2022</v>
      </c>
      <c r="E12" s="144"/>
      <c r="F12" s="144"/>
      <c r="G12" s="144"/>
      <c r="H12" s="144"/>
      <c r="I12" s="144"/>
      <c r="J12" s="144"/>
      <c r="S12" s="141"/>
    </row>
    <row r="13" spans="1:19" ht="15" customHeight="1">
      <c r="A13" s="550"/>
      <c r="B13" s="205"/>
      <c r="C13" s="417" t="s">
        <v>418</v>
      </c>
      <c r="D13" s="143" t="str">
        <f>"Defendants convicted in finalised court appearances by type of offence and type of detailed principal penalty, " &amp; G4</f>
        <v>Defendants convicted in finalised court appearances by type of offence and type of detailed principal penalty, July 2021 to June 2022</v>
      </c>
      <c r="E13" s="144"/>
      <c r="F13" s="144"/>
      <c r="G13" s="144"/>
      <c r="H13" s="144"/>
      <c r="I13" s="144"/>
      <c r="J13" s="144"/>
      <c r="S13" s="141"/>
    </row>
    <row r="14" spans="1:19" ht="15" customHeight="1">
      <c r="A14" s="550"/>
      <c r="B14" s="205"/>
      <c r="C14" s="417">
        <v>6</v>
      </c>
      <c r="D14" s="292" t="str">
        <f>"Number and median court delay (days) for finalisations by defended hearing/trial or guilty plea by bail status and court level, " &amp; H4</f>
        <v>Number and median court delay (days) for finalisations by defended hearing/trial or guilty plea by bail status and court level, July 2017 - June 2022</v>
      </c>
      <c r="E14" s="144"/>
      <c r="F14" s="144"/>
      <c r="G14" s="144"/>
      <c r="H14" s="144"/>
      <c r="I14" s="144"/>
      <c r="J14" s="144"/>
      <c r="S14" s="141"/>
    </row>
    <row r="15" spans="1:19" ht="15" customHeight="1">
      <c r="A15" s="550"/>
      <c r="B15" s="205"/>
      <c r="C15" s="417">
        <v>7</v>
      </c>
      <c r="D15" s="143" t="str">
        <f>"Apprehended Violence Orders (AVOs) granted in the Local Court by order type and the person of interest's residential area, " &amp; H4</f>
        <v>Apprehended Violence Orders (AVOs) granted in the Local Court by order type and the person of interest's residential area, July 2017 - June 2022</v>
      </c>
      <c r="S15" s="141"/>
    </row>
    <row r="16" spans="1:19" ht="15" customHeight="1">
      <c r="A16" s="550"/>
      <c r="B16" s="205"/>
      <c r="C16" s="417">
        <v>8</v>
      </c>
      <c r="D16" s="143" t="str">
        <f>"Appeal cases finalised in the District Court by outcome and type, " &amp; H4</f>
        <v>Appeal cases finalised in the District Court by outcome and type, July 2017 - June 2022</v>
      </c>
      <c r="E16" s="144"/>
      <c r="F16" s="144"/>
      <c r="G16" s="144"/>
      <c r="H16" s="144"/>
      <c r="I16" s="144"/>
      <c r="J16" s="144"/>
      <c r="S16" s="141"/>
    </row>
    <row r="17" spans="1:19" ht="15" customHeight="1">
      <c r="A17" s="146"/>
      <c r="B17" s="144"/>
      <c r="C17" s="417"/>
      <c r="D17" s="143"/>
      <c r="E17" s="144"/>
      <c r="F17" s="144"/>
      <c r="G17" s="144"/>
      <c r="H17" s="144"/>
      <c r="I17" s="144"/>
      <c r="J17" s="144"/>
      <c r="S17" s="141"/>
    </row>
    <row r="18" spans="1:19" ht="15" customHeight="1">
      <c r="A18" s="549" t="s">
        <v>216</v>
      </c>
      <c r="B18" s="206"/>
      <c r="C18" s="417">
        <v>9</v>
      </c>
      <c r="D18" s="143" t="str">
        <f>"Charges and defendants charged with domestic violence or child sex offences in finalised court appearances by type of offence, " &amp; H4</f>
        <v>Charges and defendants charged with domestic violence or child sex offences in finalised court appearances by type of offence, July 2017 - June 2022</v>
      </c>
      <c r="E18" s="144"/>
      <c r="F18" s="144"/>
      <c r="G18" s="144"/>
      <c r="H18" s="144"/>
      <c r="I18" s="144"/>
      <c r="J18" s="144"/>
      <c r="S18" s="141"/>
    </row>
    <row r="19" spans="1:19" ht="15" customHeight="1">
      <c r="A19" s="549"/>
      <c r="B19" s="206"/>
      <c r="C19" s="417">
        <v>10</v>
      </c>
      <c r="D19" s="143" t="str">
        <f>"Defendants with proven domestic violence or child sex offences in finalised court appearances by type of principal offence and principal penalty, " &amp; H4</f>
        <v>Defendants with proven domestic violence or child sex offences in finalised court appearances by type of principal offence and principal penalty, July 2017 - June 2022</v>
      </c>
      <c r="E19" s="144"/>
      <c r="F19" s="144"/>
      <c r="G19" s="144"/>
      <c r="H19" s="144"/>
      <c r="I19" s="144"/>
      <c r="J19" s="144"/>
      <c r="S19" s="141"/>
    </row>
    <row r="20" spans="1:19" ht="15" customHeight="1">
      <c r="A20" s="549"/>
      <c r="B20" s="206"/>
      <c r="C20" s="417" t="s">
        <v>420</v>
      </c>
      <c r="D20" s="143" t="str">
        <f>"Defendants with proven domestic violence or child sex offences in finalised court appearances by type of principal offence and detailed principal penalty, " &amp; G4</f>
        <v>Defendants with proven domestic violence or child sex offences in finalised court appearances by type of principal offence and detailed principal penalty, July 2021 to June 2022</v>
      </c>
      <c r="E20" s="144"/>
      <c r="F20" s="144"/>
      <c r="G20" s="144"/>
      <c r="H20" s="144"/>
      <c r="I20" s="144"/>
      <c r="J20" s="144"/>
      <c r="S20" s="141"/>
    </row>
    <row r="21" spans="1:19" ht="15" customHeight="1">
      <c r="A21" s="549"/>
      <c r="B21" s="144"/>
      <c r="C21" s="417">
        <v>13</v>
      </c>
      <c r="D21" s="143" t="str">
        <f>"Aboriginal defendants - Charges and defendants charged with domestic violence or child sex offences in finalised court appearances by type of principal offence, " &amp; H4</f>
        <v>Aboriginal defendants - Charges and defendants charged with domestic violence or child sex offences in finalised court appearances by type of principal offence, July 2017 - June 2022</v>
      </c>
      <c r="E21" s="144"/>
      <c r="F21" s="144"/>
      <c r="G21" s="144"/>
      <c r="H21" s="144"/>
      <c r="I21" s="144"/>
      <c r="J21" s="144"/>
      <c r="S21" s="141"/>
    </row>
    <row r="22" spans="1:19" ht="15" customHeight="1">
      <c r="A22" s="549"/>
      <c r="B22" s="144"/>
      <c r="C22" s="417">
        <v>15</v>
      </c>
      <c r="D22" s="143" t="str">
        <f>"Aboriginal defendants with proven domestic violence or child sex offences in finalised court appearances by type of principal offence and principal penalty, " &amp;H4</f>
        <v>Aboriginal defendants with proven domestic violence or child sex offences in finalised court appearances by type of principal offence and principal penalty, July 2017 - June 2022</v>
      </c>
      <c r="E22" s="144"/>
      <c r="F22" s="144"/>
      <c r="G22" s="144"/>
      <c r="H22" s="144"/>
      <c r="I22" s="144"/>
      <c r="J22" s="144"/>
      <c r="S22" s="141"/>
    </row>
    <row r="23" spans="1:19" ht="15" customHeight="1">
      <c r="A23" s="549"/>
      <c r="B23" s="144"/>
      <c r="C23" s="417" t="s">
        <v>421</v>
      </c>
      <c r="D23" s="143" t="str">
        <f>"Aboriginal defendants with proven domestic violence or child sex offences in finalised court appearances by type of principal offence and principal penalty, " &amp;G4</f>
        <v>Aboriginal defendants with proven domestic violence or child sex offences in finalised court appearances by type of principal offence and principal penalty, July 2021 to June 2022</v>
      </c>
      <c r="E23" s="144"/>
      <c r="F23" s="144"/>
      <c r="G23" s="144"/>
      <c r="H23" s="144"/>
      <c r="I23" s="144"/>
      <c r="J23" s="144"/>
      <c r="S23" s="141"/>
    </row>
    <row r="24" spans="1:19" ht="15" customHeight="1">
      <c r="A24" s="146"/>
      <c r="B24" s="144"/>
      <c r="C24" s="417"/>
      <c r="D24" s="293"/>
      <c r="E24" s="144"/>
      <c r="F24" s="144"/>
      <c r="G24" s="144"/>
      <c r="H24" s="144"/>
      <c r="I24" s="144"/>
      <c r="S24" s="141"/>
    </row>
    <row r="25" spans="1:19" ht="15" customHeight="1">
      <c r="A25" s="550" t="s">
        <v>477</v>
      </c>
      <c r="B25" s="147"/>
      <c r="C25" s="417">
        <v>11</v>
      </c>
      <c r="D25" s="143" t="str">
        <f>"Summary characteristics of Aboriginal defendants with a finalised court appearance by court level, " &amp; H4</f>
        <v>Summary characteristics of Aboriginal defendants with a finalised court appearance by court level, July 2017 - June 2022</v>
      </c>
      <c r="E25" s="144"/>
      <c r="F25" s="144"/>
      <c r="G25" s="144"/>
      <c r="H25" s="144"/>
      <c r="I25" s="144"/>
      <c r="J25" s="144"/>
      <c r="S25" s="141"/>
    </row>
    <row r="26" spans="1:19" ht="15" customHeight="1">
      <c r="A26" s="550"/>
      <c r="B26" s="147"/>
      <c r="C26" s="417">
        <v>12</v>
      </c>
      <c r="D26" s="143" t="str">
        <f>"Aboriginal defendants - charges and defendants charged in finalised court appearances by court level and type of offence, " &amp; H4</f>
        <v>Aboriginal defendants - charges and defendants charged in finalised court appearances by court level and type of offence, July 2017 - June 2022</v>
      </c>
      <c r="E26" s="144"/>
      <c r="F26" s="144"/>
      <c r="G26" s="144"/>
      <c r="H26" s="144"/>
      <c r="I26" s="144"/>
      <c r="J26" s="144"/>
      <c r="S26" s="141"/>
    </row>
    <row r="27" spans="1:19" ht="15" customHeight="1">
      <c r="A27" s="550"/>
      <c r="B27" s="147"/>
      <c r="C27" s="417">
        <v>13</v>
      </c>
      <c r="D27" s="143" t="str">
        <f>"Aboriginal defendants - Charges and defendants charged with domestic violence or child sex offences in finalised court appearances by type of offence, " &amp; H4</f>
        <v>Aboriginal defendants - Charges and defendants charged with domestic violence or child sex offences in finalised court appearances by type of offence, July 2017 - June 2022</v>
      </c>
      <c r="E27" s="144"/>
      <c r="F27" s="144"/>
      <c r="G27" s="144"/>
      <c r="H27" s="144"/>
      <c r="I27" s="144"/>
      <c r="J27" s="144"/>
      <c r="S27" s="141"/>
    </row>
    <row r="28" spans="1:19" ht="15" customHeight="1">
      <c r="A28" s="550"/>
      <c r="B28" s="147"/>
      <c r="C28" s="417">
        <v>14</v>
      </c>
      <c r="D28" s="143" t="str">
        <f>"Aboriginal defendants convicted in finalised court appearances by type of offence and type of principal penalty, " &amp; H4</f>
        <v>Aboriginal defendants convicted in finalised court appearances by type of offence and type of principal penalty, July 2017 - June 2022</v>
      </c>
      <c r="E28" s="144"/>
      <c r="F28" s="144"/>
      <c r="G28" s="144"/>
      <c r="H28" s="144"/>
      <c r="I28" s="144"/>
      <c r="J28" s="144"/>
      <c r="S28" s="141"/>
    </row>
    <row r="29" spans="1:19" ht="15" customHeight="1">
      <c r="A29" s="550"/>
      <c r="B29" s="147"/>
      <c r="C29" s="417" t="s">
        <v>422</v>
      </c>
      <c r="D29" s="143" t="str">
        <f>"Aboriginal defendants convicted in finalised court appearances by type of offence and type of detailed principal penalty, " &amp; G4</f>
        <v>Aboriginal defendants convicted in finalised court appearances by type of offence and type of detailed principal penalty, July 2021 to June 2022</v>
      </c>
      <c r="E29" s="144"/>
      <c r="F29" s="144"/>
      <c r="G29" s="144"/>
      <c r="H29" s="144"/>
      <c r="I29" s="144"/>
      <c r="J29" s="144"/>
      <c r="S29" s="141"/>
    </row>
    <row r="30" spans="1:19" ht="15" customHeight="1">
      <c r="A30" s="550"/>
      <c r="B30" s="147"/>
      <c r="C30" s="417">
        <v>15</v>
      </c>
      <c r="D30" s="143" t="str">
        <f>"Aboriginal defendants with proven domestic violence or child sex offences in finalised court appearances by type of principal offence and principal penalty, " &amp; H4</f>
        <v>Aboriginal defendants with proven domestic violence or child sex offences in finalised court appearances by type of principal offence and principal penalty, July 2017 - June 2022</v>
      </c>
      <c r="E30" s="144"/>
      <c r="F30" s="144"/>
      <c r="G30" s="144"/>
      <c r="H30" s="144"/>
      <c r="I30" s="144"/>
      <c r="J30" s="144"/>
      <c r="S30" s="141"/>
    </row>
    <row r="31" spans="1:19" ht="15" customHeight="1">
      <c r="A31" s="550"/>
      <c r="B31" s="147"/>
      <c r="C31" s="417" t="s">
        <v>421</v>
      </c>
      <c r="D31" s="143" t="str">
        <f>"Aboriginal defendants with proven domestic violence or child sex offences in finalised court appearances by type of principal offence and detailed principal penalty, " &amp; G4</f>
        <v>Aboriginal defendants with proven domestic violence or child sex offences in finalised court appearances by type of principal offence and detailed principal penalty, July 2021 to June 2022</v>
      </c>
      <c r="E31" s="144"/>
      <c r="F31" s="144"/>
      <c r="G31" s="144"/>
      <c r="H31" s="144"/>
      <c r="I31" s="144"/>
      <c r="J31" s="144"/>
      <c r="S31" s="141"/>
    </row>
    <row r="32" spans="1:19" ht="15" customHeight="1">
      <c r="A32" s="147"/>
      <c r="B32" s="147"/>
      <c r="C32" s="417"/>
      <c r="D32" s="294"/>
      <c r="E32" s="144"/>
      <c r="F32" s="144"/>
      <c r="G32" s="144"/>
      <c r="H32" s="144"/>
      <c r="I32" s="144"/>
      <c r="J32" s="144"/>
      <c r="S32" s="141"/>
    </row>
    <row r="33" spans="1:19" ht="15" customHeight="1">
      <c r="A33" s="549" t="s">
        <v>217</v>
      </c>
      <c r="B33" s="148"/>
      <c r="C33" s="417">
        <v>16</v>
      </c>
      <c r="D33" s="295" t="str">
        <f>"Number and percentage of convicted defendants in finalised court appearances who received custodial sentences by principal offence and court level, " &amp; H4</f>
        <v>Number and percentage of convicted defendants in finalised court appearances who received custodial sentences by principal offence and court level, July 2017 - June 2022</v>
      </c>
      <c r="E33" s="144"/>
      <c r="F33" s="144"/>
      <c r="G33" s="144"/>
      <c r="H33" s="144"/>
      <c r="I33" s="144"/>
      <c r="J33" s="144"/>
      <c r="S33" s="141"/>
    </row>
    <row r="34" spans="1:19" ht="15" customHeight="1">
      <c r="A34" s="549"/>
      <c r="B34" s="148"/>
      <c r="C34" s="417">
        <v>17</v>
      </c>
      <c r="D34" s="296" t="str">
        <f>"Mean custodial sentence (months) in finalised court appearances by principal offence and court level, " &amp; H4</f>
        <v>Mean custodial sentence (months) in finalised court appearances by principal offence and court level, July 2017 - June 2022</v>
      </c>
      <c r="E34" s="144"/>
      <c r="F34" s="144"/>
      <c r="G34" s="144"/>
      <c r="H34" s="144"/>
      <c r="I34" s="144"/>
      <c r="J34" s="144"/>
      <c r="S34" s="141"/>
    </row>
    <row r="35" spans="1:19" s="141" customFormat="1" ht="19.5" customHeight="1">
      <c r="A35" s="138"/>
      <c r="B35" s="149"/>
      <c r="C35" s="150"/>
      <c r="D35" s="150"/>
      <c r="E35" s="150"/>
      <c r="F35" s="150"/>
      <c r="G35" s="138"/>
      <c r="H35" s="138"/>
      <c r="I35" s="138"/>
      <c r="J35" s="138"/>
    </row>
    <row r="36" spans="1:19" s="141" customFormat="1" ht="12.75" customHeight="1">
      <c r="A36" s="418" t="s">
        <v>218</v>
      </c>
      <c r="B36" s="150"/>
      <c r="C36" s="138"/>
      <c r="D36" s="138"/>
      <c r="E36" s="138"/>
      <c r="F36" s="138"/>
      <c r="G36" s="138"/>
      <c r="H36" s="138"/>
      <c r="I36" s="138"/>
      <c r="J36" s="138"/>
    </row>
    <row r="37" spans="1:19" s="138" customFormat="1" ht="12.75" customHeight="1">
      <c r="C37" s="151"/>
      <c r="D37" s="151"/>
      <c r="E37" s="151"/>
      <c r="F37" s="151"/>
      <c r="G37" s="151"/>
      <c r="H37" s="151"/>
      <c r="I37" s="151"/>
      <c r="J37" s="151"/>
    </row>
    <row r="38" spans="1:19">
      <c r="A38" s="152" t="s">
        <v>518</v>
      </c>
      <c r="B38" s="151"/>
    </row>
  </sheetData>
  <mergeCells count="5">
    <mergeCell ref="A33:A34"/>
    <mergeCell ref="A8:A16"/>
    <mergeCell ref="A18:A23"/>
    <mergeCell ref="A25:A31"/>
    <mergeCell ref="C5:O5"/>
  </mergeCells>
  <hyperlinks>
    <hyperlink ref="A36:B36" r:id="rId1" display="More information available from the BOCSAR website" xr:uid="{00000000-0004-0000-0000-000000000000}"/>
    <hyperlink ref="A36" r:id="rId2" xr:uid="{00000000-0004-0000-0000-000001000000}"/>
    <hyperlink ref="C8" location="'1-Summarybyyear'!A1" display="'1-Summarybyyear'!A1" xr:uid="{00000000-0004-0000-0000-000002000000}"/>
    <hyperlink ref="C9" location="'2-detailedoffence-outcome'!A1" display="'2-detailedoffence-outcome'!A1" xr:uid="{00000000-0004-0000-0000-000003000000}"/>
    <hyperlink ref="C10" location="'3-Outcome'!A1" display="'3-Outcome'!A1" xr:uid="{00000000-0004-0000-0000-000004000000}"/>
    <hyperlink ref="C11" location="'4-Outcome by bail'!A1" display="'4-Outcome by bail'!A1" xr:uid="{00000000-0004-0000-0000-000005000000}"/>
    <hyperlink ref="C12" location="'5-penalty'!A1" display="'5-penalty'!A1" xr:uid="{00000000-0004-0000-0000-000006000000}"/>
    <hyperlink ref="C14" location="'6-CourtDelay'!A1" display="'6-CourtDelay'!A1" xr:uid="{00000000-0004-0000-0000-000007000000}"/>
    <hyperlink ref="C15" location="'7-AVOs'!A1" display="'7-AVOs'!A1" xr:uid="{00000000-0004-0000-0000-000008000000}"/>
    <hyperlink ref="C16" location="'8-Appeals'!A1" display="'8-Appeals'!A1" xr:uid="{00000000-0004-0000-0000-000009000000}"/>
    <hyperlink ref="C18" location="'9-DV-CSOdetailedoffence'!A1" display="'9-DV-CSOdetailedoffence'!A1" xr:uid="{00000000-0004-0000-0000-00000A000000}"/>
    <hyperlink ref="C19" location="'10-DV-CSOpenalty'!A1" display="'10-DV-CSOpenalty'!A1" xr:uid="{00000000-0004-0000-0000-00000B000000}"/>
    <hyperlink ref="C21" location="'13-Aboriginal DV-CSOdetailedoff'!A1" display="'13-Aboriginal DV-CSOdetailedoff'!A1" xr:uid="{00000000-0004-0000-0000-00000C000000}"/>
    <hyperlink ref="C25" location="'11-Aboriginal summary by year'!A1" display="'11-Aboriginal summary by year'!A1" xr:uid="{00000000-0004-0000-0000-00000D000000}"/>
    <hyperlink ref="C26" location="'12-Aboriginal detailed offence'!A1" display="'12-Aboriginal detailed offence'!A1" xr:uid="{00000000-0004-0000-0000-00000E000000}"/>
    <hyperlink ref="C27" location="'13-Aboriginal DV-CSOdetailedoff'!A1" display="'13-Aboriginal DV-CSOdetailedoff'!A1" xr:uid="{00000000-0004-0000-0000-00000F000000}"/>
    <hyperlink ref="C33" location="'16-Number-Percent-custody'!A1" display="'16-Number-Percent-custody'!A1" xr:uid="{00000000-0004-0000-0000-000010000000}"/>
    <hyperlink ref="C34" location="'17-Custody-Length'!A1" display="'17-Custody-Length'!A1" xr:uid="{00000000-0004-0000-0000-000011000000}"/>
    <hyperlink ref="C28" location="'14-Aboriginal penalty'!A1" display="'14-Aboriginal penalty'!A1" xr:uid="{00000000-0004-0000-0000-000012000000}"/>
    <hyperlink ref="C30" location="'15-Aboriginal DV-CSOpenalty'!A1" display="'15-Aboriginal DV-CSOpenalty'!A1" xr:uid="{00000000-0004-0000-0000-000013000000}"/>
    <hyperlink ref="C22" location="'15-Aboriginal DV-CSOpenalty'!A1" display="'15-Aboriginal DV-CSOpenalty'!A1" xr:uid="{00000000-0004-0000-0000-000014000000}"/>
    <hyperlink ref="C13" location="'5a-detailedpenalty'!A1" display="5a" xr:uid="{00000000-0004-0000-0000-000015000000}"/>
    <hyperlink ref="C20" location="'10a-DV-CSOpenalty'!A1" display="10a" xr:uid="{00000000-0004-0000-0000-000016000000}"/>
    <hyperlink ref="C23" location="'15a-Aboriginal DV-CSOpenalty'!A1" display="15a" xr:uid="{00000000-0004-0000-0000-000017000000}"/>
    <hyperlink ref="C31" location="'15a-Aboriginal DV-CSOpenalty'!A1" display="15a" xr:uid="{00000000-0004-0000-0000-000018000000}"/>
    <hyperlink ref="C29" location="'14a-Aboriginal detailedpenalty'!A1" display="14a" xr:uid="{00000000-0004-0000-0000-000019000000}"/>
    <hyperlink ref="A3" location="'Explanatory Notes'!A2" display="Explanatory Notes" xr:uid="{00000000-0004-0000-0000-00001A000000}"/>
    <hyperlink ref="C5:O5" location="'Explanatory Notes'!A2" display="COVID impact: changes to court operations to protect the safety of court users have led to a general decline in the number of criminal court finalisations in the latest 12 month period. See Explanatory Notes for details." xr:uid="{00000000-0004-0000-0000-00001B000000}"/>
  </hyperlinks>
  <pageMargins left="0.39370078740157483" right="0.39370078740157483" top="0.59055118110236227" bottom="0.59055118110236227" header="0.39370078740157483" footer="0.39370078740157483"/>
  <pageSetup paperSize="9" scale="76"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95"/>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11.42578125" defaultRowHeight="15" customHeight="1"/>
  <cols>
    <col min="1" max="1" width="73.140625" style="108" bestFit="1" customWidth="1"/>
    <col min="2" max="6" width="25.7109375" style="108" customWidth="1"/>
    <col min="7" max="7" width="14.28515625" style="403" customWidth="1"/>
    <col min="8" max="8" width="20" style="524" customWidth="1"/>
    <col min="9" max="9" width="14.28515625" style="403" customWidth="1"/>
    <col min="10" max="10" width="23.42578125" style="524" customWidth="1"/>
    <col min="11" max="16384" width="11.42578125" style="108"/>
  </cols>
  <sheetData>
    <row r="1" spans="1:10" ht="15" customHeight="1">
      <c r="A1" s="187" t="s">
        <v>221</v>
      </c>
    </row>
    <row r="2" spans="1:10" ht="15" customHeight="1">
      <c r="A2" s="238" t="s">
        <v>249</v>
      </c>
    </row>
    <row r="3" spans="1:10" ht="15" customHeight="1">
      <c r="A3" s="238" t="str">
        <f>"NSW Higher, Local and Children's Criminal Courts " &amp;'Table Of Contents'!H4</f>
        <v>NSW Higher, Local and Children's Criminal Courts July 2017 - June 2022</v>
      </c>
      <c r="C3" s="109"/>
      <c r="D3" s="109"/>
      <c r="E3" s="109"/>
      <c r="F3" s="109"/>
    </row>
    <row r="4" spans="1:10" ht="15" customHeight="1">
      <c r="A4" s="183" t="s">
        <v>270</v>
      </c>
      <c r="C4" s="109"/>
      <c r="D4" s="109"/>
      <c r="E4" s="109"/>
      <c r="F4" s="109"/>
    </row>
    <row r="5" spans="1:10" ht="15" customHeight="1">
      <c r="A5" s="183" t="s">
        <v>0</v>
      </c>
      <c r="B5" s="109"/>
      <c r="C5" s="109"/>
      <c r="D5" s="109"/>
      <c r="E5" s="109"/>
      <c r="F5" s="109"/>
    </row>
    <row r="6" spans="1:10" ht="67.5" customHeight="1">
      <c r="A6" s="110"/>
      <c r="B6" s="544" t="str">
        <f>'Table Of Contents'!$C$4</f>
        <v>July 2017 to June 2018</v>
      </c>
      <c r="C6" s="544" t="str">
        <f>'Table Of Contents'!$D$4</f>
        <v>July 2018 to June 2019</v>
      </c>
      <c r="D6" s="544" t="str">
        <f>'Table Of Contents'!$E$4</f>
        <v>July 2019 to June 2020</v>
      </c>
      <c r="E6" s="544" t="str">
        <f>'Table Of Contents'!$F$4</f>
        <v>July 2020 to June 2021</v>
      </c>
      <c r="F6" s="544" t="str">
        <f>'Table Of Contents'!$G$4</f>
        <v>July 2021 to June 2022</v>
      </c>
      <c r="G6" s="545" t="s">
        <v>410</v>
      </c>
      <c r="H6" s="545" t="s">
        <v>411</v>
      </c>
      <c r="I6" s="545" t="s">
        <v>412</v>
      </c>
      <c r="J6" s="545" t="s">
        <v>413</v>
      </c>
    </row>
    <row r="7" spans="1:10" ht="15.75">
      <c r="A7" s="154" t="s">
        <v>1</v>
      </c>
      <c r="B7" s="337"/>
      <c r="C7" s="337"/>
      <c r="D7" s="337"/>
      <c r="E7" s="337"/>
      <c r="F7" s="337"/>
    </row>
    <row r="8" spans="1:10" ht="15" customHeight="1">
      <c r="A8" s="154"/>
      <c r="B8" s="115"/>
      <c r="C8" s="115"/>
      <c r="D8" s="115"/>
      <c r="E8" s="115"/>
      <c r="F8" s="115"/>
    </row>
    <row r="9" spans="1:10" ht="15" customHeight="1">
      <c r="A9" s="113" t="s">
        <v>532</v>
      </c>
      <c r="B9" s="115">
        <v>140677</v>
      </c>
      <c r="C9" s="115">
        <v>139645</v>
      </c>
      <c r="D9" s="115">
        <v>120251</v>
      </c>
      <c r="E9" s="115">
        <v>140091</v>
      </c>
      <c r="F9" s="115">
        <v>131610</v>
      </c>
      <c r="G9" s="404">
        <v>-8481</v>
      </c>
      <c r="H9" s="525" t="s">
        <v>414</v>
      </c>
      <c r="I9" s="404">
        <v>-9067</v>
      </c>
      <c r="J9" s="525" t="s">
        <v>414</v>
      </c>
    </row>
    <row r="10" spans="1:10" ht="15" customHeight="1">
      <c r="A10" s="113"/>
      <c r="B10" s="115"/>
      <c r="C10" s="115"/>
      <c r="D10" s="115"/>
      <c r="E10" s="115"/>
      <c r="F10" s="115"/>
      <c r="G10" s="404"/>
      <c r="H10" s="525"/>
      <c r="I10" s="404"/>
      <c r="J10" s="525"/>
    </row>
    <row r="11" spans="1:10" ht="15" customHeight="1">
      <c r="A11" s="113" t="s">
        <v>265</v>
      </c>
      <c r="G11" s="404"/>
      <c r="H11" s="525"/>
      <c r="I11" s="404"/>
      <c r="J11" s="525"/>
    </row>
    <row r="12" spans="1:10" ht="15" customHeight="1">
      <c r="A12" s="184" t="s">
        <v>222</v>
      </c>
      <c r="B12" s="115">
        <v>109199</v>
      </c>
      <c r="C12" s="115">
        <v>108080</v>
      </c>
      <c r="D12" s="115">
        <v>92908</v>
      </c>
      <c r="E12" s="115">
        <v>108060</v>
      </c>
      <c r="F12" s="115">
        <v>100197</v>
      </c>
      <c r="G12" s="404">
        <v>-7863</v>
      </c>
      <c r="H12" s="525" t="s">
        <v>414</v>
      </c>
      <c r="I12" s="404">
        <v>-9002</v>
      </c>
      <c r="J12" s="525" t="s">
        <v>414</v>
      </c>
    </row>
    <row r="13" spans="1:10" ht="15" customHeight="1">
      <c r="A13" s="184" t="s">
        <v>223</v>
      </c>
      <c r="B13" s="115">
        <v>29376</v>
      </c>
      <c r="C13" s="115">
        <v>29877</v>
      </c>
      <c r="D13" s="115">
        <v>25818</v>
      </c>
      <c r="E13" s="115">
        <v>30193</v>
      </c>
      <c r="F13" s="115">
        <v>28557</v>
      </c>
      <c r="G13" s="404">
        <v>-1636</v>
      </c>
      <c r="H13" s="525" t="s">
        <v>414</v>
      </c>
      <c r="I13" s="404">
        <v>-819</v>
      </c>
      <c r="J13" s="525" t="s">
        <v>414</v>
      </c>
    </row>
    <row r="14" spans="1:10" ht="15" customHeight="1">
      <c r="A14" s="184" t="s">
        <v>279</v>
      </c>
      <c r="B14" s="115">
        <v>195</v>
      </c>
      <c r="C14" s="115">
        <v>222</v>
      </c>
      <c r="D14" s="115">
        <v>224</v>
      </c>
      <c r="E14" s="115">
        <v>240</v>
      </c>
      <c r="F14" s="115">
        <v>291</v>
      </c>
      <c r="G14" s="404">
        <v>51</v>
      </c>
      <c r="H14" s="525" t="s">
        <v>649</v>
      </c>
      <c r="I14" s="404">
        <v>96</v>
      </c>
      <c r="J14" s="525" t="s">
        <v>650</v>
      </c>
    </row>
    <row r="15" spans="1:10" ht="15" customHeight="1">
      <c r="A15" s="184" t="s">
        <v>533</v>
      </c>
      <c r="B15" s="115">
        <v>1907</v>
      </c>
      <c r="C15" s="115">
        <v>1466</v>
      </c>
      <c r="D15" s="115">
        <v>1301</v>
      </c>
      <c r="E15" s="115">
        <v>1598</v>
      </c>
      <c r="F15" s="115">
        <v>2565</v>
      </c>
      <c r="G15" s="404">
        <v>967</v>
      </c>
      <c r="H15" s="525" t="s">
        <v>651</v>
      </c>
      <c r="I15" s="404">
        <v>658</v>
      </c>
      <c r="J15" s="525" t="s">
        <v>414</v>
      </c>
    </row>
    <row r="16" spans="1:10" ht="15" customHeight="1">
      <c r="A16" s="113"/>
      <c r="B16" s="115"/>
      <c r="C16" s="115"/>
      <c r="D16" s="115"/>
      <c r="E16" s="115"/>
      <c r="F16" s="115"/>
      <c r="G16" s="404"/>
      <c r="H16" s="525"/>
      <c r="I16" s="404"/>
      <c r="J16" s="525"/>
    </row>
    <row r="17" spans="1:10" ht="15" customHeight="1">
      <c r="A17" s="113" t="s">
        <v>483</v>
      </c>
      <c r="B17" s="115"/>
      <c r="C17" s="115"/>
      <c r="D17" s="115"/>
      <c r="E17" s="115"/>
      <c r="F17" s="115"/>
      <c r="G17" s="404"/>
      <c r="H17" s="525"/>
      <c r="I17" s="404"/>
      <c r="J17" s="525"/>
    </row>
    <row r="18" spans="1:10" ht="15" customHeight="1">
      <c r="A18" s="184" t="s">
        <v>534</v>
      </c>
      <c r="B18" s="115">
        <v>31588</v>
      </c>
      <c r="C18" s="115">
        <v>32117</v>
      </c>
      <c r="D18" s="115">
        <v>30055</v>
      </c>
      <c r="E18" s="115">
        <v>35931</v>
      </c>
      <c r="F18" s="115">
        <v>33363</v>
      </c>
      <c r="G18" s="404">
        <v>-2568</v>
      </c>
      <c r="H18" s="525" t="s">
        <v>414</v>
      </c>
      <c r="I18" s="404">
        <v>1775</v>
      </c>
      <c r="J18" s="525" t="s">
        <v>414</v>
      </c>
    </row>
    <row r="19" spans="1:10" ht="15" customHeight="1">
      <c r="A19" s="184" t="s">
        <v>535</v>
      </c>
      <c r="B19" s="115">
        <v>90613</v>
      </c>
      <c r="C19" s="115">
        <v>89589</v>
      </c>
      <c r="D19" s="115">
        <v>76484</v>
      </c>
      <c r="E19" s="115">
        <v>89085</v>
      </c>
      <c r="F19" s="115">
        <v>81770</v>
      </c>
      <c r="G19" s="404">
        <v>-7315</v>
      </c>
      <c r="H19" s="525" t="s">
        <v>414</v>
      </c>
      <c r="I19" s="404">
        <v>-8843</v>
      </c>
      <c r="J19" s="525" t="s">
        <v>414</v>
      </c>
    </row>
    <row r="20" spans="1:10" ht="15" customHeight="1">
      <c r="A20" s="184" t="s">
        <v>2</v>
      </c>
      <c r="B20" s="115">
        <v>16569</v>
      </c>
      <c r="C20" s="115">
        <v>16473</v>
      </c>
      <c r="D20" s="115">
        <v>12411</v>
      </c>
      <c r="E20" s="115">
        <v>13477</v>
      </c>
      <c r="F20" s="115">
        <v>13912</v>
      </c>
      <c r="G20" s="404">
        <v>435</v>
      </c>
      <c r="H20" s="525" t="s">
        <v>414</v>
      </c>
      <c r="I20" s="404">
        <v>-2657</v>
      </c>
      <c r="J20" s="525" t="s">
        <v>643</v>
      </c>
    </row>
    <row r="21" spans="1:10" ht="15" customHeight="1">
      <c r="A21" s="184" t="s">
        <v>533</v>
      </c>
      <c r="B21" s="115">
        <v>1907</v>
      </c>
      <c r="C21" s="115">
        <v>1466</v>
      </c>
      <c r="D21" s="115">
        <v>1301</v>
      </c>
      <c r="E21" s="115">
        <v>1598</v>
      </c>
      <c r="F21" s="115">
        <v>2565</v>
      </c>
      <c r="G21" s="404">
        <v>967</v>
      </c>
      <c r="H21" s="525" t="s">
        <v>651</v>
      </c>
      <c r="I21" s="404">
        <v>658</v>
      </c>
      <c r="J21" s="525" t="s">
        <v>414</v>
      </c>
    </row>
    <row r="22" spans="1:10" ht="15" customHeight="1">
      <c r="G22" s="404"/>
      <c r="H22" s="525"/>
      <c r="I22" s="404"/>
      <c r="J22" s="525"/>
    </row>
    <row r="23" spans="1:10" ht="15" customHeight="1">
      <c r="A23" s="113" t="s">
        <v>264</v>
      </c>
      <c r="B23" s="115"/>
      <c r="C23" s="115"/>
      <c r="D23" s="115"/>
      <c r="E23" s="115"/>
      <c r="F23" s="115"/>
      <c r="G23" s="404"/>
      <c r="H23" s="525"/>
      <c r="I23" s="404"/>
      <c r="J23" s="525"/>
    </row>
    <row r="24" spans="1:10" ht="15" customHeight="1">
      <c r="A24" s="184" t="s">
        <v>224</v>
      </c>
      <c r="B24" s="115">
        <v>5764</v>
      </c>
      <c r="C24" s="115">
        <v>5509</v>
      </c>
      <c r="D24" s="115">
        <v>5053</v>
      </c>
      <c r="E24" s="115">
        <v>5293</v>
      </c>
      <c r="F24" s="115">
        <v>4873</v>
      </c>
      <c r="G24" s="404">
        <v>-420</v>
      </c>
      <c r="H24" s="525" t="s">
        <v>414</v>
      </c>
      <c r="I24" s="404">
        <v>-891</v>
      </c>
      <c r="J24" s="525" t="s">
        <v>538</v>
      </c>
    </row>
    <row r="25" spans="1:10" ht="15" customHeight="1">
      <c r="A25" s="184" t="s">
        <v>225</v>
      </c>
      <c r="B25" s="115">
        <v>132699</v>
      </c>
      <c r="C25" s="115">
        <v>132364</v>
      </c>
      <c r="D25" s="115">
        <v>113662</v>
      </c>
      <c r="E25" s="115">
        <v>132958</v>
      </c>
      <c r="F25" s="115">
        <v>123994</v>
      </c>
      <c r="G25" s="404">
        <v>-8964</v>
      </c>
      <c r="H25" s="525" t="s">
        <v>414</v>
      </c>
      <c r="I25" s="404">
        <v>-8705</v>
      </c>
      <c r="J25" s="525" t="s">
        <v>414</v>
      </c>
    </row>
    <row r="26" spans="1:10" ht="15" customHeight="1">
      <c r="A26" s="184" t="s">
        <v>2</v>
      </c>
      <c r="B26" s="115">
        <v>307</v>
      </c>
      <c r="C26" s="115">
        <v>306</v>
      </c>
      <c r="D26" s="115">
        <v>235</v>
      </c>
      <c r="E26" s="115">
        <v>242</v>
      </c>
      <c r="F26" s="115">
        <v>178</v>
      </c>
      <c r="G26" s="404">
        <v>-64</v>
      </c>
      <c r="H26" s="525" t="s">
        <v>414</v>
      </c>
      <c r="I26" s="404">
        <v>-129</v>
      </c>
      <c r="J26" s="525" t="s">
        <v>652</v>
      </c>
    </row>
    <row r="27" spans="1:10" ht="15" customHeight="1">
      <c r="A27" s="184" t="s">
        <v>533</v>
      </c>
      <c r="B27" s="115">
        <v>1907</v>
      </c>
      <c r="C27" s="115">
        <v>1466</v>
      </c>
      <c r="D27" s="115">
        <v>1301</v>
      </c>
      <c r="E27" s="115">
        <v>1598</v>
      </c>
      <c r="F27" s="115">
        <v>2565</v>
      </c>
      <c r="G27" s="404">
        <v>967</v>
      </c>
      <c r="H27" s="525" t="s">
        <v>651</v>
      </c>
      <c r="I27" s="404">
        <v>658</v>
      </c>
      <c r="J27" s="525" t="s">
        <v>414</v>
      </c>
    </row>
    <row r="28" spans="1:10" ht="15" customHeight="1">
      <c r="A28" s="116" t="s">
        <v>415</v>
      </c>
      <c r="B28" s="311">
        <v>34.200000000000003</v>
      </c>
      <c r="C28" s="311">
        <v>34.5</v>
      </c>
      <c r="D28" s="311">
        <v>34.6</v>
      </c>
      <c r="E28" s="311">
        <v>35.1</v>
      </c>
      <c r="F28" s="311">
        <v>35.4</v>
      </c>
      <c r="G28" s="405">
        <v>0.4</v>
      </c>
      <c r="H28" s="526" t="s">
        <v>611</v>
      </c>
      <c r="I28" s="405">
        <v>1.2</v>
      </c>
      <c r="J28" s="526" t="s">
        <v>414</v>
      </c>
    </row>
    <row r="29" spans="1:10" ht="15" customHeight="1">
      <c r="A29" s="113"/>
      <c r="B29" s="115"/>
      <c r="C29" s="115"/>
      <c r="D29" s="115"/>
      <c r="E29" s="115"/>
      <c r="F29" s="115"/>
      <c r="G29" s="404"/>
      <c r="H29" s="525"/>
      <c r="I29" s="404"/>
      <c r="J29" s="525"/>
    </row>
    <row r="30" spans="1:10" ht="15" customHeight="1">
      <c r="A30" s="113" t="s">
        <v>226</v>
      </c>
      <c r="B30" s="115"/>
      <c r="C30" s="115"/>
      <c r="D30" s="115"/>
      <c r="E30" s="115"/>
      <c r="F30" s="115"/>
      <c r="G30" s="404"/>
      <c r="H30" s="525"/>
      <c r="I30" s="404"/>
      <c r="J30" s="525"/>
    </row>
    <row r="31" spans="1:10" ht="15" customHeight="1">
      <c r="A31" s="116" t="s">
        <v>272</v>
      </c>
      <c r="B31" s="117">
        <v>127331</v>
      </c>
      <c r="C31" s="117">
        <v>126832</v>
      </c>
      <c r="D31" s="117">
        <v>109022</v>
      </c>
      <c r="E31" s="117">
        <v>125597</v>
      </c>
      <c r="F31" s="117">
        <v>118674</v>
      </c>
      <c r="G31" s="404">
        <v>-6923</v>
      </c>
      <c r="H31" s="525" t="s">
        <v>414</v>
      </c>
      <c r="I31" s="404">
        <v>-8657</v>
      </c>
      <c r="J31" s="525" t="s">
        <v>414</v>
      </c>
    </row>
    <row r="32" spans="1:10" ht="15" customHeight="1">
      <c r="A32" s="116" t="s">
        <v>273</v>
      </c>
      <c r="B32" s="118">
        <v>90.5</v>
      </c>
      <c r="C32" s="118">
        <v>90.8</v>
      </c>
      <c r="D32" s="118">
        <v>90.7</v>
      </c>
      <c r="E32" s="118">
        <v>89.7</v>
      </c>
      <c r="F32" s="118">
        <v>90.2</v>
      </c>
      <c r="G32" s="405">
        <v>0.5</v>
      </c>
      <c r="H32" s="526" t="s">
        <v>414</v>
      </c>
      <c r="I32" s="405">
        <v>-0.3</v>
      </c>
      <c r="J32" s="526" t="s">
        <v>414</v>
      </c>
    </row>
    <row r="33" spans="1:10" ht="15" customHeight="1">
      <c r="A33" s="183"/>
      <c r="B33" s="115"/>
      <c r="C33" s="115"/>
      <c r="D33" s="115"/>
      <c r="E33" s="115"/>
      <c r="F33" s="115"/>
      <c r="G33" s="404"/>
      <c r="H33" s="525"/>
      <c r="I33" s="404"/>
      <c r="J33" s="525"/>
    </row>
    <row r="34" spans="1:10" ht="15" customHeight="1">
      <c r="A34" s="113" t="s">
        <v>384</v>
      </c>
      <c r="B34" s="115"/>
      <c r="C34" s="115"/>
      <c r="D34" s="115"/>
      <c r="E34" s="115"/>
      <c r="F34" s="115"/>
      <c r="G34" s="404"/>
      <c r="H34" s="525"/>
      <c r="I34" s="404"/>
      <c r="J34" s="525"/>
    </row>
    <row r="35" spans="1:10" ht="15" customHeight="1">
      <c r="A35" s="184" t="s">
        <v>3</v>
      </c>
      <c r="B35" s="115">
        <v>5381</v>
      </c>
      <c r="C35" s="115">
        <v>5528</v>
      </c>
      <c r="D35" s="115">
        <v>5835</v>
      </c>
      <c r="E35" s="115">
        <v>5960</v>
      </c>
      <c r="F35" s="115">
        <v>5314</v>
      </c>
      <c r="G35" s="404">
        <v>-646</v>
      </c>
      <c r="H35" s="525" t="s">
        <v>613</v>
      </c>
      <c r="I35" s="404">
        <v>-67</v>
      </c>
      <c r="J35" s="525" t="s">
        <v>414</v>
      </c>
    </row>
    <row r="36" spans="1:10" ht="15" customHeight="1">
      <c r="A36" s="184" t="s">
        <v>486</v>
      </c>
      <c r="B36" s="115">
        <v>10193</v>
      </c>
      <c r="C36" s="115">
        <v>10305</v>
      </c>
      <c r="D36" s="115">
        <v>10185</v>
      </c>
      <c r="E36" s="115">
        <v>9789</v>
      </c>
      <c r="F36" s="115">
        <v>9539</v>
      </c>
      <c r="G36" s="404">
        <v>-250</v>
      </c>
      <c r="H36" s="525" t="s">
        <v>414</v>
      </c>
      <c r="I36" s="404">
        <v>-654</v>
      </c>
      <c r="J36" s="525" t="s">
        <v>414</v>
      </c>
    </row>
    <row r="37" spans="1:10" ht="15" customHeight="1">
      <c r="A37" s="184" t="s">
        <v>537</v>
      </c>
      <c r="B37" s="115">
        <v>2449</v>
      </c>
      <c r="C37" s="115">
        <v>2422</v>
      </c>
      <c r="D37" s="115">
        <v>2068</v>
      </c>
      <c r="E37" s="115">
        <v>2251</v>
      </c>
      <c r="F37" s="115">
        <v>1700</v>
      </c>
      <c r="G37" s="404">
        <v>-551</v>
      </c>
      <c r="H37" s="525" t="s">
        <v>653</v>
      </c>
      <c r="I37" s="404">
        <v>-749</v>
      </c>
      <c r="J37" s="525" t="s">
        <v>626</v>
      </c>
    </row>
    <row r="38" spans="1:10" ht="15" customHeight="1">
      <c r="A38" s="184" t="s">
        <v>4</v>
      </c>
      <c r="B38" s="115">
        <v>30612</v>
      </c>
      <c r="C38" s="115">
        <v>31915</v>
      </c>
      <c r="D38" s="115">
        <v>29491</v>
      </c>
      <c r="E38" s="115">
        <v>36639</v>
      </c>
      <c r="F38" s="115">
        <v>32488</v>
      </c>
      <c r="G38" s="404">
        <v>-4151</v>
      </c>
      <c r="H38" s="525" t="s">
        <v>414</v>
      </c>
      <c r="I38" s="404">
        <v>1876</v>
      </c>
      <c r="J38" s="525" t="s">
        <v>559</v>
      </c>
    </row>
    <row r="39" spans="1:10" ht="15" customHeight="1">
      <c r="A39" s="184" t="s">
        <v>5</v>
      </c>
      <c r="B39" s="115">
        <v>90135</v>
      </c>
      <c r="C39" s="115">
        <v>88009</v>
      </c>
      <c r="D39" s="115">
        <v>71371</v>
      </c>
      <c r="E39" s="115">
        <v>83854</v>
      </c>
      <c r="F39" s="115">
        <v>80004</v>
      </c>
      <c r="G39" s="404">
        <v>-3850</v>
      </c>
      <c r="H39" s="525" t="s">
        <v>414</v>
      </c>
      <c r="I39" s="404">
        <v>-10131</v>
      </c>
      <c r="J39" s="525" t="s">
        <v>540</v>
      </c>
    </row>
    <row r="40" spans="1:10" ht="15" customHeight="1">
      <c r="A40" s="183" t="s">
        <v>539</v>
      </c>
      <c r="B40" s="115">
        <v>138770</v>
      </c>
      <c r="C40" s="115">
        <v>138179</v>
      </c>
      <c r="D40" s="115">
        <v>118950</v>
      </c>
      <c r="E40" s="115">
        <v>138493</v>
      </c>
      <c r="F40" s="115">
        <v>129045</v>
      </c>
      <c r="G40" s="404">
        <v>-9448</v>
      </c>
      <c r="H40" s="525" t="s">
        <v>414</v>
      </c>
      <c r="I40" s="404">
        <v>-9725</v>
      </c>
      <c r="J40" s="525" t="s">
        <v>414</v>
      </c>
    </row>
    <row r="41" spans="1:10" ht="15" customHeight="1">
      <c r="A41" s="116" t="s">
        <v>493</v>
      </c>
      <c r="B41" s="118">
        <v>7.3</v>
      </c>
      <c r="C41" s="118">
        <v>7.5</v>
      </c>
      <c r="D41" s="118">
        <v>8.6</v>
      </c>
      <c r="E41" s="118">
        <v>7.1</v>
      </c>
      <c r="F41" s="118">
        <v>7.4</v>
      </c>
      <c r="G41" s="406">
        <v>0.3</v>
      </c>
      <c r="H41" s="525" t="s">
        <v>414</v>
      </c>
      <c r="I41" s="406">
        <v>0</v>
      </c>
      <c r="J41" s="525" t="s">
        <v>414</v>
      </c>
    </row>
    <row r="42" spans="1:10" ht="15" customHeight="1">
      <c r="A42" s="112"/>
      <c r="B42" s="119"/>
      <c r="C42" s="119"/>
      <c r="D42" s="119"/>
      <c r="E42" s="119"/>
      <c r="F42" s="119"/>
      <c r="G42" s="404"/>
      <c r="H42" s="525"/>
      <c r="I42" s="404"/>
      <c r="J42" s="525"/>
    </row>
    <row r="43" spans="1:10" ht="15" customHeight="1">
      <c r="A43" s="113" t="s">
        <v>271</v>
      </c>
      <c r="B43" s="120"/>
      <c r="C43" s="120"/>
      <c r="D43" s="120"/>
      <c r="E43" s="120"/>
      <c r="F43" s="120"/>
      <c r="G43" s="404"/>
      <c r="H43" s="525"/>
      <c r="I43" s="404"/>
      <c r="J43" s="525"/>
    </row>
    <row r="44" spans="1:10" ht="15" customHeight="1">
      <c r="A44" s="184" t="s">
        <v>6</v>
      </c>
      <c r="B44" s="115">
        <v>135</v>
      </c>
      <c r="C44" s="115">
        <v>150</v>
      </c>
      <c r="D44" s="115">
        <v>132</v>
      </c>
      <c r="E44" s="115">
        <v>133</v>
      </c>
      <c r="F44" s="115">
        <v>137</v>
      </c>
      <c r="G44" s="404">
        <v>4</v>
      </c>
      <c r="H44" s="525" t="s">
        <v>414</v>
      </c>
      <c r="I44" s="404">
        <v>2</v>
      </c>
      <c r="J44" s="525" t="s">
        <v>414</v>
      </c>
    </row>
    <row r="45" spans="1:10" ht="15" customHeight="1">
      <c r="A45" s="184" t="s">
        <v>7</v>
      </c>
      <c r="B45" s="115">
        <v>19131</v>
      </c>
      <c r="C45" s="115">
        <v>19436</v>
      </c>
      <c r="D45" s="115">
        <v>18162</v>
      </c>
      <c r="E45" s="115">
        <v>22736</v>
      </c>
      <c r="F45" s="115">
        <v>20959</v>
      </c>
      <c r="G45" s="404">
        <v>-1777</v>
      </c>
      <c r="H45" s="525" t="s">
        <v>414</v>
      </c>
      <c r="I45" s="404">
        <v>1828</v>
      </c>
      <c r="J45" s="525" t="s">
        <v>622</v>
      </c>
    </row>
    <row r="46" spans="1:10" ht="15" customHeight="1">
      <c r="A46" s="184" t="s">
        <v>8</v>
      </c>
      <c r="B46" s="115">
        <v>1233</v>
      </c>
      <c r="C46" s="115">
        <v>1326</v>
      </c>
      <c r="D46" s="115">
        <v>1343</v>
      </c>
      <c r="E46" s="115">
        <v>1393</v>
      </c>
      <c r="F46" s="115">
        <v>1285</v>
      </c>
      <c r="G46" s="404">
        <v>-108</v>
      </c>
      <c r="H46" s="525" t="s">
        <v>414</v>
      </c>
      <c r="I46" s="404">
        <v>52</v>
      </c>
      <c r="J46" s="525" t="s">
        <v>414</v>
      </c>
    </row>
    <row r="47" spans="1:10" ht="15" customHeight="1">
      <c r="A47" s="184" t="s">
        <v>9</v>
      </c>
      <c r="B47" s="115">
        <v>3053</v>
      </c>
      <c r="C47" s="115">
        <v>2848</v>
      </c>
      <c r="D47" s="115">
        <v>2751</v>
      </c>
      <c r="E47" s="115">
        <v>3357</v>
      </c>
      <c r="F47" s="115">
        <v>2904</v>
      </c>
      <c r="G47" s="404">
        <v>-453</v>
      </c>
      <c r="H47" s="525" t="s">
        <v>414</v>
      </c>
      <c r="I47" s="404">
        <v>-149</v>
      </c>
      <c r="J47" s="525" t="s">
        <v>414</v>
      </c>
    </row>
    <row r="48" spans="1:10" ht="15" customHeight="1">
      <c r="A48" s="184" t="s">
        <v>10</v>
      </c>
      <c r="B48" s="115">
        <v>878</v>
      </c>
      <c r="C48" s="115">
        <v>873</v>
      </c>
      <c r="D48" s="115">
        <v>830</v>
      </c>
      <c r="E48" s="115">
        <v>982</v>
      </c>
      <c r="F48" s="115">
        <v>920</v>
      </c>
      <c r="G48" s="404">
        <v>-62</v>
      </c>
      <c r="H48" s="525" t="s">
        <v>414</v>
      </c>
      <c r="I48" s="404">
        <v>42</v>
      </c>
      <c r="J48" s="525" t="s">
        <v>414</v>
      </c>
    </row>
    <row r="49" spans="1:10" ht="15" customHeight="1">
      <c r="A49" s="184" t="s">
        <v>11</v>
      </c>
      <c r="B49" s="115">
        <v>719</v>
      </c>
      <c r="C49" s="115">
        <v>720</v>
      </c>
      <c r="D49" s="115">
        <v>833</v>
      </c>
      <c r="E49" s="115">
        <v>801</v>
      </c>
      <c r="F49" s="115">
        <v>600</v>
      </c>
      <c r="G49" s="404">
        <v>-201</v>
      </c>
      <c r="H49" s="525" t="s">
        <v>654</v>
      </c>
      <c r="I49" s="404">
        <v>-119</v>
      </c>
      <c r="J49" s="525" t="s">
        <v>414</v>
      </c>
    </row>
    <row r="50" spans="1:10" ht="15" customHeight="1">
      <c r="A50" s="184" t="s">
        <v>12</v>
      </c>
      <c r="B50" s="115">
        <v>2285</v>
      </c>
      <c r="C50" s="115">
        <v>2209</v>
      </c>
      <c r="D50" s="115">
        <v>2127</v>
      </c>
      <c r="E50" s="115">
        <v>2004</v>
      </c>
      <c r="F50" s="115">
        <v>1972</v>
      </c>
      <c r="G50" s="404">
        <v>-32</v>
      </c>
      <c r="H50" s="525" t="s">
        <v>414</v>
      </c>
      <c r="I50" s="404">
        <v>-313</v>
      </c>
      <c r="J50" s="525" t="s">
        <v>574</v>
      </c>
    </row>
    <row r="51" spans="1:10" ht="15" customHeight="1">
      <c r="A51" s="184" t="s">
        <v>13</v>
      </c>
      <c r="B51" s="115">
        <v>7593</v>
      </c>
      <c r="C51" s="115">
        <v>7994</v>
      </c>
      <c r="D51" s="115">
        <v>7922</v>
      </c>
      <c r="E51" s="115">
        <v>8112</v>
      </c>
      <c r="F51" s="115">
        <v>7121</v>
      </c>
      <c r="G51" s="404">
        <v>-991</v>
      </c>
      <c r="H51" s="525" t="s">
        <v>414</v>
      </c>
      <c r="I51" s="404">
        <v>-472</v>
      </c>
      <c r="J51" s="525" t="s">
        <v>414</v>
      </c>
    </row>
    <row r="52" spans="1:10" ht="15" customHeight="1">
      <c r="A52" s="184" t="s">
        <v>14</v>
      </c>
      <c r="B52" s="115">
        <v>3559</v>
      </c>
      <c r="C52" s="115">
        <v>3396</v>
      </c>
      <c r="D52" s="115">
        <v>3098</v>
      </c>
      <c r="E52" s="115">
        <v>3206</v>
      </c>
      <c r="F52" s="115">
        <v>2495</v>
      </c>
      <c r="G52" s="404">
        <v>-711</v>
      </c>
      <c r="H52" s="525" t="s">
        <v>655</v>
      </c>
      <c r="I52" s="404">
        <v>-1064</v>
      </c>
      <c r="J52" s="525" t="s">
        <v>656</v>
      </c>
    </row>
    <row r="53" spans="1:10" ht="15" customHeight="1">
      <c r="A53" s="184" t="s">
        <v>15</v>
      </c>
      <c r="B53" s="115">
        <v>14475</v>
      </c>
      <c r="C53" s="115">
        <v>14860</v>
      </c>
      <c r="D53" s="115">
        <v>12857</v>
      </c>
      <c r="E53" s="115">
        <v>14888</v>
      </c>
      <c r="F53" s="115">
        <v>12140</v>
      </c>
      <c r="G53" s="404">
        <v>-2748</v>
      </c>
      <c r="H53" s="525" t="s">
        <v>634</v>
      </c>
      <c r="I53" s="404">
        <v>-2335</v>
      </c>
      <c r="J53" s="525" t="s">
        <v>643</v>
      </c>
    </row>
    <row r="54" spans="1:10" ht="15" customHeight="1">
      <c r="A54" s="184" t="s">
        <v>16</v>
      </c>
      <c r="B54" s="115">
        <v>2461</v>
      </c>
      <c r="C54" s="115">
        <v>2902</v>
      </c>
      <c r="D54" s="115">
        <v>3083</v>
      </c>
      <c r="E54" s="115">
        <v>3843</v>
      </c>
      <c r="F54" s="115">
        <v>3369</v>
      </c>
      <c r="G54" s="404">
        <v>-474</v>
      </c>
      <c r="H54" s="525" t="s">
        <v>629</v>
      </c>
      <c r="I54" s="404">
        <v>908</v>
      </c>
      <c r="J54" s="525" t="s">
        <v>657</v>
      </c>
    </row>
    <row r="55" spans="1:10" ht="15" customHeight="1">
      <c r="A55" s="184" t="s">
        <v>17</v>
      </c>
      <c r="B55" s="115">
        <v>4096</v>
      </c>
      <c r="C55" s="115">
        <v>4053</v>
      </c>
      <c r="D55" s="115">
        <v>3626</v>
      </c>
      <c r="E55" s="115">
        <v>4385</v>
      </c>
      <c r="F55" s="115">
        <v>3662</v>
      </c>
      <c r="G55" s="404">
        <v>-723</v>
      </c>
      <c r="H55" s="525" t="s">
        <v>658</v>
      </c>
      <c r="I55" s="404">
        <v>-434</v>
      </c>
      <c r="J55" s="525" t="s">
        <v>414</v>
      </c>
    </row>
    <row r="56" spans="1:10" ht="15" customHeight="1">
      <c r="A56" s="184" t="s">
        <v>18</v>
      </c>
      <c r="B56" s="115">
        <v>4400</v>
      </c>
      <c r="C56" s="115">
        <v>4391</v>
      </c>
      <c r="D56" s="115">
        <v>4174</v>
      </c>
      <c r="E56" s="115">
        <v>4383</v>
      </c>
      <c r="F56" s="115">
        <v>4043</v>
      </c>
      <c r="G56" s="404">
        <v>-340</v>
      </c>
      <c r="H56" s="525" t="s">
        <v>414</v>
      </c>
      <c r="I56" s="404">
        <v>-357</v>
      </c>
      <c r="J56" s="525" t="s">
        <v>414</v>
      </c>
    </row>
    <row r="57" spans="1:10" ht="15" customHeight="1">
      <c r="A57" s="184" t="s">
        <v>19</v>
      </c>
      <c r="B57" s="115">
        <v>45356</v>
      </c>
      <c r="C57" s="115">
        <v>43362</v>
      </c>
      <c r="D57" s="115">
        <v>31474</v>
      </c>
      <c r="E57" s="115">
        <v>37536</v>
      </c>
      <c r="F57" s="115">
        <v>37484</v>
      </c>
      <c r="G57" s="404">
        <v>-52</v>
      </c>
      <c r="H57" s="525" t="s">
        <v>414</v>
      </c>
      <c r="I57" s="404">
        <v>-7872</v>
      </c>
      <c r="J57" s="525" t="s">
        <v>659</v>
      </c>
    </row>
    <row r="58" spans="1:10" ht="15" customHeight="1">
      <c r="A58" s="184" t="s">
        <v>20</v>
      </c>
      <c r="B58" s="115">
        <v>16528</v>
      </c>
      <c r="C58" s="115">
        <v>16823</v>
      </c>
      <c r="D58" s="115">
        <v>15224</v>
      </c>
      <c r="E58" s="115">
        <v>16030</v>
      </c>
      <c r="F58" s="115">
        <v>14624</v>
      </c>
      <c r="G58" s="404">
        <v>-1406</v>
      </c>
      <c r="H58" s="525" t="s">
        <v>414</v>
      </c>
      <c r="I58" s="404">
        <v>-1904</v>
      </c>
      <c r="J58" s="525" t="s">
        <v>566</v>
      </c>
    </row>
    <row r="59" spans="1:10" ht="15" customHeight="1">
      <c r="A59" s="184" t="s">
        <v>21</v>
      </c>
      <c r="B59" s="115">
        <v>1401</v>
      </c>
      <c r="C59" s="115">
        <v>1460</v>
      </c>
      <c r="D59" s="115">
        <v>1361</v>
      </c>
      <c r="E59" s="115">
        <v>1781</v>
      </c>
      <c r="F59" s="115">
        <v>4929</v>
      </c>
      <c r="G59" s="404">
        <v>3148</v>
      </c>
      <c r="H59" s="525" t="s">
        <v>660</v>
      </c>
      <c r="I59" s="404">
        <v>3528</v>
      </c>
      <c r="J59" s="525" t="s">
        <v>661</v>
      </c>
    </row>
    <row r="60" spans="1:10" ht="15" customHeight="1">
      <c r="A60" s="183" t="s">
        <v>268</v>
      </c>
      <c r="B60" s="115">
        <v>127303</v>
      </c>
      <c r="C60" s="115">
        <v>126803</v>
      </c>
      <c r="D60" s="115">
        <v>108997</v>
      </c>
      <c r="E60" s="115">
        <v>125570</v>
      </c>
      <c r="F60" s="115">
        <v>118644</v>
      </c>
      <c r="G60" s="404">
        <v>-6926</v>
      </c>
      <c r="H60" s="525" t="s">
        <v>414</v>
      </c>
      <c r="I60" s="404">
        <v>-8659</v>
      </c>
      <c r="J60" s="525" t="s">
        <v>414</v>
      </c>
    </row>
    <row r="61" spans="1:10" ht="15" customHeight="1">
      <c r="A61" s="112"/>
      <c r="G61" s="404"/>
      <c r="H61" s="525"/>
      <c r="I61" s="404"/>
      <c r="J61" s="525"/>
    </row>
    <row r="62" spans="1:10" ht="15" customHeight="1">
      <c r="A62" s="113" t="s">
        <v>269</v>
      </c>
      <c r="B62" s="120"/>
      <c r="C62" s="120"/>
      <c r="D62" s="120"/>
      <c r="E62" s="120"/>
      <c r="F62" s="120"/>
      <c r="G62" s="404"/>
      <c r="H62" s="525"/>
      <c r="I62" s="404"/>
      <c r="J62" s="525"/>
    </row>
    <row r="63" spans="1:10" ht="15" customHeight="1">
      <c r="A63" s="184" t="s">
        <v>147</v>
      </c>
      <c r="B63" s="115">
        <v>12955</v>
      </c>
      <c r="C63" s="115">
        <v>12116</v>
      </c>
      <c r="D63" s="115">
        <v>11698</v>
      </c>
      <c r="E63" s="115">
        <v>11722</v>
      </c>
      <c r="F63" s="115">
        <v>10588</v>
      </c>
      <c r="G63" s="404">
        <v>-1134</v>
      </c>
      <c r="H63" s="527" t="s">
        <v>414</v>
      </c>
      <c r="I63" s="404">
        <v>-2367</v>
      </c>
      <c r="J63" s="527" t="s">
        <v>553</v>
      </c>
    </row>
    <row r="64" spans="1:10" ht="15" customHeight="1">
      <c r="A64" s="121" t="s">
        <v>22</v>
      </c>
      <c r="B64" s="312">
        <v>10.7</v>
      </c>
      <c r="C64" s="312">
        <v>11.1</v>
      </c>
      <c r="D64" s="312">
        <v>11.3</v>
      </c>
      <c r="E64" s="312">
        <v>9.9</v>
      </c>
      <c r="F64" s="312">
        <v>10.199999999999999</v>
      </c>
      <c r="G64" s="407">
        <v>0.3</v>
      </c>
      <c r="H64" s="528" t="s">
        <v>414</v>
      </c>
      <c r="I64" s="407">
        <v>-0.5</v>
      </c>
      <c r="J64" s="528" t="s">
        <v>414</v>
      </c>
    </row>
    <row r="65" spans="1:10" ht="15" customHeight="1">
      <c r="A65" s="390" t="s">
        <v>644</v>
      </c>
      <c r="B65" s="391">
        <v>10.199999999999999</v>
      </c>
      <c r="C65" s="391">
        <v>9.6</v>
      </c>
      <c r="D65" s="391">
        <v>10.7</v>
      </c>
      <c r="E65" s="391">
        <v>9.3000000000000007</v>
      </c>
      <c r="F65" s="391">
        <v>8.9</v>
      </c>
      <c r="G65" s="408">
        <v>-0.4</v>
      </c>
      <c r="H65" s="529" t="s">
        <v>414</v>
      </c>
      <c r="I65" s="408">
        <v>-1.3</v>
      </c>
      <c r="J65" s="529" t="s">
        <v>522</v>
      </c>
    </row>
    <row r="66" spans="1:10" ht="15" customHeight="1">
      <c r="A66" s="184" t="s">
        <v>246</v>
      </c>
      <c r="B66" s="115">
        <v>515</v>
      </c>
      <c r="C66" s="115">
        <v>432</v>
      </c>
      <c r="D66" s="115">
        <v>403</v>
      </c>
      <c r="E66" s="115">
        <v>284</v>
      </c>
      <c r="F66" s="115">
        <v>238</v>
      </c>
      <c r="G66" s="404">
        <v>-46</v>
      </c>
      <c r="H66" s="527" t="s">
        <v>414</v>
      </c>
      <c r="I66" s="404">
        <v>-277</v>
      </c>
      <c r="J66" s="527" t="s">
        <v>662</v>
      </c>
    </row>
    <row r="67" spans="1:10" ht="15" customHeight="1">
      <c r="A67" s="121" t="s">
        <v>22</v>
      </c>
      <c r="B67" s="312">
        <v>4.7</v>
      </c>
      <c r="C67" s="312">
        <v>4.5</v>
      </c>
      <c r="D67" s="312">
        <v>4.5999999999999996</v>
      </c>
      <c r="E67" s="312">
        <v>4.4000000000000004</v>
      </c>
      <c r="F67" s="312">
        <v>4.5999999999999996</v>
      </c>
      <c r="G67" s="407">
        <v>0.2</v>
      </c>
      <c r="H67" s="528" t="s">
        <v>414</v>
      </c>
      <c r="I67" s="407">
        <v>-0.1</v>
      </c>
      <c r="J67" s="528" t="s">
        <v>414</v>
      </c>
    </row>
    <row r="68" spans="1:10" ht="15" customHeight="1">
      <c r="A68" s="390" t="s">
        <v>646</v>
      </c>
      <c r="B68" s="391">
        <v>0.4</v>
      </c>
      <c r="C68" s="391">
        <v>0.3</v>
      </c>
      <c r="D68" s="391">
        <v>0.4</v>
      </c>
      <c r="E68" s="391">
        <v>0.2</v>
      </c>
      <c r="F68" s="391">
        <v>0.2</v>
      </c>
      <c r="G68" s="408">
        <v>0</v>
      </c>
      <c r="H68" s="529" t="s">
        <v>414</v>
      </c>
      <c r="I68" s="408">
        <v>-0.2</v>
      </c>
      <c r="J68" s="529" t="s">
        <v>663</v>
      </c>
    </row>
    <row r="69" spans="1:10" ht="15" customHeight="1">
      <c r="A69" s="167" t="s">
        <v>616</v>
      </c>
      <c r="B69" s="115">
        <v>19016</v>
      </c>
      <c r="C69" s="115">
        <v>25805</v>
      </c>
      <c r="D69" s="115">
        <v>24222</v>
      </c>
      <c r="E69" s="115">
        <v>26189</v>
      </c>
      <c r="F69" s="115">
        <v>21876</v>
      </c>
      <c r="G69" s="404">
        <v>-4313</v>
      </c>
      <c r="H69" s="527" t="s">
        <v>658</v>
      </c>
      <c r="I69" s="404">
        <v>2860</v>
      </c>
      <c r="J69" s="527" t="s">
        <v>414</v>
      </c>
    </row>
    <row r="70" spans="1:10" ht="15" customHeight="1">
      <c r="A70" s="390" t="s">
        <v>641</v>
      </c>
      <c r="B70" s="391">
        <v>14.9</v>
      </c>
      <c r="C70" s="391">
        <v>20.399999999999999</v>
      </c>
      <c r="D70" s="391">
        <v>22.2</v>
      </c>
      <c r="E70" s="391">
        <v>20.9</v>
      </c>
      <c r="F70" s="391">
        <v>18.399999999999999</v>
      </c>
      <c r="G70" s="408">
        <v>-2.4</v>
      </c>
      <c r="H70" s="529" t="s">
        <v>614</v>
      </c>
      <c r="I70" s="408">
        <v>3.5</v>
      </c>
      <c r="J70" s="529" t="s">
        <v>414</v>
      </c>
    </row>
    <row r="71" spans="1:10" ht="15" customHeight="1">
      <c r="A71" s="167" t="s">
        <v>617</v>
      </c>
      <c r="B71" s="115">
        <v>37600</v>
      </c>
      <c r="C71" s="115">
        <v>34641</v>
      </c>
      <c r="D71" s="115">
        <v>25854</v>
      </c>
      <c r="E71" s="115">
        <v>29894</v>
      </c>
      <c r="F71" s="115">
        <v>26575</v>
      </c>
      <c r="G71" s="404">
        <v>-3319</v>
      </c>
      <c r="H71" s="527" t="s">
        <v>414</v>
      </c>
      <c r="I71" s="404">
        <v>-11025</v>
      </c>
      <c r="J71" s="527" t="s">
        <v>551</v>
      </c>
    </row>
    <row r="72" spans="1:10" ht="15" customHeight="1">
      <c r="A72" s="167" t="s">
        <v>23</v>
      </c>
      <c r="B72" s="115">
        <v>45615</v>
      </c>
      <c r="C72" s="115">
        <v>42450</v>
      </c>
      <c r="D72" s="115">
        <v>36253</v>
      </c>
      <c r="E72" s="115">
        <v>46538</v>
      </c>
      <c r="F72" s="115">
        <v>47886</v>
      </c>
      <c r="G72" s="404">
        <v>1348</v>
      </c>
      <c r="H72" s="527" t="s">
        <v>414</v>
      </c>
      <c r="I72" s="404">
        <v>2271</v>
      </c>
      <c r="J72" s="527" t="s">
        <v>414</v>
      </c>
    </row>
    <row r="73" spans="1:10" ht="15" customHeight="1">
      <c r="A73" s="167" t="s">
        <v>409</v>
      </c>
      <c r="B73" s="115">
        <v>11602</v>
      </c>
      <c r="C73" s="115">
        <v>11359</v>
      </c>
      <c r="D73" s="115">
        <v>10567</v>
      </c>
      <c r="E73" s="115">
        <v>10943</v>
      </c>
      <c r="F73" s="115">
        <v>11481</v>
      </c>
      <c r="G73" s="404">
        <v>538</v>
      </c>
      <c r="H73" s="527" t="s">
        <v>414</v>
      </c>
      <c r="I73" s="404">
        <v>-121</v>
      </c>
      <c r="J73" s="527" t="s">
        <v>414</v>
      </c>
    </row>
    <row r="74" spans="1:10" ht="15" customHeight="1">
      <c r="A74" s="517" t="s">
        <v>268</v>
      </c>
      <c r="B74" s="518">
        <v>127303</v>
      </c>
      <c r="C74" s="518">
        <v>126803</v>
      </c>
      <c r="D74" s="518">
        <v>108997</v>
      </c>
      <c r="E74" s="518">
        <v>125570</v>
      </c>
      <c r="F74" s="518">
        <v>118644</v>
      </c>
      <c r="G74" s="519">
        <v>-6926</v>
      </c>
      <c r="H74" s="530" t="s">
        <v>414</v>
      </c>
      <c r="I74" s="519">
        <v>-8659</v>
      </c>
      <c r="J74" s="530" t="s">
        <v>414</v>
      </c>
    </row>
    <row r="75" spans="1:10" ht="15" customHeight="1">
      <c r="A75" s="112"/>
      <c r="G75" s="404"/>
      <c r="H75" s="525"/>
      <c r="I75" s="404"/>
      <c r="J75" s="525"/>
    </row>
    <row r="76" spans="1:10" ht="67.5" customHeight="1">
      <c r="A76" s="110" t="s">
        <v>311</v>
      </c>
      <c r="B76" s="523" t="str">
        <f>'Table Of Contents'!$C$4</f>
        <v>July 2017 to June 2018</v>
      </c>
      <c r="C76" s="523" t="str">
        <f>'Table Of Contents'!$D$4</f>
        <v>July 2018 to June 2019</v>
      </c>
      <c r="D76" s="523" t="str">
        <f>'Table Of Contents'!$E$4</f>
        <v>July 2019 to June 2020</v>
      </c>
      <c r="E76" s="523" t="str">
        <f>'Table Of Contents'!$F$4</f>
        <v>July 2020 to June 2021</v>
      </c>
      <c r="F76" s="523" t="str">
        <f>'Table Of Contents'!$G$4</f>
        <v>July 2021 to June 2022</v>
      </c>
      <c r="G76" s="545" t="s">
        <v>410</v>
      </c>
      <c r="H76" s="545" t="s">
        <v>411</v>
      </c>
      <c r="I76" s="545" t="s">
        <v>412</v>
      </c>
      <c r="J76" s="545" t="s">
        <v>413</v>
      </c>
    </row>
    <row r="77" spans="1:10" ht="15" customHeight="1">
      <c r="A77" s="154"/>
      <c r="B77" s="156"/>
      <c r="C77" s="156"/>
      <c r="D77" s="156"/>
      <c r="E77" s="156"/>
      <c r="F77" s="156"/>
      <c r="G77" s="404"/>
      <c r="H77" s="525"/>
      <c r="I77" s="404"/>
      <c r="J77" s="525"/>
    </row>
    <row r="78" spans="1:10" ht="15" customHeight="1">
      <c r="A78" s="113" t="s">
        <v>532</v>
      </c>
      <c r="B78" s="208">
        <v>99</v>
      </c>
      <c r="C78" s="208">
        <v>102</v>
      </c>
      <c r="D78" s="208">
        <v>85</v>
      </c>
      <c r="E78" s="208">
        <v>85</v>
      </c>
      <c r="F78" s="208">
        <v>80</v>
      </c>
      <c r="G78" s="404">
        <v>-5</v>
      </c>
      <c r="H78" s="525" t="s">
        <v>414</v>
      </c>
      <c r="I78" s="404">
        <v>-19</v>
      </c>
      <c r="J78" s="525" t="s">
        <v>414</v>
      </c>
    </row>
    <row r="79" spans="1:10" ht="15" customHeight="1">
      <c r="A79" s="113"/>
      <c r="B79" s="208"/>
      <c r="C79" s="208"/>
      <c r="D79" s="208"/>
      <c r="E79" s="208"/>
      <c r="F79" s="208"/>
      <c r="G79" s="404"/>
      <c r="H79" s="525"/>
      <c r="I79" s="404"/>
      <c r="J79" s="525"/>
    </row>
    <row r="80" spans="1:10" ht="15" customHeight="1">
      <c r="A80" s="113" t="s">
        <v>280</v>
      </c>
      <c r="G80" s="404"/>
      <c r="H80" s="525"/>
      <c r="I80" s="404"/>
      <c r="J80" s="525"/>
    </row>
    <row r="81" spans="1:10" ht="15" customHeight="1">
      <c r="A81" s="184" t="s">
        <v>281</v>
      </c>
      <c r="B81" s="208">
        <v>90</v>
      </c>
      <c r="C81" s="208">
        <v>87</v>
      </c>
      <c r="D81" s="208">
        <v>75</v>
      </c>
      <c r="E81" s="208">
        <v>68</v>
      </c>
      <c r="F81" s="208">
        <v>73</v>
      </c>
      <c r="G81" s="404">
        <v>5</v>
      </c>
      <c r="H81" s="525" t="s">
        <v>414</v>
      </c>
      <c r="I81" s="404">
        <v>-17</v>
      </c>
      <c r="J81" s="525" t="s">
        <v>414</v>
      </c>
    </row>
    <row r="82" spans="1:10" ht="15" customHeight="1">
      <c r="A82" s="184" t="s">
        <v>282</v>
      </c>
      <c r="B82" s="208">
        <v>9</v>
      </c>
      <c r="C82" s="208">
        <v>15</v>
      </c>
      <c r="D82" s="208">
        <v>10</v>
      </c>
      <c r="E82" s="208">
        <v>17</v>
      </c>
      <c r="F82" s="208">
        <v>7</v>
      </c>
      <c r="G82" s="404">
        <v>-10</v>
      </c>
      <c r="H82" s="525" t="s">
        <v>416</v>
      </c>
      <c r="I82" s="404">
        <v>-2</v>
      </c>
      <c r="J82" s="525" t="s">
        <v>416</v>
      </c>
    </row>
    <row r="83" spans="1:10" ht="15" customHeight="1">
      <c r="A83" s="113"/>
      <c r="B83" s="208"/>
      <c r="C83" s="208"/>
      <c r="D83" s="208"/>
      <c r="E83" s="208"/>
      <c r="F83" s="208"/>
      <c r="G83" s="404"/>
      <c r="H83" s="525"/>
      <c r="I83" s="404"/>
      <c r="J83" s="525"/>
    </row>
    <row r="84" spans="1:10" ht="15" customHeight="1">
      <c r="A84" s="113" t="s">
        <v>265</v>
      </c>
      <c r="G84" s="404"/>
      <c r="H84" s="525"/>
      <c r="I84" s="404"/>
      <c r="J84" s="525"/>
    </row>
    <row r="85" spans="1:10" ht="15" customHeight="1">
      <c r="A85" s="184" t="s">
        <v>222</v>
      </c>
      <c r="B85" s="115">
        <v>79</v>
      </c>
      <c r="C85" s="115">
        <v>90</v>
      </c>
      <c r="D85" s="115">
        <v>79</v>
      </c>
      <c r="E85" s="115">
        <v>77</v>
      </c>
      <c r="F85" s="115">
        <v>71</v>
      </c>
      <c r="G85" s="404">
        <v>-6</v>
      </c>
      <c r="H85" s="525" t="s">
        <v>414</v>
      </c>
      <c r="I85" s="404">
        <v>-8</v>
      </c>
      <c r="J85" s="525" t="s">
        <v>414</v>
      </c>
    </row>
    <row r="86" spans="1:10" ht="15" customHeight="1">
      <c r="A86" s="184" t="s">
        <v>223</v>
      </c>
      <c r="B86" s="115">
        <v>20</v>
      </c>
      <c r="C86" s="115">
        <v>12</v>
      </c>
      <c r="D86" s="115">
        <v>6</v>
      </c>
      <c r="E86" s="115">
        <v>8</v>
      </c>
      <c r="F86" s="115">
        <v>9</v>
      </c>
      <c r="G86" s="404">
        <v>1</v>
      </c>
      <c r="H86" s="525" t="s">
        <v>416</v>
      </c>
      <c r="I86" s="404">
        <v>-11</v>
      </c>
      <c r="J86" s="525" t="s">
        <v>416</v>
      </c>
    </row>
    <row r="87" spans="1:10" ht="15" customHeight="1">
      <c r="A87" s="184"/>
      <c r="B87" s="115"/>
      <c r="C87" s="115"/>
      <c r="D87" s="115"/>
      <c r="E87" s="115"/>
      <c r="F87" s="115"/>
      <c r="G87" s="404"/>
      <c r="H87" s="525"/>
      <c r="I87" s="404"/>
      <c r="J87" s="525"/>
    </row>
    <row r="88" spans="1:10" ht="15" customHeight="1">
      <c r="A88" s="113" t="s">
        <v>483</v>
      </c>
      <c r="B88" s="115"/>
      <c r="C88" s="115"/>
      <c r="D88" s="115"/>
      <c r="E88" s="115"/>
      <c r="F88" s="115"/>
      <c r="G88" s="404"/>
      <c r="H88" s="525"/>
      <c r="I88" s="404"/>
      <c r="J88" s="525"/>
    </row>
    <row r="89" spans="1:10" ht="15" customHeight="1">
      <c r="A89" s="184" t="s">
        <v>534</v>
      </c>
      <c r="B89" s="115">
        <v>20</v>
      </c>
      <c r="C89" s="115">
        <v>19</v>
      </c>
      <c r="D89" s="115">
        <v>13</v>
      </c>
      <c r="E89" s="115">
        <v>17</v>
      </c>
      <c r="F89" s="115">
        <v>18</v>
      </c>
      <c r="G89" s="404">
        <v>1</v>
      </c>
      <c r="H89" s="525" t="s">
        <v>416</v>
      </c>
      <c r="I89" s="404">
        <v>-2</v>
      </c>
      <c r="J89" s="525" t="s">
        <v>416</v>
      </c>
    </row>
    <row r="90" spans="1:10" ht="15" customHeight="1">
      <c r="A90" s="184" t="s">
        <v>535</v>
      </c>
      <c r="B90" s="115">
        <v>74</v>
      </c>
      <c r="C90" s="115">
        <v>77</v>
      </c>
      <c r="D90" s="115">
        <v>70</v>
      </c>
      <c r="E90" s="115">
        <v>65</v>
      </c>
      <c r="F90" s="115">
        <v>53</v>
      </c>
      <c r="G90" s="404">
        <v>-12</v>
      </c>
      <c r="H90" s="525" t="s">
        <v>414</v>
      </c>
      <c r="I90" s="404">
        <v>-21</v>
      </c>
      <c r="J90" s="525" t="s">
        <v>414</v>
      </c>
    </row>
    <row r="91" spans="1:10" ht="15" customHeight="1">
      <c r="A91" s="184" t="s">
        <v>2</v>
      </c>
      <c r="B91" s="115">
        <v>5</v>
      </c>
      <c r="C91" s="115">
        <v>6</v>
      </c>
      <c r="D91" s="115">
        <v>2</v>
      </c>
      <c r="E91" s="115">
        <v>3</v>
      </c>
      <c r="F91" s="115">
        <v>9</v>
      </c>
      <c r="G91" s="404">
        <v>6</v>
      </c>
      <c r="H91" s="525" t="s">
        <v>416</v>
      </c>
      <c r="I91" s="404">
        <v>4</v>
      </c>
      <c r="J91" s="525" t="s">
        <v>416</v>
      </c>
    </row>
    <row r="92" spans="1:10" ht="15" customHeight="1">
      <c r="A92" s="113"/>
      <c r="B92" s="115"/>
      <c r="C92" s="115"/>
      <c r="D92" s="115"/>
      <c r="E92" s="115"/>
      <c r="F92" s="115"/>
      <c r="G92" s="404"/>
      <c r="H92" s="525"/>
      <c r="I92" s="404"/>
      <c r="J92" s="525"/>
    </row>
    <row r="93" spans="1:10" ht="15" customHeight="1">
      <c r="A93" s="113" t="s">
        <v>264</v>
      </c>
      <c r="B93" s="115"/>
      <c r="C93" s="115"/>
      <c r="D93" s="115"/>
      <c r="E93" s="115"/>
      <c r="F93" s="115"/>
      <c r="G93" s="404"/>
      <c r="H93" s="525"/>
      <c r="I93" s="404"/>
      <c r="J93" s="525"/>
    </row>
    <row r="94" spans="1:10" ht="15" customHeight="1">
      <c r="A94" s="184" t="s">
        <v>224</v>
      </c>
      <c r="B94" s="115">
        <v>1</v>
      </c>
      <c r="C94" s="115">
        <v>0</v>
      </c>
      <c r="D94" s="115">
        <v>0</v>
      </c>
      <c r="E94" s="115">
        <v>1</v>
      </c>
      <c r="F94" s="115">
        <v>1</v>
      </c>
      <c r="G94" s="404">
        <v>0</v>
      </c>
      <c r="H94" s="525" t="s">
        <v>416</v>
      </c>
      <c r="I94" s="404">
        <v>0</v>
      </c>
      <c r="J94" s="525" t="s">
        <v>416</v>
      </c>
    </row>
    <row r="95" spans="1:10" ht="15" customHeight="1">
      <c r="A95" s="184" t="s">
        <v>225</v>
      </c>
      <c r="B95" s="115">
        <v>98</v>
      </c>
      <c r="C95" s="115">
        <v>102</v>
      </c>
      <c r="D95" s="115">
        <v>85</v>
      </c>
      <c r="E95" s="115">
        <v>83</v>
      </c>
      <c r="F95" s="115">
        <v>79</v>
      </c>
      <c r="G95" s="404">
        <v>-4</v>
      </c>
      <c r="H95" s="525" t="s">
        <v>414</v>
      </c>
      <c r="I95" s="404">
        <v>-19</v>
      </c>
      <c r="J95" s="525" t="s">
        <v>414</v>
      </c>
    </row>
    <row r="96" spans="1:10" ht="15" customHeight="1">
      <c r="A96" s="184" t="s">
        <v>2</v>
      </c>
      <c r="B96" s="115">
        <v>0</v>
      </c>
      <c r="C96" s="115">
        <v>0</v>
      </c>
      <c r="D96" s="115">
        <v>0</v>
      </c>
      <c r="E96" s="115">
        <v>1</v>
      </c>
      <c r="F96" s="115">
        <v>0</v>
      </c>
      <c r="G96" s="404">
        <v>-1</v>
      </c>
      <c r="H96" s="525" t="s">
        <v>416</v>
      </c>
      <c r="I96" s="404">
        <v>0</v>
      </c>
      <c r="J96" s="525" t="s">
        <v>416</v>
      </c>
    </row>
    <row r="97" spans="1:10" ht="15" customHeight="1">
      <c r="A97" s="116" t="s">
        <v>415</v>
      </c>
      <c r="B97" s="311">
        <v>36.4</v>
      </c>
      <c r="C97" s="311">
        <v>39.9</v>
      </c>
      <c r="D97" s="311">
        <v>39.1</v>
      </c>
      <c r="E97" s="311">
        <v>37.5</v>
      </c>
      <c r="F97" s="311">
        <v>39.200000000000003</v>
      </c>
      <c r="G97" s="405">
        <v>1.6</v>
      </c>
      <c r="H97" s="526" t="s">
        <v>414</v>
      </c>
      <c r="I97" s="405">
        <v>2.7</v>
      </c>
      <c r="J97" s="526" t="s">
        <v>414</v>
      </c>
    </row>
    <row r="98" spans="1:10" ht="15" customHeight="1">
      <c r="A98" s="184"/>
      <c r="B98" s="115"/>
      <c r="C98" s="115"/>
      <c r="D98" s="115"/>
      <c r="E98" s="115"/>
      <c r="F98" s="115"/>
      <c r="G98" s="404"/>
      <c r="H98" s="525"/>
      <c r="I98" s="404"/>
      <c r="J98" s="525"/>
    </row>
    <row r="99" spans="1:10" ht="15" customHeight="1">
      <c r="A99" s="113" t="s">
        <v>226</v>
      </c>
      <c r="B99" s="115"/>
      <c r="C99" s="115"/>
      <c r="D99" s="115"/>
      <c r="E99" s="115"/>
      <c r="F99" s="115"/>
      <c r="G99" s="404"/>
      <c r="H99" s="525"/>
      <c r="I99" s="404"/>
      <c r="J99" s="525"/>
    </row>
    <row r="100" spans="1:10" ht="15" customHeight="1">
      <c r="A100" s="116" t="s">
        <v>272</v>
      </c>
      <c r="B100" s="115">
        <v>83</v>
      </c>
      <c r="C100" s="115">
        <v>88</v>
      </c>
      <c r="D100" s="115">
        <v>58</v>
      </c>
      <c r="E100" s="115">
        <v>64</v>
      </c>
      <c r="F100" s="115">
        <v>68</v>
      </c>
      <c r="G100" s="404">
        <v>4</v>
      </c>
      <c r="H100" s="525" t="s">
        <v>414</v>
      </c>
      <c r="I100" s="404">
        <v>-15</v>
      </c>
      <c r="J100" s="525" t="s">
        <v>414</v>
      </c>
    </row>
    <row r="101" spans="1:10" ht="15" customHeight="1">
      <c r="A101" s="116" t="s">
        <v>273</v>
      </c>
      <c r="B101" s="118">
        <v>83.8</v>
      </c>
      <c r="C101" s="118">
        <v>86.3</v>
      </c>
      <c r="D101" s="118">
        <v>68.2</v>
      </c>
      <c r="E101" s="118">
        <v>75.3</v>
      </c>
      <c r="F101" s="118">
        <v>85</v>
      </c>
      <c r="G101" s="405">
        <v>9.6999999999999993</v>
      </c>
      <c r="H101" s="526" t="s">
        <v>414</v>
      </c>
      <c r="I101" s="405">
        <v>1.2</v>
      </c>
      <c r="J101" s="526" t="s">
        <v>414</v>
      </c>
    </row>
    <row r="102" spans="1:10" ht="15" customHeight="1">
      <c r="A102" s="184"/>
      <c r="B102" s="115"/>
      <c r="C102" s="115"/>
      <c r="D102" s="115"/>
      <c r="E102" s="115"/>
      <c r="F102" s="115"/>
      <c r="G102" s="404"/>
      <c r="H102" s="525"/>
      <c r="I102" s="404"/>
      <c r="J102" s="525"/>
    </row>
    <row r="103" spans="1:10" ht="15" customHeight="1">
      <c r="A103" s="113" t="s">
        <v>384</v>
      </c>
      <c r="B103" s="115"/>
      <c r="C103" s="115"/>
      <c r="D103" s="115"/>
      <c r="E103" s="115"/>
      <c r="F103" s="115"/>
      <c r="G103" s="404"/>
      <c r="H103" s="525"/>
      <c r="I103" s="404"/>
      <c r="J103" s="525"/>
    </row>
    <row r="104" spans="1:10" ht="15" customHeight="1">
      <c r="A104" s="184" t="s">
        <v>3</v>
      </c>
      <c r="B104" s="115">
        <v>20</v>
      </c>
      <c r="C104" s="115">
        <v>24</v>
      </c>
      <c r="D104" s="115">
        <v>27</v>
      </c>
      <c r="E104" s="115">
        <v>17</v>
      </c>
      <c r="F104" s="115">
        <v>15</v>
      </c>
      <c r="G104" s="404">
        <v>-2</v>
      </c>
      <c r="H104" s="525" t="s">
        <v>416</v>
      </c>
      <c r="I104" s="404">
        <v>-5</v>
      </c>
      <c r="J104" s="525" t="s">
        <v>416</v>
      </c>
    </row>
    <row r="105" spans="1:10" s="313" customFormat="1" ht="15" customHeight="1">
      <c r="A105" s="184" t="s">
        <v>486</v>
      </c>
      <c r="B105" s="115">
        <v>53</v>
      </c>
      <c r="C105" s="115">
        <v>63</v>
      </c>
      <c r="D105" s="115">
        <v>41</v>
      </c>
      <c r="E105" s="115">
        <v>45</v>
      </c>
      <c r="F105" s="115">
        <v>53</v>
      </c>
      <c r="G105" s="409">
        <v>8</v>
      </c>
      <c r="H105" s="525" t="s">
        <v>414</v>
      </c>
      <c r="I105" s="409">
        <v>0</v>
      </c>
      <c r="J105" s="525" t="s">
        <v>414</v>
      </c>
    </row>
    <row r="106" spans="1:10" ht="15" customHeight="1">
      <c r="A106" s="184" t="s">
        <v>4</v>
      </c>
      <c r="B106" s="115">
        <v>24</v>
      </c>
      <c r="C106" s="115">
        <v>15</v>
      </c>
      <c r="D106" s="115">
        <v>8</v>
      </c>
      <c r="E106" s="115">
        <v>17</v>
      </c>
      <c r="F106" s="115">
        <v>8</v>
      </c>
      <c r="G106" s="404">
        <v>-9</v>
      </c>
      <c r="H106" s="525" t="s">
        <v>416</v>
      </c>
      <c r="I106" s="404">
        <v>-16</v>
      </c>
      <c r="J106" s="525" t="s">
        <v>416</v>
      </c>
    </row>
    <row r="107" spans="1:10" ht="15" customHeight="1">
      <c r="A107" s="184" t="s">
        <v>5</v>
      </c>
      <c r="B107" s="115">
        <v>2</v>
      </c>
      <c r="C107" s="115">
        <v>0</v>
      </c>
      <c r="D107" s="115">
        <v>9</v>
      </c>
      <c r="E107" s="115">
        <v>6</v>
      </c>
      <c r="F107" s="115">
        <v>4</v>
      </c>
      <c r="G107" s="404">
        <v>-2</v>
      </c>
      <c r="H107" s="525" t="s">
        <v>416</v>
      </c>
      <c r="I107" s="404">
        <v>2</v>
      </c>
      <c r="J107" s="525" t="s">
        <v>416</v>
      </c>
    </row>
    <row r="108" spans="1:10" ht="15" customHeight="1">
      <c r="A108" s="183" t="s">
        <v>539</v>
      </c>
      <c r="B108" s="115">
        <v>99</v>
      </c>
      <c r="C108" s="115">
        <v>102</v>
      </c>
      <c r="D108" s="115">
        <v>85</v>
      </c>
      <c r="E108" s="115">
        <v>85</v>
      </c>
      <c r="F108" s="115">
        <v>80</v>
      </c>
      <c r="G108" s="404">
        <v>-5</v>
      </c>
      <c r="H108" s="525" t="s">
        <v>414</v>
      </c>
      <c r="I108" s="404">
        <v>-19</v>
      </c>
      <c r="J108" s="525" t="s">
        <v>414</v>
      </c>
    </row>
    <row r="109" spans="1:10" ht="15" customHeight="1">
      <c r="A109" s="116" t="s">
        <v>493</v>
      </c>
      <c r="B109" s="118">
        <v>53.5</v>
      </c>
      <c r="C109" s="118">
        <v>61.8</v>
      </c>
      <c r="D109" s="118">
        <v>48.2</v>
      </c>
      <c r="E109" s="118">
        <v>52.9</v>
      </c>
      <c r="F109" s="118">
        <v>66.3</v>
      </c>
      <c r="G109" s="405">
        <v>13.3</v>
      </c>
      <c r="H109" s="526" t="s">
        <v>414</v>
      </c>
      <c r="I109" s="405">
        <v>12.7</v>
      </c>
      <c r="J109" s="526" t="s">
        <v>414</v>
      </c>
    </row>
    <row r="110" spans="1:10" ht="15" customHeight="1">
      <c r="A110" s="184"/>
      <c r="B110" s="122"/>
      <c r="C110" s="122"/>
      <c r="D110" s="122"/>
      <c r="E110" s="122"/>
      <c r="F110" s="122"/>
      <c r="G110" s="404"/>
      <c r="H110" s="525"/>
      <c r="I110" s="404"/>
      <c r="J110" s="525"/>
    </row>
    <row r="111" spans="1:10" ht="15" customHeight="1">
      <c r="A111" s="113" t="s">
        <v>487</v>
      </c>
      <c r="B111" s="123"/>
      <c r="C111" s="120"/>
      <c r="D111" s="120"/>
      <c r="E111" s="120"/>
      <c r="F111" s="120"/>
      <c r="G111" s="404"/>
      <c r="H111" s="525"/>
      <c r="I111" s="404"/>
      <c r="J111" s="525"/>
    </row>
    <row r="112" spans="1:10" ht="15" customHeight="1">
      <c r="A112" s="184" t="s">
        <v>207</v>
      </c>
      <c r="B112" s="124">
        <v>415.5</v>
      </c>
      <c r="C112" s="124">
        <v>403</v>
      </c>
      <c r="D112" s="124">
        <v>424</v>
      </c>
      <c r="E112" s="124">
        <v>433</v>
      </c>
      <c r="F112" s="124">
        <v>458</v>
      </c>
      <c r="G112" s="406">
        <v>25</v>
      </c>
      <c r="H112" s="525" t="s">
        <v>414</v>
      </c>
      <c r="I112" s="406">
        <v>42.5</v>
      </c>
      <c r="J112" s="525" t="s">
        <v>414</v>
      </c>
    </row>
    <row r="113" spans="1:10" ht="15" customHeight="1">
      <c r="A113" s="184" t="s">
        <v>24</v>
      </c>
      <c r="B113" s="124">
        <v>345</v>
      </c>
      <c r="C113" s="124">
        <v>358</v>
      </c>
      <c r="D113" s="124">
        <v>413</v>
      </c>
      <c r="E113" s="124">
        <v>302</v>
      </c>
      <c r="F113" s="124">
        <v>391.5</v>
      </c>
      <c r="G113" s="406">
        <v>89.5</v>
      </c>
      <c r="H113" s="525" t="s">
        <v>414</v>
      </c>
      <c r="I113" s="406">
        <v>46.5</v>
      </c>
      <c r="J113" s="525" t="s">
        <v>414</v>
      </c>
    </row>
    <row r="114" spans="1:10" ht="15" customHeight="1">
      <c r="A114" s="184" t="s">
        <v>25</v>
      </c>
      <c r="B114" s="124">
        <v>67.5</v>
      </c>
      <c r="C114" s="124">
        <v>69</v>
      </c>
      <c r="D114" s="124">
        <v>74</v>
      </c>
      <c r="E114" s="124">
        <v>42</v>
      </c>
      <c r="F114" s="124">
        <v>113</v>
      </c>
      <c r="G114" s="406">
        <v>71</v>
      </c>
      <c r="H114" s="525" t="s">
        <v>414</v>
      </c>
      <c r="I114" s="406">
        <v>45.5</v>
      </c>
      <c r="J114" s="525" t="s">
        <v>414</v>
      </c>
    </row>
    <row r="115" spans="1:10" ht="15" customHeight="1">
      <c r="A115" s="184" t="s">
        <v>208</v>
      </c>
      <c r="B115" s="124">
        <v>822</v>
      </c>
      <c r="C115" s="124">
        <v>907</v>
      </c>
      <c r="D115" s="124">
        <v>906</v>
      </c>
      <c r="E115" s="124">
        <v>788</v>
      </c>
      <c r="F115" s="124">
        <v>961</v>
      </c>
      <c r="G115" s="406">
        <v>173</v>
      </c>
      <c r="H115" s="525" t="s">
        <v>414</v>
      </c>
      <c r="I115" s="406">
        <v>139</v>
      </c>
      <c r="J115" s="525" t="s">
        <v>414</v>
      </c>
    </row>
    <row r="116" spans="1:10" ht="15" customHeight="1">
      <c r="A116" s="112"/>
      <c r="G116" s="404"/>
      <c r="H116" s="525"/>
      <c r="I116" s="404"/>
      <c r="J116" s="525"/>
    </row>
    <row r="117" spans="1:10" ht="15" customHeight="1">
      <c r="A117" s="113" t="s">
        <v>271</v>
      </c>
      <c r="B117" s="120"/>
      <c r="C117" s="120"/>
      <c r="D117" s="120"/>
      <c r="E117" s="120"/>
      <c r="F117" s="120"/>
      <c r="G117" s="404"/>
      <c r="H117" s="525"/>
      <c r="I117" s="404"/>
      <c r="J117" s="525"/>
    </row>
    <row r="118" spans="1:10" ht="15" customHeight="1">
      <c r="A118" s="184" t="s">
        <v>6</v>
      </c>
      <c r="B118" s="115">
        <v>46</v>
      </c>
      <c r="C118" s="115">
        <v>53</v>
      </c>
      <c r="D118" s="115">
        <v>37</v>
      </c>
      <c r="E118" s="115">
        <v>39</v>
      </c>
      <c r="F118" s="115">
        <v>50</v>
      </c>
      <c r="G118" s="404">
        <v>11</v>
      </c>
      <c r="H118" s="525" t="s">
        <v>414</v>
      </c>
      <c r="I118" s="404">
        <v>4</v>
      </c>
      <c r="J118" s="525" t="s">
        <v>414</v>
      </c>
    </row>
    <row r="119" spans="1:10" ht="15" customHeight="1">
      <c r="A119" s="184" t="s">
        <v>7</v>
      </c>
      <c r="B119" s="115">
        <v>0</v>
      </c>
      <c r="C119" s="115">
        <v>0</v>
      </c>
      <c r="D119" s="115">
        <v>1</v>
      </c>
      <c r="E119" s="115">
        <v>1</v>
      </c>
      <c r="F119" s="115">
        <v>0</v>
      </c>
      <c r="G119" s="404">
        <v>-1</v>
      </c>
      <c r="H119" s="525" t="s">
        <v>416</v>
      </c>
      <c r="I119" s="404">
        <v>0</v>
      </c>
      <c r="J119" s="525" t="s">
        <v>416</v>
      </c>
    </row>
    <row r="120" spans="1:10" ht="15" customHeight="1">
      <c r="A120" s="184" t="s">
        <v>8</v>
      </c>
      <c r="B120" s="115">
        <v>1</v>
      </c>
      <c r="C120" s="115">
        <v>0</v>
      </c>
      <c r="D120" s="115">
        <v>0</v>
      </c>
      <c r="E120" s="115">
        <v>1</v>
      </c>
      <c r="F120" s="115">
        <v>0</v>
      </c>
      <c r="G120" s="404">
        <v>-1</v>
      </c>
      <c r="H120" s="525" t="s">
        <v>416</v>
      </c>
      <c r="I120" s="404">
        <v>-1</v>
      </c>
      <c r="J120" s="525" t="s">
        <v>416</v>
      </c>
    </row>
    <row r="121" spans="1:10" ht="15" customHeight="1">
      <c r="A121" s="184" t="s">
        <v>9</v>
      </c>
      <c r="B121" s="115">
        <v>0</v>
      </c>
      <c r="C121" s="115">
        <v>0</v>
      </c>
      <c r="D121" s="115">
        <v>0</v>
      </c>
      <c r="E121" s="115">
        <v>0</v>
      </c>
      <c r="F121" s="115">
        <v>0</v>
      </c>
      <c r="G121" s="404">
        <v>0</v>
      </c>
      <c r="H121" s="525" t="s">
        <v>416</v>
      </c>
      <c r="I121" s="404">
        <v>0</v>
      </c>
      <c r="J121" s="525" t="s">
        <v>416</v>
      </c>
    </row>
    <row r="122" spans="1:10" ht="15" customHeight="1">
      <c r="A122" s="184" t="s">
        <v>10</v>
      </c>
      <c r="B122" s="115">
        <v>0</v>
      </c>
      <c r="C122" s="115">
        <v>1</v>
      </c>
      <c r="D122" s="115">
        <v>0</v>
      </c>
      <c r="E122" s="115">
        <v>0</v>
      </c>
      <c r="F122" s="115">
        <v>0</v>
      </c>
      <c r="G122" s="404">
        <v>0</v>
      </c>
      <c r="H122" s="525" t="s">
        <v>416</v>
      </c>
      <c r="I122" s="404">
        <v>0</v>
      </c>
      <c r="J122" s="525" t="s">
        <v>416</v>
      </c>
    </row>
    <row r="123" spans="1:10" ht="15" customHeight="1">
      <c r="A123" s="184" t="s">
        <v>11</v>
      </c>
      <c r="B123" s="115">
        <v>0</v>
      </c>
      <c r="C123" s="115">
        <v>1</v>
      </c>
      <c r="D123" s="115">
        <v>0</v>
      </c>
      <c r="E123" s="115">
        <v>0</v>
      </c>
      <c r="F123" s="115">
        <v>0</v>
      </c>
      <c r="G123" s="404">
        <v>0</v>
      </c>
      <c r="H123" s="525" t="s">
        <v>416</v>
      </c>
      <c r="I123" s="404">
        <v>0</v>
      </c>
      <c r="J123" s="525" t="s">
        <v>416</v>
      </c>
    </row>
    <row r="124" spans="1:10" ht="15" customHeight="1">
      <c r="A124" s="184" t="s">
        <v>12</v>
      </c>
      <c r="B124" s="115">
        <v>0</v>
      </c>
      <c r="C124" s="115">
        <v>0</v>
      </c>
      <c r="D124" s="115">
        <v>0</v>
      </c>
      <c r="E124" s="115">
        <v>0</v>
      </c>
      <c r="F124" s="115">
        <v>0</v>
      </c>
      <c r="G124" s="404">
        <v>0</v>
      </c>
      <c r="H124" s="525" t="s">
        <v>416</v>
      </c>
      <c r="I124" s="404">
        <v>0</v>
      </c>
      <c r="J124" s="525" t="s">
        <v>416</v>
      </c>
    </row>
    <row r="125" spans="1:10" ht="15" customHeight="1">
      <c r="A125" s="184" t="s">
        <v>13</v>
      </c>
      <c r="B125" s="115">
        <v>1</v>
      </c>
      <c r="C125" s="115">
        <v>1</v>
      </c>
      <c r="D125" s="115">
        <v>0</v>
      </c>
      <c r="E125" s="115">
        <v>2</v>
      </c>
      <c r="F125" s="115">
        <v>1</v>
      </c>
      <c r="G125" s="404">
        <v>-1</v>
      </c>
      <c r="H125" s="525" t="s">
        <v>416</v>
      </c>
      <c r="I125" s="404">
        <v>0</v>
      </c>
      <c r="J125" s="525" t="s">
        <v>416</v>
      </c>
    </row>
    <row r="126" spans="1:10" ht="15" customHeight="1">
      <c r="A126" s="184" t="s">
        <v>14</v>
      </c>
      <c r="B126" s="115">
        <v>0</v>
      </c>
      <c r="C126" s="115">
        <v>1</v>
      </c>
      <c r="D126" s="115">
        <v>1</v>
      </c>
      <c r="E126" s="115">
        <v>0</v>
      </c>
      <c r="F126" s="115">
        <v>0</v>
      </c>
      <c r="G126" s="404">
        <v>0</v>
      </c>
      <c r="H126" s="525" t="s">
        <v>416</v>
      </c>
      <c r="I126" s="404">
        <v>0</v>
      </c>
      <c r="J126" s="525" t="s">
        <v>416</v>
      </c>
    </row>
    <row r="127" spans="1:10" ht="15" customHeight="1">
      <c r="A127" s="184" t="s">
        <v>15</v>
      </c>
      <c r="B127" s="115">
        <v>0</v>
      </c>
      <c r="C127" s="115">
        <v>4</v>
      </c>
      <c r="D127" s="115">
        <v>1</v>
      </c>
      <c r="E127" s="115">
        <v>2</v>
      </c>
      <c r="F127" s="115">
        <v>0</v>
      </c>
      <c r="G127" s="404">
        <v>-2</v>
      </c>
      <c r="H127" s="525" t="s">
        <v>416</v>
      </c>
      <c r="I127" s="404">
        <v>0</v>
      </c>
      <c r="J127" s="525" t="s">
        <v>416</v>
      </c>
    </row>
    <row r="128" spans="1:10" ht="15" customHeight="1">
      <c r="A128" s="184" t="s">
        <v>16</v>
      </c>
      <c r="B128" s="115">
        <v>1</v>
      </c>
      <c r="C128" s="115">
        <v>0</v>
      </c>
      <c r="D128" s="115">
        <v>2</v>
      </c>
      <c r="E128" s="115">
        <v>0</v>
      </c>
      <c r="F128" s="115">
        <v>1</v>
      </c>
      <c r="G128" s="404">
        <v>1</v>
      </c>
      <c r="H128" s="525" t="s">
        <v>416</v>
      </c>
      <c r="I128" s="404">
        <v>0</v>
      </c>
      <c r="J128" s="525" t="s">
        <v>416</v>
      </c>
    </row>
    <row r="129" spans="1:10" ht="15" customHeight="1">
      <c r="A129" s="184" t="s">
        <v>17</v>
      </c>
      <c r="B129" s="115">
        <v>0</v>
      </c>
      <c r="C129" s="115">
        <v>0</v>
      </c>
      <c r="D129" s="115">
        <v>0</v>
      </c>
      <c r="E129" s="115">
        <v>0</v>
      </c>
      <c r="F129" s="115">
        <v>0</v>
      </c>
      <c r="G129" s="404">
        <v>0</v>
      </c>
      <c r="H129" s="525" t="s">
        <v>416</v>
      </c>
      <c r="I129" s="404">
        <v>0</v>
      </c>
      <c r="J129" s="525" t="s">
        <v>416</v>
      </c>
    </row>
    <row r="130" spans="1:10" ht="15" customHeight="1">
      <c r="A130" s="184" t="s">
        <v>18</v>
      </c>
      <c r="B130" s="115">
        <v>0</v>
      </c>
      <c r="C130" s="115">
        <v>1</v>
      </c>
      <c r="D130" s="115">
        <v>2</v>
      </c>
      <c r="E130" s="115">
        <v>1</v>
      </c>
      <c r="F130" s="115">
        <v>0</v>
      </c>
      <c r="G130" s="404">
        <v>-1</v>
      </c>
      <c r="H130" s="525" t="s">
        <v>416</v>
      </c>
      <c r="I130" s="404">
        <v>0</v>
      </c>
      <c r="J130" s="525" t="s">
        <v>416</v>
      </c>
    </row>
    <row r="131" spans="1:10" ht="15" customHeight="1">
      <c r="A131" s="184" t="s">
        <v>19</v>
      </c>
      <c r="B131" s="115">
        <v>0</v>
      </c>
      <c r="C131" s="115">
        <v>0</v>
      </c>
      <c r="D131" s="115">
        <v>0</v>
      </c>
      <c r="E131" s="115">
        <v>0</v>
      </c>
      <c r="F131" s="115">
        <v>0</v>
      </c>
      <c r="G131" s="404">
        <v>0</v>
      </c>
      <c r="H131" s="525" t="s">
        <v>416</v>
      </c>
      <c r="I131" s="404">
        <v>0</v>
      </c>
      <c r="J131" s="525" t="s">
        <v>416</v>
      </c>
    </row>
    <row r="132" spans="1:10" ht="15" customHeight="1">
      <c r="A132" s="184" t="s">
        <v>20</v>
      </c>
      <c r="B132" s="115">
        <v>25</v>
      </c>
      <c r="C132" s="115">
        <v>15</v>
      </c>
      <c r="D132" s="115">
        <v>9</v>
      </c>
      <c r="E132" s="115">
        <v>8</v>
      </c>
      <c r="F132" s="115">
        <v>7</v>
      </c>
      <c r="G132" s="404">
        <v>-1</v>
      </c>
      <c r="H132" s="525" t="s">
        <v>416</v>
      </c>
      <c r="I132" s="404">
        <v>-18</v>
      </c>
      <c r="J132" s="525" t="s">
        <v>416</v>
      </c>
    </row>
    <row r="133" spans="1:10" ht="15" customHeight="1">
      <c r="A133" s="184" t="s">
        <v>21</v>
      </c>
      <c r="B133" s="115">
        <v>0</v>
      </c>
      <c r="C133" s="115">
        <v>1</v>
      </c>
      <c r="D133" s="115">
        <v>0</v>
      </c>
      <c r="E133" s="115">
        <v>0</v>
      </c>
      <c r="F133" s="115">
        <v>1</v>
      </c>
      <c r="G133" s="404">
        <v>1</v>
      </c>
      <c r="H133" s="525" t="s">
        <v>416</v>
      </c>
      <c r="I133" s="404">
        <v>1</v>
      </c>
      <c r="J133" s="525" t="s">
        <v>416</v>
      </c>
    </row>
    <row r="134" spans="1:10" ht="15" customHeight="1">
      <c r="A134" s="183" t="s">
        <v>268</v>
      </c>
      <c r="B134" s="115">
        <v>74</v>
      </c>
      <c r="C134" s="115">
        <v>78</v>
      </c>
      <c r="D134" s="115">
        <v>53</v>
      </c>
      <c r="E134" s="115">
        <v>54</v>
      </c>
      <c r="F134" s="115">
        <v>60</v>
      </c>
      <c r="G134" s="404">
        <v>6</v>
      </c>
      <c r="H134" s="525" t="s">
        <v>414</v>
      </c>
      <c r="I134" s="404">
        <v>-14</v>
      </c>
      <c r="J134" s="525" t="s">
        <v>414</v>
      </c>
    </row>
    <row r="135" spans="1:10" ht="15" customHeight="1">
      <c r="A135" s="112"/>
      <c r="G135" s="404"/>
      <c r="H135" s="525"/>
      <c r="I135" s="404"/>
      <c r="J135" s="525"/>
    </row>
    <row r="136" spans="1:10" ht="15" customHeight="1">
      <c r="A136" s="113" t="s">
        <v>269</v>
      </c>
      <c r="B136" s="120"/>
      <c r="C136" s="120"/>
      <c r="D136" s="120"/>
      <c r="E136" s="120"/>
      <c r="F136" s="120"/>
      <c r="G136" s="404"/>
      <c r="H136" s="525"/>
      <c r="I136" s="404"/>
      <c r="J136" s="525"/>
    </row>
    <row r="137" spans="1:10" ht="15" customHeight="1">
      <c r="A137" s="520" t="s">
        <v>147</v>
      </c>
      <c r="B137" s="521">
        <v>71</v>
      </c>
      <c r="C137" s="521">
        <v>72</v>
      </c>
      <c r="D137" s="521">
        <v>50</v>
      </c>
      <c r="E137" s="521">
        <v>50</v>
      </c>
      <c r="F137" s="521">
        <v>59</v>
      </c>
      <c r="G137" s="522">
        <v>9</v>
      </c>
      <c r="H137" s="531" t="s">
        <v>414</v>
      </c>
      <c r="I137" s="522">
        <v>-12</v>
      </c>
      <c r="J137" s="531" t="s">
        <v>414</v>
      </c>
    </row>
    <row r="138" spans="1:10" ht="15" customHeight="1">
      <c r="A138" s="121" t="s">
        <v>22</v>
      </c>
      <c r="B138" s="312">
        <v>149.80000000000001</v>
      </c>
      <c r="C138" s="312">
        <v>140.4</v>
      </c>
      <c r="D138" s="312">
        <v>132.9</v>
      </c>
      <c r="E138" s="312">
        <v>129</v>
      </c>
      <c r="F138" s="312">
        <v>143.4</v>
      </c>
      <c r="G138" s="407">
        <v>14.4</v>
      </c>
      <c r="H138" s="528" t="s">
        <v>414</v>
      </c>
      <c r="I138" s="407">
        <v>-6.4</v>
      </c>
      <c r="J138" s="528" t="s">
        <v>414</v>
      </c>
    </row>
    <row r="139" spans="1:10" ht="15" customHeight="1">
      <c r="A139" s="390" t="s">
        <v>644</v>
      </c>
      <c r="B139" s="391">
        <v>95.9</v>
      </c>
      <c r="C139" s="391">
        <v>92.3</v>
      </c>
      <c r="D139" s="391">
        <v>94.3</v>
      </c>
      <c r="E139" s="391">
        <v>92.6</v>
      </c>
      <c r="F139" s="391">
        <v>98.3</v>
      </c>
      <c r="G139" s="408">
        <v>5.7</v>
      </c>
      <c r="H139" s="529" t="s">
        <v>414</v>
      </c>
      <c r="I139" s="408">
        <v>2.4</v>
      </c>
      <c r="J139" s="529" t="s">
        <v>414</v>
      </c>
    </row>
    <row r="140" spans="1:10" ht="15" customHeight="1">
      <c r="A140" s="520" t="s">
        <v>246</v>
      </c>
      <c r="B140" s="521">
        <v>0</v>
      </c>
      <c r="C140" s="521">
        <v>0</v>
      </c>
      <c r="D140" s="521">
        <v>0</v>
      </c>
      <c r="E140" s="521">
        <v>0</v>
      </c>
      <c r="F140" s="521">
        <v>0</v>
      </c>
      <c r="G140" s="522">
        <v>0</v>
      </c>
      <c r="H140" s="531" t="s">
        <v>416</v>
      </c>
      <c r="I140" s="522">
        <v>0</v>
      </c>
      <c r="J140" s="531" t="s">
        <v>416</v>
      </c>
    </row>
    <row r="141" spans="1:10" ht="15" customHeight="1">
      <c r="A141" s="121" t="s">
        <v>22</v>
      </c>
      <c r="B141" s="312">
        <v>0</v>
      </c>
      <c r="C141" s="312">
        <v>0</v>
      </c>
      <c r="D141" s="312">
        <v>0</v>
      </c>
      <c r="E141" s="312">
        <v>0</v>
      </c>
      <c r="F141" s="312">
        <v>0</v>
      </c>
      <c r="G141" s="407">
        <v>0</v>
      </c>
      <c r="H141" s="528" t="s">
        <v>414</v>
      </c>
      <c r="I141" s="407">
        <v>0</v>
      </c>
      <c r="J141" s="528" t="s">
        <v>414</v>
      </c>
    </row>
    <row r="142" spans="1:10" ht="15" customHeight="1">
      <c r="A142" s="390" t="s">
        <v>646</v>
      </c>
      <c r="B142" s="391">
        <v>0</v>
      </c>
      <c r="C142" s="391">
        <v>0</v>
      </c>
      <c r="D142" s="391">
        <v>0</v>
      </c>
      <c r="E142" s="391">
        <v>0</v>
      </c>
      <c r="F142" s="391">
        <v>0</v>
      </c>
      <c r="G142" s="408">
        <v>0</v>
      </c>
      <c r="H142" s="529" t="s">
        <v>414</v>
      </c>
      <c r="I142" s="408">
        <v>0</v>
      </c>
      <c r="J142" s="529" t="s">
        <v>414</v>
      </c>
    </row>
    <row r="143" spans="1:10" ht="15" customHeight="1">
      <c r="A143" s="184" t="s">
        <v>616</v>
      </c>
      <c r="B143" s="115">
        <v>2</v>
      </c>
      <c r="C143" s="115">
        <v>2</v>
      </c>
      <c r="D143" s="115">
        <v>2</v>
      </c>
      <c r="E143" s="115">
        <v>1</v>
      </c>
      <c r="F143" s="115">
        <v>1</v>
      </c>
      <c r="G143" s="404">
        <v>0</v>
      </c>
      <c r="H143" s="527" t="s">
        <v>416</v>
      </c>
      <c r="I143" s="404">
        <v>-1</v>
      </c>
      <c r="J143" s="527" t="s">
        <v>416</v>
      </c>
    </row>
    <row r="144" spans="1:10" ht="15" customHeight="1">
      <c r="A144" s="390" t="s">
        <v>641</v>
      </c>
      <c r="B144" s="391">
        <v>2.7</v>
      </c>
      <c r="C144" s="391">
        <v>2.6</v>
      </c>
      <c r="D144" s="391">
        <v>3.8</v>
      </c>
      <c r="E144" s="391">
        <v>1.9</v>
      </c>
      <c r="F144" s="391">
        <v>1.7</v>
      </c>
      <c r="G144" s="408">
        <v>-0.2</v>
      </c>
      <c r="H144" s="529" t="s">
        <v>414</v>
      </c>
      <c r="I144" s="408">
        <v>-1</v>
      </c>
      <c r="J144" s="529" t="s">
        <v>414</v>
      </c>
    </row>
    <row r="145" spans="1:10" ht="15" customHeight="1">
      <c r="A145" s="167" t="s">
        <v>617</v>
      </c>
      <c r="B145" s="115">
        <v>0</v>
      </c>
      <c r="C145" s="115">
        <v>3</v>
      </c>
      <c r="D145" s="115">
        <v>0</v>
      </c>
      <c r="E145" s="115">
        <v>2</v>
      </c>
      <c r="F145" s="115">
        <v>0</v>
      </c>
      <c r="G145" s="404">
        <v>-2</v>
      </c>
      <c r="H145" s="527" t="s">
        <v>416</v>
      </c>
      <c r="I145" s="404">
        <v>0</v>
      </c>
      <c r="J145" s="527" t="s">
        <v>416</v>
      </c>
    </row>
    <row r="146" spans="1:10" s="313" customFormat="1" ht="15" customHeight="1">
      <c r="A146" s="167" t="s">
        <v>23</v>
      </c>
      <c r="B146" s="115">
        <v>0</v>
      </c>
      <c r="C146" s="115">
        <v>0</v>
      </c>
      <c r="D146" s="115">
        <v>0</v>
      </c>
      <c r="E146" s="115">
        <v>1</v>
      </c>
      <c r="F146" s="115">
        <v>0</v>
      </c>
      <c r="G146" s="404">
        <v>-1</v>
      </c>
      <c r="H146" s="527" t="s">
        <v>416</v>
      </c>
      <c r="I146" s="404">
        <v>0</v>
      </c>
      <c r="J146" s="527" t="s">
        <v>416</v>
      </c>
    </row>
    <row r="147" spans="1:10" ht="15" customHeight="1">
      <c r="A147" s="167" t="s">
        <v>409</v>
      </c>
      <c r="B147" s="115">
        <v>1</v>
      </c>
      <c r="C147" s="115">
        <v>1</v>
      </c>
      <c r="D147" s="115">
        <v>1</v>
      </c>
      <c r="E147" s="115">
        <v>0</v>
      </c>
      <c r="F147" s="115">
        <v>0</v>
      </c>
      <c r="G147" s="404">
        <v>0</v>
      </c>
      <c r="H147" s="527" t="s">
        <v>416</v>
      </c>
      <c r="I147" s="404">
        <v>-1</v>
      </c>
      <c r="J147" s="527" t="s">
        <v>416</v>
      </c>
    </row>
    <row r="148" spans="1:10" s="313" customFormat="1" ht="15" customHeight="1">
      <c r="A148" s="517" t="s">
        <v>268</v>
      </c>
      <c r="B148" s="518">
        <v>74</v>
      </c>
      <c r="C148" s="518">
        <v>78</v>
      </c>
      <c r="D148" s="518">
        <v>53</v>
      </c>
      <c r="E148" s="518">
        <v>54</v>
      </c>
      <c r="F148" s="518">
        <v>60</v>
      </c>
      <c r="G148" s="519">
        <v>6</v>
      </c>
      <c r="H148" s="530" t="s">
        <v>414</v>
      </c>
      <c r="I148" s="519">
        <v>-14</v>
      </c>
      <c r="J148" s="530" t="s">
        <v>414</v>
      </c>
    </row>
    <row r="149" spans="1:10" ht="15" customHeight="1">
      <c r="A149" s="112"/>
      <c r="G149" s="404"/>
      <c r="H149" s="525"/>
      <c r="I149" s="404"/>
      <c r="J149" s="525"/>
    </row>
    <row r="150" spans="1:10" ht="67.5" customHeight="1">
      <c r="A150" s="110" t="s">
        <v>329</v>
      </c>
      <c r="B150" s="523" t="str">
        <f>'Table Of Contents'!$C$4</f>
        <v>July 2017 to June 2018</v>
      </c>
      <c r="C150" s="523" t="str">
        <f>'Table Of Contents'!$D$4</f>
        <v>July 2018 to June 2019</v>
      </c>
      <c r="D150" s="523" t="str">
        <f>'Table Of Contents'!$E$4</f>
        <v>July 2019 to June 2020</v>
      </c>
      <c r="E150" s="523" t="str">
        <f>'Table Of Contents'!$F$4</f>
        <v>July 2020 to June 2021</v>
      </c>
      <c r="F150" s="523" t="str">
        <f>'Table Of Contents'!$G$4</f>
        <v>July 2021 to June 2022</v>
      </c>
      <c r="G150" s="545" t="s">
        <v>410</v>
      </c>
      <c r="H150" s="545" t="s">
        <v>411</v>
      </c>
      <c r="I150" s="545" t="s">
        <v>412</v>
      </c>
      <c r="J150" s="545" t="s">
        <v>413</v>
      </c>
    </row>
    <row r="151" spans="1:10" ht="15" customHeight="1">
      <c r="A151" s="154"/>
      <c r="B151" s="156"/>
      <c r="C151" s="156"/>
      <c r="D151" s="156"/>
      <c r="E151" s="156"/>
      <c r="F151" s="156"/>
      <c r="G151" s="404"/>
      <c r="H151" s="525"/>
      <c r="I151" s="404"/>
      <c r="J151" s="525"/>
    </row>
    <row r="152" spans="1:10" ht="15" customHeight="1">
      <c r="A152" s="113" t="s">
        <v>532</v>
      </c>
      <c r="B152" s="208">
        <v>4624</v>
      </c>
      <c r="C152" s="208">
        <v>4877</v>
      </c>
      <c r="D152" s="208">
        <v>4186</v>
      </c>
      <c r="E152" s="208">
        <v>3704</v>
      </c>
      <c r="F152" s="208">
        <v>3422</v>
      </c>
      <c r="G152" s="404">
        <v>-282</v>
      </c>
      <c r="H152" s="525" t="s">
        <v>414</v>
      </c>
      <c r="I152" s="404">
        <v>-1202</v>
      </c>
      <c r="J152" s="525" t="s">
        <v>633</v>
      </c>
    </row>
    <row r="153" spans="1:10" ht="15" customHeight="1">
      <c r="A153" s="112"/>
      <c r="G153" s="404"/>
      <c r="H153" s="525"/>
      <c r="I153" s="404"/>
      <c r="J153" s="525"/>
    </row>
    <row r="154" spans="1:10" ht="15" customHeight="1">
      <c r="A154" s="113" t="s">
        <v>280</v>
      </c>
      <c r="G154" s="404"/>
      <c r="H154" s="525"/>
      <c r="I154" s="404"/>
      <c r="J154" s="525"/>
    </row>
    <row r="155" spans="1:10" ht="15" customHeight="1">
      <c r="A155" s="184" t="s">
        <v>281</v>
      </c>
      <c r="B155" s="115">
        <v>2386</v>
      </c>
      <c r="C155" s="115">
        <v>2390</v>
      </c>
      <c r="D155" s="115">
        <v>1988</v>
      </c>
      <c r="E155" s="115">
        <v>1712</v>
      </c>
      <c r="F155" s="115">
        <v>1418</v>
      </c>
      <c r="G155" s="404">
        <v>-294</v>
      </c>
      <c r="H155" s="525" t="s">
        <v>414</v>
      </c>
      <c r="I155" s="404">
        <v>-968</v>
      </c>
      <c r="J155" s="525" t="s">
        <v>664</v>
      </c>
    </row>
    <row r="156" spans="1:10" ht="15" customHeight="1">
      <c r="A156" s="184" t="s">
        <v>282</v>
      </c>
      <c r="B156" s="115">
        <v>2238</v>
      </c>
      <c r="C156" s="115">
        <v>2487</v>
      </c>
      <c r="D156" s="115">
        <v>2198</v>
      </c>
      <c r="E156" s="115">
        <v>1992</v>
      </c>
      <c r="F156" s="115">
        <v>2004</v>
      </c>
      <c r="G156" s="404">
        <v>12</v>
      </c>
      <c r="H156" s="525" t="s">
        <v>414</v>
      </c>
      <c r="I156" s="404">
        <v>-234</v>
      </c>
      <c r="J156" s="525" t="s">
        <v>620</v>
      </c>
    </row>
    <row r="157" spans="1:10" ht="15" customHeight="1">
      <c r="A157" s="184"/>
      <c r="B157" s="115"/>
      <c r="C157" s="115"/>
      <c r="D157" s="115"/>
      <c r="E157" s="115"/>
      <c r="F157" s="115"/>
      <c r="G157" s="404"/>
      <c r="H157" s="525"/>
      <c r="I157" s="404"/>
      <c r="J157" s="525"/>
    </row>
    <row r="158" spans="1:10" ht="15" customHeight="1">
      <c r="A158" s="113" t="s">
        <v>226</v>
      </c>
      <c r="B158" s="115"/>
      <c r="C158" s="115"/>
      <c r="D158" s="115"/>
      <c r="E158" s="115"/>
      <c r="F158" s="115"/>
      <c r="G158" s="404"/>
      <c r="H158" s="525"/>
      <c r="I158" s="404"/>
      <c r="J158" s="525"/>
    </row>
    <row r="159" spans="1:10" ht="15" customHeight="1">
      <c r="A159" s="184" t="s">
        <v>362</v>
      </c>
      <c r="B159" s="115">
        <v>848</v>
      </c>
      <c r="C159" s="115">
        <v>839</v>
      </c>
      <c r="D159" s="115">
        <v>707</v>
      </c>
      <c r="E159" s="115">
        <v>716</v>
      </c>
      <c r="F159" s="115">
        <v>572</v>
      </c>
      <c r="G159" s="404">
        <v>-144</v>
      </c>
      <c r="H159" s="525" t="s">
        <v>414</v>
      </c>
      <c r="I159" s="404">
        <v>-276</v>
      </c>
      <c r="J159" s="525" t="s">
        <v>665</v>
      </c>
    </row>
    <row r="160" spans="1:10" ht="15" customHeight="1">
      <c r="A160" s="184" t="s">
        <v>363</v>
      </c>
      <c r="B160" s="115">
        <v>3466</v>
      </c>
      <c r="C160" s="115">
        <v>3687</v>
      </c>
      <c r="D160" s="115">
        <v>3172</v>
      </c>
      <c r="E160" s="115">
        <v>2692</v>
      </c>
      <c r="F160" s="115">
        <v>2630</v>
      </c>
      <c r="G160" s="404">
        <v>-62</v>
      </c>
      <c r="H160" s="525" t="s">
        <v>414</v>
      </c>
      <c r="I160" s="404">
        <v>-836</v>
      </c>
      <c r="J160" s="525" t="s">
        <v>482</v>
      </c>
    </row>
    <row r="161" spans="1:10" ht="15" customHeight="1">
      <c r="A161" s="184"/>
      <c r="B161" s="115"/>
      <c r="C161" s="115"/>
      <c r="D161" s="115"/>
      <c r="E161" s="115"/>
      <c r="F161" s="115"/>
      <c r="G161" s="404"/>
      <c r="H161" s="525"/>
      <c r="I161" s="404"/>
      <c r="J161" s="525"/>
    </row>
    <row r="162" spans="1:10" ht="13.5">
      <c r="A162" s="113" t="s">
        <v>265</v>
      </c>
      <c r="G162" s="404"/>
      <c r="H162" s="525"/>
      <c r="I162" s="404"/>
      <c r="J162" s="525"/>
    </row>
    <row r="163" spans="1:10" ht="15" customHeight="1">
      <c r="A163" s="184" t="s">
        <v>222</v>
      </c>
      <c r="B163" s="115">
        <v>4021</v>
      </c>
      <c r="C163" s="115">
        <v>4302</v>
      </c>
      <c r="D163" s="115">
        <v>3681</v>
      </c>
      <c r="E163" s="115">
        <v>3321</v>
      </c>
      <c r="F163" s="115">
        <v>3033</v>
      </c>
      <c r="G163" s="404">
        <v>-288</v>
      </c>
      <c r="H163" s="525" t="s">
        <v>414</v>
      </c>
      <c r="I163" s="404">
        <v>-988</v>
      </c>
      <c r="J163" s="525" t="s">
        <v>610</v>
      </c>
    </row>
    <row r="164" spans="1:10" ht="15" customHeight="1">
      <c r="A164" s="184" t="s">
        <v>223</v>
      </c>
      <c r="B164" s="115">
        <v>549</v>
      </c>
      <c r="C164" s="115">
        <v>544</v>
      </c>
      <c r="D164" s="115">
        <v>438</v>
      </c>
      <c r="E164" s="115">
        <v>315</v>
      </c>
      <c r="F164" s="115">
        <v>342</v>
      </c>
      <c r="G164" s="404">
        <v>27</v>
      </c>
      <c r="H164" s="525" t="s">
        <v>414</v>
      </c>
      <c r="I164" s="404">
        <v>-207</v>
      </c>
      <c r="J164" s="525" t="s">
        <v>666</v>
      </c>
    </row>
    <row r="165" spans="1:10" ht="15" customHeight="1">
      <c r="A165" s="184" t="s">
        <v>533</v>
      </c>
      <c r="B165" s="115">
        <v>54</v>
      </c>
      <c r="C165" s="115">
        <v>31</v>
      </c>
      <c r="D165" s="115">
        <v>67</v>
      </c>
      <c r="E165" s="115">
        <v>68</v>
      </c>
      <c r="F165" s="115">
        <v>47</v>
      </c>
      <c r="G165" s="404">
        <v>-21</v>
      </c>
      <c r="H165" s="525" t="s">
        <v>414</v>
      </c>
      <c r="I165" s="404">
        <v>-7</v>
      </c>
      <c r="J165" s="525" t="s">
        <v>414</v>
      </c>
    </row>
    <row r="166" spans="1:10" ht="15" customHeight="1">
      <c r="A166" s="184"/>
      <c r="B166" s="115"/>
      <c r="C166" s="115"/>
      <c r="D166" s="115"/>
      <c r="E166" s="115"/>
      <c r="F166" s="115"/>
      <c r="G166" s="404"/>
      <c r="H166" s="525"/>
      <c r="I166" s="404"/>
      <c r="J166" s="525"/>
    </row>
    <row r="167" spans="1:10" ht="15" customHeight="1">
      <c r="A167" s="113" t="s">
        <v>483</v>
      </c>
      <c r="B167" s="115"/>
      <c r="C167" s="115"/>
      <c r="D167" s="115"/>
      <c r="E167" s="115"/>
      <c r="F167" s="115"/>
      <c r="G167" s="404"/>
      <c r="H167" s="525"/>
      <c r="I167" s="404"/>
      <c r="J167" s="525"/>
    </row>
    <row r="168" spans="1:10" ht="15" customHeight="1">
      <c r="A168" s="184" t="s">
        <v>534</v>
      </c>
      <c r="B168" s="115">
        <v>1088</v>
      </c>
      <c r="C168" s="115">
        <v>1107</v>
      </c>
      <c r="D168" s="115">
        <v>906</v>
      </c>
      <c r="E168" s="115">
        <v>934</v>
      </c>
      <c r="F168" s="115">
        <v>895</v>
      </c>
      <c r="G168" s="404">
        <v>-39</v>
      </c>
      <c r="H168" s="525" t="s">
        <v>414</v>
      </c>
      <c r="I168" s="404">
        <v>-193</v>
      </c>
      <c r="J168" s="525" t="s">
        <v>667</v>
      </c>
    </row>
    <row r="169" spans="1:10" ht="15" customHeight="1">
      <c r="A169" s="184" t="s">
        <v>535</v>
      </c>
      <c r="B169" s="115">
        <v>3301</v>
      </c>
      <c r="C169" s="115">
        <v>3546</v>
      </c>
      <c r="D169" s="115">
        <v>3038</v>
      </c>
      <c r="E169" s="115">
        <v>2580</v>
      </c>
      <c r="F169" s="115">
        <v>2372</v>
      </c>
      <c r="G169" s="404">
        <v>-208</v>
      </c>
      <c r="H169" s="525" t="s">
        <v>414</v>
      </c>
      <c r="I169" s="404">
        <v>-929</v>
      </c>
      <c r="J169" s="525" t="s">
        <v>605</v>
      </c>
    </row>
    <row r="170" spans="1:10" ht="15" customHeight="1">
      <c r="A170" s="184" t="s">
        <v>2</v>
      </c>
      <c r="B170" s="115">
        <v>181</v>
      </c>
      <c r="C170" s="115">
        <v>193</v>
      </c>
      <c r="D170" s="115">
        <v>175</v>
      </c>
      <c r="E170" s="115">
        <v>122</v>
      </c>
      <c r="F170" s="115">
        <v>108</v>
      </c>
      <c r="G170" s="404">
        <v>-14</v>
      </c>
      <c r="H170" s="525" t="s">
        <v>414</v>
      </c>
      <c r="I170" s="404">
        <v>-73</v>
      </c>
      <c r="J170" s="525" t="s">
        <v>668</v>
      </c>
    </row>
    <row r="171" spans="1:10" ht="15" customHeight="1">
      <c r="A171" s="184" t="s">
        <v>533</v>
      </c>
      <c r="B171" s="115">
        <v>54</v>
      </c>
      <c r="C171" s="115">
        <v>31</v>
      </c>
      <c r="D171" s="115">
        <v>67</v>
      </c>
      <c r="E171" s="115">
        <v>68</v>
      </c>
      <c r="F171" s="115">
        <v>47</v>
      </c>
      <c r="G171" s="404">
        <v>-21</v>
      </c>
      <c r="H171" s="525" t="s">
        <v>414</v>
      </c>
      <c r="I171" s="404">
        <v>-7</v>
      </c>
      <c r="J171" s="525" t="s">
        <v>414</v>
      </c>
    </row>
    <row r="172" spans="1:10" ht="15" customHeight="1">
      <c r="G172" s="404"/>
      <c r="H172" s="525"/>
      <c r="I172" s="404"/>
      <c r="J172" s="525"/>
    </row>
    <row r="173" spans="1:10" ht="15" customHeight="1">
      <c r="A173" s="113" t="s">
        <v>264</v>
      </c>
      <c r="B173" s="115"/>
      <c r="C173" s="115"/>
      <c r="D173" s="115"/>
      <c r="E173" s="115"/>
      <c r="F173" s="115"/>
      <c r="G173" s="404"/>
      <c r="H173" s="525"/>
      <c r="I173" s="404"/>
      <c r="J173" s="525"/>
    </row>
    <row r="174" spans="1:10" ht="15" customHeight="1">
      <c r="A174" s="184" t="s">
        <v>224</v>
      </c>
      <c r="B174" s="115">
        <v>34</v>
      </c>
      <c r="C174" s="115">
        <v>15</v>
      </c>
      <c r="D174" s="115">
        <v>21</v>
      </c>
      <c r="E174" s="115">
        <v>16</v>
      </c>
      <c r="F174" s="115">
        <v>19</v>
      </c>
      <c r="G174" s="404">
        <v>3</v>
      </c>
      <c r="H174" s="525" t="s">
        <v>416</v>
      </c>
      <c r="I174" s="404">
        <v>-15</v>
      </c>
      <c r="J174" s="525" t="s">
        <v>416</v>
      </c>
    </row>
    <row r="175" spans="1:10" ht="15" customHeight="1">
      <c r="A175" s="184" t="s">
        <v>225</v>
      </c>
      <c r="B175" s="115">
        <v>4532</v>
      </c>
      <c r="C175" s="115">
        <v>4829</v>
      </c>
      <c r="D175" s="115">
        <v>4097</v>
      </c>
      <c r="E175" s="115">
        <v>3619</v>
      </c>
      <c r="F175" s="115">
        <v>3355</v>
      </c>
      <c r="G175" s="404">
        <v>-264</v>
      </c>
      <c r="H175" s="525" t="s">
        <v>414</v>
      </c>
      <c r="I175" s="404">
        <v>-1177</v>
      </c>
      <c r="J175" s="525" t="s">
        <v>633</v>
      </c>
    </row>
    <row r="176" spans="1:10" ht="15" customHeight="1">
      <c r="A176" s="184" t="s">
        <v>2</v>
      </c>
      <c r="B176" s="115">
        <v>4</v>
      </c>
      <c r="C176" s="115">
        <v>2</v>
      </c>
      <c r="D176" s="115">
        <v>1</v>
      </c>
      <c r="E176" s="115">
        <v>1</v>
      </c>
      <c r="F176" s="115">
        <v>1</v>
      </c>
      <c r="G176" s="404">
        <v>0</v>
      </c>
      <c r="H176" s="525" t="s">
        <v>416</v>
      </c>
      <c r="I176" s="404">
        <v>-3</v>
      </c>
      <c r="J176" s="525" t="s">
        <v>416</v>
      </c>
    </row>
    <row r="177" spans="1:10" ht="15" customHeight="1">
      <c r="A177" s="184" t="s">
        <v>533</v>
      </c>
      <c r="B177" s="115">
        <v>54</v>
      </c>
      <c r="C177" s="115">
        <v>31</v>
      </c>
      <c r="D177" s="115">
        <v>67</v>
      </c>
      <c r="E177" s="115">
        <v>68</v>
      </c>
      <c r="F177" s="115">
        <v>47</v>
      </c>
      <c r="G177" s="404">
        <v>-21</v>
      </c>
      <c r="H177" s="525" t="s">
        <v>414</v>
      </c>
      <c r="I177" s="404">
        <v>-7</v>
      </c>
      <c r="J177" s="525" t="s">
        <v>414</v>
      </c>
    </row>
    <row r="178" spans="1:10" ht="15" customHeight="1">
      <c r="A178" s="116" t="s">
        <v>415</v>
      </c>
      <c r="B178" s="311">
        <v>35</v>
      </c>
      <c r="C178" s="311">
        <v>35.799999999999997</v>
      </c>
      <c r="D178" s="311">
        <v>36.4</v>
      </c>
      <c r="E178" s="311">
        <v>36.5</v>
      </c>
      <c r="F178" s="311">
        <v>37.1</v>
      </c>
      <c r="G178" s="405">
        <v>0.7</v>
      </c>
      <c r="H178" s="526" t="s">
        <v>669</v>
      </c>
      <c r="I178" s="405">
        <v>2.2000000000000002</v>
      </c>
      <c r="J178" s="526" t="s">
        <v>559</v>
      </c>
    </row>
    <row r="179" spans="1:10" ht="15" customHeight="1">
      <c r="A179" s="184"/>
      <c r="B179" s="115"/>
      <c r="C179" s="115"/>
      <c r="D179" s="115"/>
      <c r="E179" s="115"/>
      <c r="F179" s="115"/>
      <c r="G179" s="404"/>
      <c r="H179" s="525"/>
      <c r="I179" s="404"/>
      <c r="J179" s="525"/>
    </row>
    <row r="180" spans="1:10" ht="15" customHeight="1">
      <c r="A180" s="113" t="s">
        <v>226</v>
      </c>
      <c r="B180" s="115"/>
      <c r="C180" s="115"/>
      <c r="D180" s="115"/>
      <c r="E180" s="115"/>
      <c r="F180" s="115"/>
      <c r="G180" s="404"/>
      <c r="H180" s="525"/>
      <c r="I180" s="404"/>
      <c r="J180" s="525"/>
    </row>
    <row r="181" spans="1:10" ht="15" customHeight="1">
      <c r="A181" s="116" t="s">
        <v>272</v>
      </c>
      <c r="B181" s="117">
        <v>3970</v>
      </c>
      <c r="C181" s="117">
        <v>4186</v>
      </c>
      <c r="D181" s="117">
        <v>3630</v>
      </c>
      <c r="E181" s="117">
        <v>3104</v>
      </c>
      <c r="F181" s="117">
        <v>2984</v>
      </c>
      <c r="G181" s="404">
        <v>-120</v>
      </c>
      <c r="H181" s="525" t="s">
        <v>414</v>
      </c>
      <c r="I181" s="404">
        <v>-986</v>
      </c>
      <c r="J181" s="525" t="s">
        <v>670</v>
      </c>
    </row>
    <row r="182" spans="1:10" ht="15" customHeight="1">
      <c r="A182" s="116" t="s">
        <v>273</v>
      </c>
      <c r="B182" s="118">
        <v>85.9</v>
      </c>
      <c r="C182" s="118">
        <v>85.8</v>
      </c>
      <c r="D182" s="118">
        <v>86.7</v>
      </c>
      <c r="E182" s="118">
        <v>83.8</v>
      </c>
      <c r="F182" s="118">
        <v>87.2</v>
      </c>
      <c r="G182" s="405">
        <v>3.4</v>
      </c>
      <c r="H182" s="526" t="s">
        <v>414</v>
      </c>
      <c r="I182" s="405">
        <v>1.3</v>
      </c>
      <c r="J182" s="526" t="s">
        <v>414</v>
      </c>
    </row>
    <row r="183" spans="1:10" ht="15" customHeight="1">
      <c r="A183" s="184"/>
      <c r="B183" s="115"/>
      <c r="C183" s="115"/>
      <c r="D183" s="115"/>
      <c r="E183" s="115"/>
      <c r="F183" s="115"/>
      <c r="G183" s="404"/>
      <c r="H183" s="525"/>
      <c r="I183" s="404"/>
      <c r="J183" s="525"/>
    </row>
    <row r="184" spans="1:10" ht="15" customHeight="1">
      <c r="A184" s="113" t="s">
        <v>384</v>
      </c>
      <c r="B184" s="115"/>
      <c r="C184" s="115"/>
      <c r="D184" s="115"/>
      <c r="E184" s="115"/>
      <c r="F184" s="115"/>
      <c r="G184" s="404"/>
      <c r="H184" s="525"/>
      <c r="I184" s="404"/>
      <c r="J184" s="525"/>
    </row>
    <row r="185" spans="1:10" ht="15" customHeight="1">
      <c r="A185" s="184" t="s">
        <v>3</v>
      </c>
      <c r="B185" s="115">
        <v>862</v>
      </c>
      <c r="C185" s="115">
        <v>933</v>
      </c>
      <c r="D185" s="115">
        <v>894</v>
      </c>
      <c r="E185" s="115">
        <v>768</v>
      </c>
      <c r="F185" s="115">
        <v>755</v>
      </c>
      <c r="G185" s="404">
        <v>-13</v>
      </c>
      <c r="H185" s="525" t="s">
        <v>414</v>
      </c>
      <c r="I185" s="404">
        <v>-107</v>
      </c>
      <c r="J185" s="525" t="s">
        <v>562</v>
      </c>
    </row>
    <row r="186" spans="1:10" ht="15" customHeight="1">
      <c r="A186" s="184" t="s">
        <v>486</v>
      </c>
      <c r="B186" s="115">
        <v>1315</v>
      </c>
      <c r="C186" s="115">
        <v>1329</v>
      </c>
      <c r="D186" s="115">
        <v>1343</v>
      </c>
      <c r="E186" s="115">
        <v>1027</v>
      </c>
      <c r="F186" s="115">
        <v>987</v>
      </c>
      <c r="G186" s="409">
        <v>-40</v>
      </c>
      <c r="H186" s="525" t="s">
        <v>414</v>
      </c>
      <c r="I186" s="409">
        <v>-328</v>
      </c>
      <c r="J186" s="525" t="s">
        <v>670</v>
      </c>
    </row>
    <row r="187" spans="1:10" ht="15" customHeight="1">
      <c r="A187" s="184" t="s">
        <v>4</v>
      </c>
      <c r="B187" s="115">
        <v>2061</v>
      </c>
      <c r="C187" s="115">
        <v>2276</v>
      </c>
      <c r="D187" s="115">
        <v>1662</v>
      </c>
      <c r="E187" s="115">
        <v>1634</v>
      </c>
      <c r="F187" s="115">
        <v>1406</v>
      </c>
      <c r="G187" s="404">
        <v>-228</v>
      </c>
      <c r="H187" s="525" t="s">
        <v>414</v>
      </c>
      <c r="I187" s="404">
        <v>-655</v>
      </c>
      <c r="J187" s="525" t="s">
        <v>618</v>
      </c>
    </row>
    <row r="188" spans="1:10" ht="15" customHeight="1">
      <c r="A188" s="184" t="s">
        <v>5</v>
      </c>
      <c r="B188" s="207">
        <v>332</v>
      </c>
      <c r="C188" s="207">
        <v>308</v>
      </c>
      <c r="D188" s="207">
        <v>220</v>
      </c>
      <c r="E188" s="207">
        <v>207</v>
      </c>
      <c r="F188" s="207">
        <v>227</v>
      </c>
      <c r="G188" s="404">
        <v>20</v>
      </c>
      <c r="H188" s="525" t="s">
        <v>414</v>
      </c>
      <c r="I188" s="404">
        <v>-105</v>
      </c>
      <c r="J188" s="525" t="s">
        <v>618</v>
      </c>
    </row>
    <row r="189" spans="1:10" ht="15" customHeight="1">
      <c r="A189" s="183" t="s">
        <v>539</v>
      </c>
      <c r="B189" s="115">
        <v>4570</v>
      </c>
      <c r="C189" s="115">
        <v>4846</v>
      </c>
      <c r="D189" s="115">
        <v>4119</v>
      </c>
      <c r="E189" s="115">
        <v>3636</v>
      </c>
      <c r="F189" s="115">
        <v>3375</v>
      </c>
      <c r="G189" s="404">
        <v>-261</v>
      </c>
      <c r="H189" s="525" t="s">
        <v>414</v>
      </c>
      <c r="I189" s="404">
        <v>-1195</v>
      </c>
      <c r="J189" s="525" t="s">
        <v>630</v>
      </c>
    </row>
    <row r="190" spans="1:10" ht="15" customHeight="1">
      <c r="A190" s="116" t="s">
        <v>493</v>
      </c>
      <c r="B190" s="118">
        <v>28.8</v>
      </c>
      <c r="C190" s="118">
        <v>27.4</v>
      </c>
      <c r="D190" s="118">
        <v>32.6</v>
      </c>
      <c r="E190" s="118">
        <v>28.2</v>
      </c>
      <c r="F190" s="118">
        <v>29.2</v>
      </c>
      <c r="G190" s="405">
        <v>1</v>
      </c>
      <c r="H190" s="526" t="s">
        <v>414</v>
      </c>
      <c r="I190" s="405">
        <v>0.5</v>
      </c>
      <c r="J190" s="526" t="s">
        <v>414</v>
      </c>
    </row>
    <row r="191" spans="1:10" ht="15" customHeight="1">
      <c r="A191" s="184"/>
      <c r="B191" s="122"/>
      <c r="C191" s="122"/>
      <c r="D191" s="122"/>
      <c r="E191" s="122"/>
      <c r="F191" s="122"/>
      <c r="G191" s="404"/>
      <c r="H191" s="525"/>
      <c r="I191" s="404"/>
      <c r="J191" s="525"/>
    </row>
    <row r="192" spans="1:10" s="313" customFormat="1" ht="15" customHeight="1">
      <c r="A192" s="113" t="s">
        <v>487</v>
      </c>
      <c r="B192" s="123"/>
      <c r="C192" s="120"/>
      <c r="D192" s="120"/>
      <c r="E192" s="120"/>
      <c r="F192" s="120"/>
      <c r="G192" s="404"/>
      <c r="H192" s="525"/>
      <c r="I192" s="404"/>
      <c r="J192" s="525"/>
    </row>
    <row r="193" spans="1:10" ht="15" customHeight="1">
      <c r="A193" s="116" t="s">
        <v>362</v>
      </c>
      <c r="B193" s="123"/>
      <c r="C193" s="120"/>
      <c r="D193" s="120"/>
      <c r="E193" s="120"/>
      <c r="F193" s="120"/>
      <c r="G193" s="404"/>
      <c r="H193" s="525"/>
      <c r="I193" s="404"/>
      <c r="J193" s="525"/>
    </row>
    <row r="194" spans="1:10" ht="15" customHeight="1">
      <c r="A194" s="299" t="s">
        <v>207</v>
      </c>
      <c r="B194" s="124">
        <v>236</v>
      </c>
      <c r="C194" s="124">
        <v>245</v>
      </c>
      <c r="D194" s="124">
        <v>237.5</v>
      </c>
      <c r="E194" s="124">
        <v>258</v>
      </c>
      <c r="F194" s="124">
        <v>249</v>
      </c>
      <c r="G194" s="406">
        <v>-9</v>
      </c>
      <c r="H194" s="525" t="s">
        <v>414</v>
      </c>
      <c r="I194" s="404">
        <v>13</v>
      </c>
      <c r="J194" s="525" t="s">
        <v>606</v>
      </c>
    </row>
    <row r="195" spans="1:10" ht="15" customHeight="1">
      <c r="A195" s="299" t="s">
        <v>24</v>
      </c>
      <c r="B195" s="124">
        <v>359</v>
      </c>
      <c r="C195" s="124">
        <v>376</v>
      </c>
      <c r="D195" s="124">
        <v>370.5</v>
      </c>
      <c r="E195" s="124">
        <v>387</v>
      </c>
      <c r="F195" s="124">
        <v>376.5</v>
      </c>
      <c r="G195" s="406">
        <v>-10.5</v>
      </c>
      <c r="H195" s="525" t="s">
        <v>414</v>
      </c>
      <c r="I195" s="404">
        <v>17.5</v>
      </c>
      <c r="J195" s="525" t="s">
        <v>414</v>
      </c>
    </row>
    <row r="196" spans="1:10" ht="15" customHeight="1">
      <c r="A196" s="299" t="s">
        <v>25</v>
      </c>
      <c r="B196" s="124">
        <v>85.5</v>
      </c>
      <c r="C196" s="124">
        <v>84</v>
      </c>
      <c r="D196" s="124">
        <v>91</v>
      </c>
      <c r="E196" s="124">
        <v>84</v>
      </c>
      <c r="F196" s="124">
        <v>86</v>
      </c>
      <c r="G196" s="406">
        <v>2</v>
      </c>
      <c r="H196" s="525" t="s">
        <v>414</v>
      </c>
      <c r="I196" s="404">
        <v>0.5</v>
      </c>
      <c r="J196" s="525" t="s">
        <v>414</v>
      </c>
    </row>
    <row r="197" spans="1:10" ht="15" customHeight="1">
      <c r="A197" s="299" t="s">
        <v>208</v>
      </c>
      <c r="B197" s="124">
        <v>700</v>
      </c>
      <c r="C197" s="124">
        <v>729.5</v>
      </c>
      <c r="D197" s="124">
        <v>723</v>
      </c>
      <c r="E197" s="124">
        <v>742</v>
      </c>
      <c r="F197" s="124">
        <v>731.5</v>
      </c>
      <c r="G197" s="406">
        <v>-10.5</v>
      </c>
      <c r="H197" s="525" t="s">
        <v>414</v>
      </c>
      <c r="I197" s="404">
        <v>31.5</v>
      </c>
      <c r="J197" s="525" t="s">
        <v>414</v>
      </c>
    </row>
    <row r="198" spans="1:10" ht="15" customHeight="1">
      <c r="A198" s="116" t="s">
        <v>363</v>
      </c>
      <c r="B198" s="123"/>
      <c r="C198" s="120"/>
      <c r="D198" s="120"/>
      <c r="E198" s="120"/>
      <c r="F198" s="120"/>
      <c r="G198" s="406"/>
      <c r="H198" s="525"/>
      <c r="I198" s="404"/>
      <c r="J198" s="525"/>
    </row>
    <row r="199" spans="1:10" ht="15" customHeight="1">
      <c r="A199" s="299" t="s">
        <v>207</v>
      </c>
      <c r="B199" s="124">
        <v>232</v>
      </c>
      <c r="C199" s="124">
        <v>233</v>
      </c>
      <c r="D199" s="124">
        <v>257</v>
      </c>
      <c r="E199" s="124">
        <v>265</v>
      </c>
      <c r="F199" s="124">
        <v>279</v>
      </c>
      <c r="G199" s="406">
        <v>14</v>
      </c>
      <c r="H199" s="525" t="s">
        <v>570</v>
      </c>
      <c r="I199" s="404">
        <v>47</v>
      </c>
      <c r="J199" s="525" t="s">
        <v>671</v>
      </c>
    </row>
    <row r="200" spans="1:10" ht="15" customHeight="1">
      <c r="A200" s="299" t="s">
        <v>24</v>
      </c>
      <c r="B200" s="124">
        <v>233</v>
      </c>
      <c r="C200" s="124">
        <v>211</v>
      </c>
      <c r="D200" s="124">
        <v>189</v>
      </c>
      <c r="E200" s="124">
        <v>159</v>
      </c>
      <c r="F200" s="124">
        <v>170</v>
      </c>
      <c r="G200" s="406">
        <v>11</v>
      </c>
      <c r="H200" s="525" t="s">
        <v>672</v>
      </c>
      <c r="I200" s="404">
        <v>-63</v>
      </c>
      <c r="J200" s="525" t="s">
        <v>673</v>
      </c>
    </row>
    <row r="201" spans="1:10" ht="15" customHeight="1">
      <c r="A201" s="299" t="s">
        <v>25</v>
      </c>
      <c r="B201" s="124">
        <v>0</v>
      </c>
      <c r="C201" s="124">
        <v>0</v>
      </c>
      <c r="D201" s="124">
        <v>0</v>
      </c>
      <c r="E201" s="124">
        <v>0</v>
      </c>
      <c r="F201" s="124">
        <v>0</v>
      </c>
      <c r="G201" s="406">
        <v>0</v>
      </c>
      <c r="H201" s="525" t="s">
        <v>414</v>
      </c>
      <c r="I201" s="404">
        <v>0</v>
      </c>
      <c r="J201" s="525" t="s">
        <v>414</v>
      </c>
    </row>
    <row r="202" spans="1:10" ht="15" customHeight="1">
      <c r="A202" s="299" t="s">
        <v>208</v>
      </c>
      <c r="B202" s="124">
        <v>504</v>
      </c>
      <c r="C202" s="124">
        <v>493</v>
      </c>
      <c r="D202" s="124">
        <v>481.5</v>
      </c>
      <c r="E202" s="124">
        <v>456</v>
      </c>
      <c r="F202" s="124">
        <v>481</v>
      </c>
      <c r="G202" s="406">
        <v>25</v>
      </c>
      <c r="H202" s="525" t="s">
        <v>520</v>
      </c>
      <c r="I202" s="404">
        <v>-23</v>
      </c>
      <c r="J202" s="525" t="s">
        <v>628</v>
      </c>
    </row>
    <row r="203" spans="1:10" ht="15" customHeight="1">
      <c r="A203" s="185"/>
      <c r="B203" s="124"/>
      <c r="C203" s="124"/>
      <c r="D203" s="124"/>
      <c r="E203" s="124"/>
      <c r="F203" s="124"/>
      <c r="G203" s="404"/>
      <c r="H203" s="525"/>
      <c r="I203" s="404"/>
      <c r="J203" s="525"/>
    </row>
    <row r="204" spans="1:10" ht="15" customHeight="1">
      <c r="A204" s="113" t="s">
        <v>271</v>
      </c>
      <c r="B204" s="120"/>
      <c r="C204" s="120"/>
      <c r="D204" s="120"/>
      <c r="E204" s="120"/>
      <c r="F204" s="120"/>
      <c r="G204" s="404"/>
      <c r="H204" s="525"/>
      <c r="I204" s="404"/>
      <c r="J204" s="525"/>
    </row>
    <row r="205" spans="1:10" ht="15" customHeight="1">
      <c r="A205" s="184" t="s">
        <v>6</v>
      </c>
      <c r="B205" s="115">
        <v>54</v>
      </c>
      <c r="C205" s="115">
        <v>55</v>
      </c>
      <c r="D205" s="115">
        <v>68</v>
      </c>
      <c r="E205" s="115">
        <v>62</v>
      </c>
      <c r="F205" s="115">
        <v>59</v>
      </c>
      <c r="G205" s="404">
        <v>-3</v>
      </c>
      <c r="H205" s="525" t="s">
        <v>414</v>
      </c>
      <c r="I205" s="404">
        <v>5</v>
      </c>
      <c r="J205" s="525" t="s">
        <v>414</v>
      </c>
    </row>
    <row r="206" spans="1:10" ht="15" customHeight="1">
      <c r="A206" s="184" t="s">
        <v>7</v>
      </c>
      <c r="B206" s="115">
        <v>450</v>
      </c>
      <c r="C206" s="115">
        <v>533</v>
      </c>
      <c r="D206" s="115">
        <v>503</v>
      </c>
      <c r="E206" s="115">
        <v>439</v>
      </c>
      <c r="F206" s="115">
        <v>412</v>
      </c>
      <c r="G206" s="404">
        <v>-27</v>
      </c>
      <c r="H206" s="525" t="s">
        <v>414</v>
      </c>
      <c r="I206" s="404">
        <v>-38</v>
      </c>
      <c r="J206" s="525" t="s">
        <v>414</v>
      </c>
    </row>
    <row r="207" spans="1:10" ht="15" customHeight="1">
      <c r="A207" s="184" t="s">
        <v>8</v>
      </c>
      <c r="B207" s="115">
        <v>501</v>
      </c>
      <c r="C207" s="115">
        <v>557</v>
      </c>
      <c r="D207" s="115">
        <v>607</v>
      </c>
      <c r="E207" s="115">
        <v>540</v>
      </c>
      <c r="F207" s="115">
        <v>548</v>
      </c>
      <c r="G207" s="404">
        <v>8</v>
      </c>
      <c r="H207" s="525" t="s">
        <v>414</v>
      </c>
      <c r="I207" s="404">
        <v>47</v>
      </c>
      <c r="J207" s="525" t="s">
        <v>414</v>
      </c>
    </row>
    <row r="208" spans="1:10" ht="15" customHeight="1">
      <c r="A208" s="184" t="s">
        <v>9</v>
      </c>
      <c r="B208" s="115">
        <v>42</v>
      </c>
      <c r="C208" s="115">
        <v>43</v>
      </c>
      <c r="D208" s="115">
        <v>32</v>
      </c>
      <c r="E208" s="115">
        <v>35</v>
      </c>
      <c r="F208" s="115">
        <v>32</v>
      </c>
      <c r="G208" s="404">
        <v>-3</v>
      </c>
      <c r="H208" s="525" t="s">
        <v>414</v>
      </c>
      <c r="I208" s="404">
        <v>-10</v>
      </c>
      <c r="J208" s="525" t="s">
        <v>414</v>
      </c>
    </row>
    <row r="209" spans="1:10" ht="15" customHeight="1">
      <c r="A209" s="184" t="s">
        <v>10</v>
      </c>
      <c r="B209" s="115">
        <v>55</v>
      </c>
      <c r="C209" s="115">
        <v>88</v>
      </c>
      <c r="D209" s="115">
        <v>98</v>
      </c>
      <c r="E209" s="115">
        <v>64</v>
      </c>
      <c r="F209" s="115">
        <v>95</v>
      </c>
      <c r="G209" s="404">
        <v>31</v>
      </c>
      <c r="H209" s="525" t="s">
        <v>674</v>
      </c>
      <c r="I209" s="404">
        <v>40</v>
      </c>
      <c r="J209" s="525" t="s">
        <v>414</v>
      </c>
    </row>
    <row r="210" spans="1:10" ht="15" customHeight="1">
      <c r="A210" s="184" t="s">
        <v>11</v>
      </c>
      <c r="B210" s="115">
        <v>414</v>
      </c>
      <c r="C210" s="115">
        <v>391</v>
      </c>
      <c r="D210" s="115">
        <v>429</v>
      </c>
      <c r="E210" s="115">
        <v>351</v>
      </c>
      <c r="F210" s="115">
        <v>280</v>
      </c>
      <c r="G210" s="404">
        <v>-71</v>
      </c>
      <c r="H210" s="525" t="s">
        <v>414</v>
      </c>
      <c r="I210" s="404">
        <v>-134</v>
      </c>
      <c r="J210" s="525" t="s">
        <v>675</v>
      </c>
    </row>
    <row r="211" spans="1:10" ht="15" customHeight="1">
      <c r="A211" s="184" t="s">
        <v>12</v>
      </c>
      <c r="B211" s="115">
        <v>495</v>
      </c>
      <c r="C211" s="115">
        <v>473</v>
      </c>
      <c r="D211" s="115">
        <v>419</v>
      </c>
      <c r="E211" s="115">
        <v>347</v>
      </c>
      <c r="F211" s="115">
        <v>396</v>
      </c>
      <c r="G211" s="404">
        <v>49</v>
      </c>
      <c r="H211" s="525" t="s">
        <v>414</v>
      </c>
      <c r="I211" s="404">
        <v>-99</v>
      </c>
      <c r="J211" s="525" t="s">
        <v>544</v>
      </c>
    </row>
    <row r="212" spans="1:10" ht="15" customHeight="1">
      <c r="A212" s="184" t="s">
        <v>13</v>
      </c>
      <c r="B212" s="115">
        <v>124</v>
      </c>
      <c r="C212" s="115">
        <v>108</v>
      </c>
      <c r="D212" s="115">
        <v>93</v>
      </c>
      <c r="E212" s="115">
        <v>71</v>
      </c>
      <c r="F212" s="115">
        <v>70</v>
      </c>
      <c r="G212" s="404">
        <v>-1</v>
      </c>
      <c r="H212" s="525" t="s">
        <v>414</v>
      </c>
      <c r="I212" s="404">
        <v>-54</v>
      </c>
      <c r="J212" s="525" t="s">
        <v>624</v>
      </c>
    </row>
    <row r="213" spans="1:10" ht="15" customHeight="1">
      <c r="A213" s="184" t="s">
        <v>14</v>
      </c>
      <c r="B213" s="115">
        <v>74</v>
      </c>
      <c r="C213" s="115">
        <v>58</v>
      </c>
      <c r="D213" s="115">
        <v>85</v>
      </c>
      <c r="E213" s="115">
        <v>59</v>
      </c>
      <c r="F213" s="115">
        <v>61</v>
      </c>
      <c r="G213" s="404">
        <v>2</v>
      </c>
      <c r="H213" s="525" t="s">
        <v>414</v>
      </c>
      <c r="I213" s="404">
        <v>-13</v>
      </c>
      <c r="J213" s="525" t="s">
        <v>414</v>
      </c>
    </row>
    <row r="214" spans="1:10" ht="15" customHeight="1">
      <c r="A214" s="184" t="s">
        <v>15</v>
      </c>
      <c r="B214" s="115">
        <v>1372</v>
      </c>
      <c r="C214" s="115">
        <v>1519</v>
      </c>
      <c r="D214" s="115">
        <v>920</v>
      </c>
      <c r="E214" s="115">
        <v>755</v>
      </c>
      <c r="F214" s="115">
        <v>703</v>
      </c>
      <c r="G214" s="404">
        <v>-52</v>
      </c>
      <c r="H214" s="525" t="s">
        <v>414</v>
      </c>
      <c r="I214" s="404">
        <v>-669</v>
      </c>
      <c r="J214" s="525" t="s">
        <v>676</v>
      </c>
    </row>
    <row r="215" spans="1:10" ht="15" customHeight="1">
      <c r="A215" s="184" t="s">
        <v>16</v>
      </c>
      <c r="B215" s="115">
        <v>135</v>
      </c>
      <c r="C215" s="115">
        <v>129</v>
      </c>
      <c r="D215" s="115">
        <v>129</v>
      </c>
      <c r="E215" s="115">
        <v>113</v>
      </c>
      <c r="F215" s="115">
        <v>114</v>
      </c>
      <c r="G215" s="404">
        <v>1</v>
      </c>
      <c r="H215" s="525" t="s">
        <v>414</v>
      </c>
      <c r="I215" s="404">
        <v>-21</v>
      </c>
      <c r="J215" s="525" t="s">
        <v>414</v>
      </c>
    </row>
    <row r="216" spans="1:10" ht="15" customHeight="1">
      <c r="A216" s="184" t="s">
        <v>17</v>
      </c>
      <c r="B216" s="115">
        <v>28</v>
      </c>
      <c r="C216" s="115">
        <v>32</v>
      </c>
      <c r="D216" s="115">
        <v>22</v>
      </c>
      <c r="E216" s="115">
        <v>24</v>
      </c>
      <c r="F216" s="115">
        <v>21</v>
      </c>
      <c r="G216" s="404">
        <v>-3</v>
      </c>
      <c r="H216" s="525" t="s">
        <v>414</v>
      </c>
      <c r="I216" s="404">
        <v>-7</v>
      </c>
      <c r="J216" s="525" t="s">
        <v>414</v>
      </c>
    </row>
    <row r="217" spans="1:10" ht="15" customHeight="1">
      <c r="A217" s="184" t="s">
        <v>18</v>
      </c>
      <c r="B217" s="115">
        <v>48</v>
      </c>
      <c r="C217" s="115">
        <v>28</v>
      </c>
      <c r="D217" s="115">
        <v>35</v>
      </c>
      <c r="E217" s="115">
        <v>51</v>
      </c>
      <c r="F217" s="115">
        <v>32</v>
      </c>
      <c r="G217" s="404">
        <v>-19</v>
      </c>
      <c r="H217" s="525" t="s">
        <v>414</v>
      </c>
      <c r="I217" s="404">
        <v>-16</v>
      </c>
      <c r="J217" s="525" t="s">
        <v>414</v>
      </c>
    </row>
    <row r="218" spans="1:10" ht="15" customHeight="1">
      <c r="A218" s="184" t="s">
        <v>19</v>
      </c>
      <c r="B218" s="115">
        <v>2</v>
      </c>
      <c r="C218" s="115">
        <v>6</v>
      </c>
      <c r="D218" s="115">
        <v>2</v>
      </c>
      <c r="E218" s="115">
        <v>7</v>
      </c>
      <c r="F218" s="115">
        <v>3</v>
      </c>
      <c r="G218" s="404">
        <v>-4</v>
      </c>
      <c r="H218" s="525" t="s">
        <v>416</v>
      </c>
      <c r="I218" s="404">
        <v>1</v>
      </c>
      <c r="J218" s="525" t="s">
        <v>416</v>
      </c>
    </row>
    <row r="219" spans="1:10" ht="15" customHeight="1">
      <c r="A219" s="184" t="s">
        <v>20</v>
      </c>
      <c r="B219" s="115">
        <v>90</v>
      </c>
      <c r="C219" s="115">
        <v>84</v>
      </c>
      <c r="D219" s="115">
        <v>93</v>
      </c>
      <c r="E219" s="115">
        <v>77</v>
      </c>
      <c r="F219" s="115">
        <v>68</v>
      </c>
      <c r="G219" s="404">
        <v>-9</v>
      </c>
      <c r="H219" s="525" t="s">
        <v>414</v>
      </c>
      <c r="I219" s="404">
        <v>-22</v>
      </c>
      <c r="J219" s="525" t="s">
        <v>414</v>
      </c>
    </row>
    <row r="220" spans="1:10" ht="15" customHeight="1">
      <c r="A220" s="184" t="s">
        <v>21</v>
      </c>
      <c r="B220" s="115">
        <v>67</v>
      </c>
      <c r="C220" s="115">
        <v>63</v>
      </c>
      <c r="D220" s="115">
        <v>75</v>
      </c>
      <c r="E220" s="115">
        <v>92</v>
      </c>
      <c r="F220" s="115">
        <v>68</v>
      </c>
      <c r="G220" s="404">
        <v>-24</v>
      </c>
      <c r="H220" s="525" t="s">
        <v>414</v>
      </c>
      <c r="I220" s="404">
        <v>1</v>
      </c>
      <c r="J220" s="525" t="s">
        <v>414</v>
      </c>
    </row>
    <row r="221" spans="1:10" ht="15" customHeight="1">
      <c r="A221" s="183" t="s">
        <v>268</v>
      </c>
      <c r="B221" s="115">
        <v>3951</v>
      </c>
      <c r="C221" s="115">
        <v>4167</v>
      </c>
      <c r="D221" s="115">
        <v>3610</v>
      </c>
      <c r="E221" s="115">
        <v>3087</v>
      </c>
      <c r="F221" s="115">
        <v>2962</v>
      </c>
      <c r="G221" s="404">
        <v>-125</v>
      </c>
      <c r="H221" s="525" t="s">
        <v>414</v>
      </c>
      <c r="I221" s="404">
        <v>-989</v>
      </c>
      <c r="J221" s="525" t="s">
        <v>670</v>
      </c>
    </row>
    <row r="222" spans="1:10" ht="15" customHeight="1">
      <c r="A222" s="112"/>
      <c r="G222" s="404"/>
      <c r="H222" s="525"/>
      <c r="I222" s="404"/>
      <c r="J222" s="525"/>
    </row>
    <row r="223" spans="1:10" ht="15" customHeight="1">
      <c r="A223" s="113" t="s">
        <v>269</v>
      </c>
      <c r="B223" s="120"/>
      <c r="C223" s="120"/>
      <c r="D223" s="120"/>
      <c r="E223" s="120"/>
      <c r="F223" s="120"/>
      <c r="G223" s="404"/>
      <c r="H223" s="525"/>
      <c r="I223" s="404"/>
      <c r="J223" s="525"/>
    </row>
    <row r="224" spans="1:10" ht="15" customHeight="1">
      <c r="A224" s="520" t="s">
        <v>147</v>
      </c>
      <c r="B224" s="521">
        <v>2641</v>
      </c>
      <c r="C224" s="521">
        <v>2625</v>
      </c>
      <c r="D224" s="521">
        <v>2543</v>
      </c>
      <c r="E224" s="521">
        <v>2115</v>
      </c>
      <c r="F224" s="521">
        <v>2019</v>
      </c>
      <c r="G224" s="522">
        <v>-96</v>
      </c>
      <c r="H224" s="531" t="s">
        <v>414</v>
      </c>
      <c r="I224" s="522">
        <v>-622</v>
      </c>
      <c r="J224" s="531" t="s">
        <v>604</v>
      </c>
    </row>
    <row r="225" spans="1:10" ht="15" customHeight="1">
      <c r="A225" s="121" t="s">
        <v>22</v>
      </c>
      <c r="B225" s="312">
        <v>26.9</v>
      </c>
      <c r="C225" s="312">
        <v>27.2</v>
      </c>
      <c r="D225" s="312">
        <v>28.8</v>
      </c>
      <c r="E225" s="312">
        <v>26.1</v>
      </c>
      <c r="F225" s="312">
        <v>25.8</v>
      </c>
      <c r="G225" s="407">
        <v>-0.3</v>
      </c>
      <c r="H225" s="528" t="s">
        <v>414</v>
      </c>
      <c r="I225" s="407">
        <v>-1.1000000000000001</v>
      </c>
      <c r="J225" s="528" t="s">
        <v>414</v>
      </c>
    </row>
    <row r="226" spans="1:10" ht="15" customHeight="1">
      <c r="A226" s="390" t="s">
        <v>644</v>
      </c>
      <c r="B226" s="391">
        <v>66.8</v>
      </c>
      <c r="C226" s="391">
        <v>63</v>
      </c>
      <c r="D226" s="391">
        <v>70.400000000000006</v>
      </c>
      <c r="E226" s="391">
        <v>68.5</v>
      </c>
      <c r="F226" s="391">
        <v>68.2</v>
      </c>
      <c r="G226" s="408">
        <v>-0.3</v>
      </c>
      <c r="H226" s="529" t="s">
        <v>414</v>
      </c>
      <c r="I226" s="408">
        <v>1.3</v>
      </c>
      <c r="J226" s="529" t="s">
        <v>414</v>
      </c>
    </row>
    <row r="227" spans="1:10" ht="15" customHeight="1">
      <c r="A227" s="520" t="s">
        <v>246</v>
      </c>
      <c r="B227" s="521">
        <v>3</v>
      </c>
      <c r="C227" s="521">
        <v>2</v>
      </c>
      <c r="D227" s="521">
        <v>2</v>
      </c>
      <c r="E227" s="521">
        <v>1</v>
      </c>
      <c r="F227" s="521">
        <v>0</v>
      </c>
      <c r="G227" s="522">
        <v>-1</v>
      </c>
      <c r="H227" s="531" t="s">
        <v>416</v>
      </c>
      <c r="I227" s="522">
        <v>-3</v>
      </c>
      <c r="J227" s="531" t="s">
        <v>416</v>
      </c>
    </row>
    <row r="228" spans="1:10" ht="15" customHeight="1">
      <c r="A228" s="121" t="s">
        <v>22</v>
      </c>
      <c r="B228" s="312">
        <v>10.3</v>
      </c>
      <c r="C228" s="312">
        <v>12</v>
      </c>
      <c r="D228" s="312">
        <v>12.4</v>
      </c>
      <c r="E228" s="312">
        <v>7</v>
      </c>
      <c r="F228" s="312">
        <v>0</v>
      </c>
      <c r="G228" s="407">
        <v>-7</v>
      </c>
      <c r="H228" s="528" t="s">
        <v>414</v>
      </c>
      <c r="I228" s="407">
        <v>-10.3</v>
      </c>
      <c r="J228" s="528" t="s">
        <v>414</v>
      </c>
    </row>
    <row r="229" spans="1:10" ht="15" customHeight="1">
      <c r="A229" s="390" t="s">
        <v>646</v>
      </c>
      <c r="B229" s="391">
        <v>0.1</v>
      </c>
      <c r="C229" s="391">
        <v>0</v>
      </c>
      <c r="D229" s="391">
        <v>0.1</v>
      </c>
      <c r="E229" s="391">
        <v>0</v>
      </c>
      <c r="F229" s="391">
        <v>0</v>
      </c>
      <c r="G229" s="408">
        <v>0</v>
      </c>
      <c r="H229" s="529" t="s">
        <v>414</v>
      </c>
      <c r="I229" s="408">
        <v>-0.1</v>
      </c>
      <c r="J229" s="529" t="s">
        <v>414</v>
      </c>
    </row>
    <row r="230" spans="1:10" ht="15" customHeight="1">
      <c r="A230" s="184" t="s">
        <v>616</v>
      </c>
      <c r="B230" s="115">
        <v>879</v>
      </c>
      <c r="C230" s="115">
        <v>1286</v>
      </c>
      <c r="D230" s="115">
        <v>874</v>
      </c>
      <c r="E230" s="115">
        <v>792</v>
      </c>
      <c r="F230" s="115">
        <v>815</v>
      </c>
      <c r="G230" s="404">
        <v>23</v>
      </c>
      <c r="H230" s="527" t="s">
        <v>414</v>
      </c>
      <c r="I230" s="404">
        <v>-64</v>
      </c>
      <c r="J230" s="527" t="s">
        <v>531</v>
      </c>
    </row>
    <row r="231" spans="1:10" ht="15" customHeight="1">
      <c r="A231" s="390" t="s">
        <v>641</v>
      </c>
      <c r="B231" s="391">
        <v>22.2</v>
      </c>
      <c r="C231" s="391">
        <v>30.9</v>
      </c>
      <c r="D231" s="391">
        <v>24.2</v>
      </c>
      <c r="E231" s="391">
        <v>25.7</v>
      </c>
      <c r="F231" s="391">
        <v>27.5</v>
      </c>
      <c r="G231" s="408">
        <v>1.9</v>
      </c>
      <c r="H231" s="529" t="s">
        <v>414</v>
      </c>
      <c r="I231" s="408">
        <v>5.3</v>
      </c>
      <c r="J231" s="529" t="s">
        <v>414</v>
      </c>
    </row>
    <row r="232" spans="1:10" ht="15" customHeight="1">
      <c r="A232" s="167" t="s">
        <v>617</v>
      </c>
      <c r="B232" s="115">
        <v>361</v>
      </c>
      <c r="C232" s="115">
        <v>199</v>
      </c>
      <c r="D232" s="115">
        <v>120</v>
      </c>
      <c r="E232" s="115">
        <v>96</v>
      </c>
      <c r="F232" s="115">
        <v>63</v>
      </c>
      <c r="G232" s="404">
        <v>-33</v>
      </c>
      <c r="H232" s="527" t="s">
        <v>414</v>
      </c>
      <c r="I232" s="404">
        <v>-298</v>
      </c>
      <c r="J232" s="527" t="s">
        <v>677</v>
      </c>
    </row>
    <row r="233" spans="1:10" ht="15" customHeight="1">
      <c r="A233" s="167" t="s">
        <v>23</v>
      </c>
      <c r="B233" s="115">
        <v>49</v>
      </c>
      <c r="C233" s="115">
        <v>38</v>
      </c>
      <c r="D233" s="115">
        <v>61</v>
      </c>
      <c r="E233" s="115">
        <v>62</v>
      </c>
      <c r="F233" s="115">
        <v>52</v>
      </c>
      <c r="G233" s="404">
        <v>-10</v>
      </c>
      <c r="H233" s="527" t="s">
        <v>414</v>
      </c>
      <c r="I233" s="404">
        <v>3</v>
      </c>
      <c r="J233" s="527" t="s">
        <v>414</v>
      </c>
    </row>
    <row r="234" spans="1:10" ht="15" customHeight="1">
      <c r="A234" s="167" t="s">
        <v>409</v>
      </c>
      <c r="B234" s="115">
        <v>18</v>
      </c>
      <c r="C234" s="115">
        <v>17</v>
      </c>
      <c r="D234" s="115">
        <v>10</v>
      </c>
      <c r="E234" s="115">
        <v>21</v>
      </c>
      <c r="F234" s="115">
        <v>13</v>
      </c>
      <c r="G234" s="404">
        <v>-8</v>
      </c>
      <c r="H234" s="527" t="s">
        <v>416</v>
      </c>
      <c r="I234" s="404">
        <v>-5</v>
      </c>
      <c r="J234" s="527" t="s">
        <v>416</v>
      </c>
    </row>
    <row r="235" spans="1:10" ht="15" customHeight="1">
      <c r="A235" s="517" t="s">
        <v>268</v>
      </c>
      <c r="B235" s="518">
        <v>3951</v>
      </c>
      <c r="C235" s="518">
        <v>4167</v>
      </c>
      <c r="D235" s="518">
        <v>3610</v>
      </c>
      <c r="E235" s="518">
        <v>3087</v>
      </c>
      <c r="F235" s="518">
        <v>2962</v>
      </c>
      <c r="G235" s="519">
        <v>-125</v>
      </c>
      <c r="H235" s="530" t="s">
        <v>414</v>
      </c>
      <c r="I235" s="519">
        <v>-989</v>
      </c>
      <c r="J235" s="530" t="s">
        <v>670</v>
      </c>
    </row>
    <row r="236" spans="1:10" ht="15" customHeight="1">
      <c r="A236" s="112"/>
      <c r="G236" s="404"/>
      <c r="H236" s="525"/>
      <c r="I236" s="404"/>
      <c r="J236" s="525"/>
    </row>
    <row r="237" spans="1:10" ht="67.5" customHeight="1">
      <c r="A237" s="110" t="s">
        <v>316</v>
      </c>
      <c r="B237" s="523" t="str">
        <f>'Table Of Contents'!$C$4</f>
        <v>July 2017 to June 2018</v>
      </c>
      <c r="C237" s="523" t="str">
        <f>'Table Of Contents'!$D$4</f>
        <v>July 2018 to June 2019</v>
      </c>
      <c r="D237" s="523" t="str">
        <f>'Table Of Contents'!$E$4</f>
        <v>July 2019 to June 2020</v>
      </c>
      <c r="E237" s="523" t="str">
        <f>'Table Of Contents'!$F$4</f>
        <v>July 2020 to June 2021</v>
      </c>
      <c r="F237" s="523" t="str">
        <f>'Table Of Contents'!$G$4</f>
        <v>July 2021 to June 2022</v>
      </c>
      <c r="G237" s="545" t="s">
        <v>410</v>
      </c>
      <c r="H237" s="545" t="s">
        <v>411</v>
      </c>
      <c r="I237" s="545" t="s">
        <v>412</v>
      </c>
      <c r="J237" s="545" t="s">
        <v>413</v>
      </c>
    </row>
    <row r="238" spans="1:10" ht="15" customHeight="1">
      <c r="A238" s="154"/>
      <c r="B238" s="155"/>
      <c r="C238" s="155"/>
      <c r="D238" s="155"/>
      <c r="E238" s="155"/>
      <c r="F238" s="155"/>
      <c r="G238" s="404"/>
      <c r="H238" s="525"/>
      <c r="I238" s="404"/>
      <c r="J238" s="525"/>
    </row>
    <row r="239" spans="1:10" ht="15" customHeight="1">
      <c r="A239" s="113" t="s">
        <v>532</v>
      </c>
      <c r="B239" s="208">
        <v>129684</v>
      </c>
      <c r="C239" s="208">
        <v>128631</v>
      </c>
      <c r="D239" s="208">
        <v>110272</v>
      </c>
      <c r="E239" s="208">
        <v>130444</v>
      </c>
      <c r="F239" s="208">
        <v>122813</v>
      </c>
      <c r="G239" s="404">
        <v>-7631</v>
      </c>
      <c r="H239" s="525" t="s">
        <v>414</v>
      </c>
      <c r="I239" s="404">
        <v>-6871</v>
      </c>
      <c r="J239" s="525" t="s">
        <v>414</v>
      </c>
    </row>
    <row r="240" spans="1:10" ht="15" customHeight="1">
      <c r="A240" s="125"/>
      <c r="B240" s="126"/>
      <c r="C240" s="126"/>
      <c r="D240" s="126"/>
      <c r="E240" s="126"/>
      <c r="F240" s="126"/>
      <c r="G240" s="404"/>
      <c r="H240" s="525"/>
      <c r="I240" s="404"/>
      <c r="J240" s="525"/>
    </row>
    <row r="241" spans="1:10" s="313" customFormat="1" ht="15" customHeight="1">
      <c r="A241" s="113" t="s">
        <v>265</v>
      </c>
      <c r="B241" s="108"/>
      <c r="C241" s="108"/>
      <c r="D241" s="108"/>
      <c r="E241" s="108"/>
      <c r="F241" s="108"/>
      <c r="G241" s="404"/>
      <c r="H241" s="525"/>
      <c r="I241" s="404"/>
      <c r="J241" s="525"/>
    </row>
    <row r="242" spans="1:10" ht="15" customHeight="1">
      <c r="A242" s="184" t="s">
        <v>222</v>
      </c>
      <c r="B242" s="115">
        <v>100308</v>
      </c>
      <c r="C242" s="115">
        <v>99153</v>
      </c>
      <c r="D242" s="115">
        <v>84816</v>
      </c>
      <c r="E242" s="115">
        <v>100143</v>
      </c>
      <c r="F242" s="115">
        <v>93005</v>
      </c>
      <c r="G242" s="404">
        <v>-7138</v>
      </c>
      <c r="H242" s="525" t="s">
        <v>414</v>
      </c>
      <c r="I242" s="404">
        <v>-7303</v>
      </c>
      <c r="J242" s="525" t="s">
        <v>414</v>
      </c>
    </row>
    <row r="243" spans="1:10" s="313" customFormat="1" ht="15" customHeight="1">
      <c r="A243" s="184" t="s">
        <v>223</v>
      </c>
      <c r="B243" s="115">
        <v>27328</v>
      </c>
      <c r="C243" s="115">
        <v>27821</v>
      </c>
      <c r="D243" s="115">
        <v>23998</v>
      </c>
      <c r="E243" s="115">
        <v>28531</v>
      </c>
      <c r="F243" s="115">
        <v>26999</v>
      </c>
      <c r="G243" s="404">
        <v>-1532</v>
      </c>
      <c r="H243" s="525" t="s">
        <v>414</v>
      </c>
      <c r="I243" s="404">
        <v>-329</v>
      </c>
      <c r="J243" s="525" t="s">
        <v>414</v>
      </c>
    </row>
    <row r="244" spans="1:10" s="313" customFormat="1" ht="15" customHeight="1">
      <c r="A244" s="184" t="s">
        <v>279</v>
      </c>
      <c r="B244" s="115">
        <v>195</v>
      </c>
      <c r="C244" s="115">
        <v>222</v>
      </c>
      <c r="D244" s="115">
        <v>224</v>
      </c>
      <c r="E244" s="115">
        <v>240</v>
      </c>
      <c r="F244" s="115">
        <v>291</v>
      </c>
      <c r="G244" s="404">
        <v>51</v>
      </c>
      <c r="H244" s="525" t="s">
        <v>649</v>
      </c>
      <c r="I244" s="404">
        <v>96</v>
      </c>
      <c r="J244" s="525" t="s">
        <v>650</v>
      </c>
    </row>
    <row r="245" spans="1:10" ht="15" customHeight="1">
      <c r="A245" s="184" t="s">
        <v>533</v>
      </c>
      <c r="B245" s="115">
        <v>1853</v>
      </c>
      <c r="C245" s="115">
        <v>1435</v>
      </c>
      <c r="D245" s="115">
        <v>1234</v>
      </c>
      <c r="E245" s="115">
        <v>1530</v>
      </c>
      <c r="F245" s="115">
        <v>2518</v>
      </c>
      <c r="G245" s="404">
        <v>988</v>
      </c>
      <c r="H245" s="525" t="s">
        <v>678</v>
      </c>
      <c r="I245" s="404">
        <v>665</v>
      </c>
      <c r="J245" s="525" t="s">
        <v>414</v>
      </c>
    </row>
    <row r="246" spans="1:10" ht="15" customHeight="1">
      <c r="A246" s="184"/>
      <c r="B246" s="115"/>
      <c r="C246" s="115"/>
      <c r="D246" s="115"/>
      <c r="E246" s="115"/>
      <c r="F246" s="115"/>
      <c r="G246" s="404"/>
      <c r="H246" s="525"/>
      <c r="I246" s="404"/>
      <c r="J246" s="525"/>
    </row>
    <row r="247" spans="1:10" ht="15" customHeight="1">
      <c r="A247" s="113" t="s">
        <v>483</v>
      </c>
      <c r="B247" s="115"/>
      <c r="C247" s="115"/>
      <c r="D247" s="115"/>
      <c r="E247" s="115"/>
      <c r="F247" s="115"/>
      <c r="G247" s="404"/>
      <c r="H247" s="525"/>
      <c r="I247" s="404"/>
      <c r="J247" s="525"/>
    </row>
    <row r="248" spans="1:10" ht="15" customHeight="1">
      <c r="A248" s="184" t="s">
        <v>534</v>
      </c>
      <c r="B248" s="115">
        <v>27232</v>
      </c>
      <c r="C248" s="115">
        <v>27936</v>
      </c>
      <c r="D248" s="115">
        <v>26428</v>
      </c>
      <c r="E248" s="115">
        <v>32276</v>
      </c>
      <c r="F248" s="115">
        <v>29917</v>
      </c>
      <c r="G248" s="404">
        <v>-2359</v>
      </c>
      <c r="H248" s="525" t="s">
        <v>414</v>
      </c>
      <c r="I248" s="404">
        <v>2685</v>
      </c>
      <c r="J248" s="525" t="s">
        <v>602</v>
      </c>
    </row>
    <row r="249" spans="1:10" ht="15" customHeight="1">
      <c r="A249" s="184" t="s">
        <v>535</v>
      </c>
      <c r="B249" s="115">
        <v>84324</v>
      </c>
      <c r="C249" s="115">
        <v>83105</v>
      </c>
      <c r="D249" s="115">
        <v>70497</v>
      </c>
      <c r="E249" s="115">
        <v>83420</v>
      </c>
      <c r="F249" s="115">
        <v>76827</v>
      </c>
      <c r="G249" s="404">
        <v>-6593</v>
      </c>
      <c r="H249" s="525" t="s">
        <v>414</v>
      </c>
      <c r="I249" s="404">
        <v>-7497</v>
      </c>
      <c r="J249" s="525" t="s">
        <v>414</v>
      </c>
    </row>
    <row r="250" spans="1:10" ht="15" customHeight="1">
      <c r="A250" s="184" t="s">
        <v>2</v>
      </c>
      <c r="B250" s="115">
        <v>16275</v>
      </c>
      <c r="C250" s="115">
        <v>16155</v>
      </c>
      <c r="D250" s="115">
        <v>12113</v>
      </c>
      <c r="E250" s="115">
        <v>13218</v>
      </c>
      <c r="F250" s="115">
        <v>13551</v>
      </c>
      <c r="G250" s="404">
        <v>333</v>
      </c>
      <c r="H250" s="525" t="s">
        <v>414</v>
      </c>
      <c r="I250" s="404">
        <v>-2724</v>
      </c>
      <c r="J250" s="525" t="s">
        <v>560</v>
      </c>
    </row>
    <row r="251" spans="1:10" ht="15" customHeight="1">
      <c r="A251" s="184" t="s">
        <v>533</v>
      </c>
      <c r="B251" s="115">
        <v>1853</v>
      </c>
      <c r="C251" s="115">
        <v>1435</v>
      </c>
      <c r="D251" s="115">
        <v>1234</v>
      </c>
      <c r="E251" s="115">
        <v>1530</v>
      </c>
      <c r="F251" s="115">
        <v>2518</v>
      </c>
      <c r="G251" s="404">
        <v>988</v>
      </c>
      <c r="H251" s="525" t="s">
        <v>678</v>
      </c>
      <c r="I251" s="404">
        <v>665</v>
      </c>
      <c r="J251" s="525" t="s">
        <v>414</v>
      </c>
    </row>
    <row r="252" spans="1:10" ht="15" customHeight="1">
      <c r="G252" s="404"/>
      <c r="H252" s="525"/>
      <c r="I252" s="404"/>
      <c r="J252" s="525"/>
    </row>
    <row r="253" spans="1:10" ht="15" customHeight="1">
      <c r="A253" s="113" t="s">
        <v>264</v>
      </c>
      <c r="B253" s="115"/>
      <c r="C253" s="115"/>
      <c r="D253" s="115"/>
      <c r="E253" s="115"/>
      <c r="F253" s="115"/>
      <c r="G253" s="404"/>
      <c r="H253" s="525"/>
      <c r="I253" s="404"/>
      <c r="J253" s="525"/>
    </row>
    <row r="254" spans="1:10" ht="15" customHeight="1">
      <c r="A254" s="184" t="s">
        <v>224</v>
      </c>
      <c r="B254" s="115">
        <v>594</v>
      </c>
      <c r="C254" s="115">
        <v>522</v>
      </c>
      <c r="D254" s="115">
        <v>336</v>
      </c>
      <c r="E254" s="115">
        <v>426</v>
      </c>
      <c r="F254" s="115">
        <v>423</v>
      </c>
      <c r="G254" s="404">
        <v>-3</v>
      </c>
      <c r="H254" s="525" t="s">
        <v>414</v>
      </c>
      <c r="I254" s="404">
        <v>-171</v>
      </c>
      <c r="J254" s="525" t="s">
        <v>565</v>
      </c>
    </row>
    <row r="255" spans="1:10" ht="13.5">
      <c r="A255" s="184" t="s">
        <v>225</v>
      </c>
      <c r="B255" s="115">
        <v>126948</v>
      </c>
      <c r="C255" s="115">
        <v>126396</v>
      </c>
      <c r="D255" s="115">
        <v>108478</v>
      </c>
      <c r="E255" s="115">
        <v>128253</v>
      </c>
      <c r="F255" s="115">
        <v>119705</v>
      </c>
      <c r="G255" s="404">
        <v>-8548</v>
      </c>
      <c r="H255" s="525" t="s">
        <v>414</v>
      </c>
      <c r="I255" s="404">
        <v>-7243</v>
      </c>
      <c r="J255" s="525" t="s">
        <v>414</v>
      </c>
    </row>
    <row r="256" spans="1:10" ht="15" customHeight="1">
      <c r="A256" s="184" t="s">
        <v>2</v>
      </c>
      <c r="B256" s="115">
        <v>289</v>
      </c>
      <c r="C256" s="115">
        <v>278</v>
      </c>
      <c r="D256" s="115">
        <v>224</v>
      </c>
      <c r="E256" s="115">
        <v>235</v>
      </c>
      <c r="F256" s="115">
        <v>167</v>
      </c>
      <c r="G256" s="404">
        <v>-68</v>
      </c>
      <c r="H256" s="525" t="s">
        <v>414</v>
      </c>
      <c r="I256" s="404">
        <v>-122</v>
      </c>
      <c r="J256" s="525" t="s">
        <v>679</v>
      </c>
    </row>
    <row r="257" spans="1:10" ht="15" customHeight="1">
      <c r="A257" s="184" t="s">
        <v>533</v>
      </c>
      <c r="B257" s="115">
        <v>1853</v>
      </c>
      <c r="C257" s="115">
        <v>1435</v>
      </c>
      <c r="D257" s="115">
        <v>1234</v>
      </c>
      <c r="E257" s="115">
        <v>1530</v>
      </c>
      <c r="F257" s="115">
        <v>2518</v>
      </c>
      <c r="G257" s="404">
        <v>988</v>
      </c>
      <c r="H257" s="525" t="s">
        <v>678</v>
      </c>
      <c r="I257" s="404">
        <v>665</v>
      </c>
      <c r="J257" s="525" t="s">
        <v>414</v>
      </c>
    </row>
    <row r="258" spans="1:10" ht="15" customHeight="1">
      <c r="A258" s="116" t="s">
        <v>415</v>
      </c>
      <c r="B258" s="314">
        <v>35.1</v>
      </c>
      <c r="C258" s="314">
        <v>35.299999999999997</v>
      </c>
      <c r="D258" s="314">
        <v>35.5</v>
      </c>
      <c r="E258" s="314">
        <v>35.9</v>
      </c>
      <c r="F258" s="314">
        <v>36.299999999999997</v>
      </c>
      <c r="G258" s="405">
        <v>0.4</v>
      </c>
      <c r="H258" s="526" t="s">
        <v>414</v>
      </c>
      <c r="I258" s="405">
        <v>1.2</v>
      </c>
      <c r="J258" s="526" t="s">
        <v>414</v>
      </c>
    </row>
    <row r="259" spans="1:10" ht="15" customHeight="1">
      <c r="A259" s="184"/>
      <c r="B259" s="115"/>
      <c r="C259" s="115"/>
      <c r="D259" s="115"/>
      <c r="E259" s="115"/>
      <c r="F259" s="115"/>
      <c r="G259" s="404"/>
      <c r="H259" s="525"/>
      <c r="I259" s="404"/>
      <c r="J259" s="525"/>
    </row>
    <row r="260" spans="1:10" ht="15" customHeight="1">
      <c r="A260" s="113" t="s">
        <v>226</v>
      </c>
      <c r="B260" s="115"/>
      <c r="C260" s="115"/>
      <c r="D260" s="115"/>
      <c r="E260" s="115"/>
      <c r="F260" s="115"/>
      <c r="G260" s="404"/>
      <c r="H260" s="525"/>
      <c r="I260" s="404"/>
      <c r="J260" s="525"/>
    </row>
    <row r="261" spans="1:10" ht="15" customHeight="1">
      <c r="A261" s="116" t="s">
        <v>272</v>
      </c>
      <c r="B261" s="117">
        <v>117954</v>
      </c>
      <c r="C261" s="117">
        <v>117472</v>
      </c>
      <c r="D261" s="117">
        <v>100560</v>
      </c>
      <c r="E261" s="117">
        <v>117688</v>
      </c>
      <c r="F261" s="117">
        <v>111495</v>
      </c>
      <c r="G261" s="404">
        <v>-6193</v>
      </c>
      <c r="H261" s="525" t="s">
        <v>414</v>
      </c>
      <c r="I261" s="404">
        <v>-6459</v>
      </c>
      <c r="J261" s="525" t="s">
        <v>414</v>
      </c>
    </row>
    <row r="262" spans="1:10" ht="15" customHeight="1">
      <c r="A262" s="116" t="s">
        <v>273</v>
      </c>
      <c r="B262" s="118">
        <v>91</v>
      </c>
      <c r="C262" s="118">
        <v>91.3</v>
      </c>
      <c r="D262" s="118">
        <v>91.2</v>
      </c>
      <c r="E262" s="118">
        <v>90.2</v>
      </c>
      <c r="F262" s="118">
        <v>90.8</v>
      </c>
      <c r="G262" s="405">
        <v>0.6</v>
      </c>
      <c r="H262" s="526" t="s">
        <v>414</v>
      </c>
      <c r="I262" s="405">
        <v>-0.2</v>
      </c>
      <c r="J262" s="526" t="s">
        <v>414</v>
      </c>
    </row>
    <row r="263" spans="1:10" ht="15" customHeight="1">
      <c r="A263" s="116"/>
      <c r="B263" s="118"/>
      <c r="C263" s="118"/>
      <c r="D263" s="118"/>
      <c r="E263" s="118"/>
      <c r="F263" s="118"/>
      <c r="G263" s="404"/>
      <c r="H263" s="525"/>
      <c r="I263" s="404"/>
      <c r="J263" s="525"/>
    </row>
    <row r="264" spans="1:10" ht="15" customHeight="1">
      <c r="A264" s="113" t="s">
        <v>384</v>
      </c>
      <c r="B264" s="115"/>
      <c r="C264" s="115"/>
      <c r="D264" s="115"/>
      <c r="E264" s="115"/>
      <c r="F264" s="115"/>
      <c r="G264" s="404"/>
      <c r="H264" s="525"/>
      <c r="I264" s="404"/>
      <c r="J264" s="525"/>
    </row>
    <row r="265" spans="1:10" ht="15" customHeight="1">
      <c r="A265" s="184" t="s">
        <v>3</v>
      </c>
      <c r="B265" s="115">
        <v>4276</v>
      </c>
      <c r="C265" s="115">
        <v>4351</v>
      </c>
      <c r="D265" s="115">
        <v>4674</v>
      </c>
      <c r="E265" s="115">
        <v>5034</v>
      </c>
      <c r="F265" s="115">
        <v>4446</v>
      </c>
      <c r="G265" s="404">
        <v>-588</v>
      </c>
      <c r="H265" s="525" t="s">
        <v>680</v>
      </c>
      <c r="I265" s="404">
        <v>170</v>
      </c>
      <c r="J265" s="525" t="s">
        <v>414</v>
      </c>
    </row>
    <row r="266" spans="1:10" ht="15" customHeight="1">
      <c r="A266" s="184" t="s">
        <v>486</v>
      </c>
      <c r="B266" s="115">
        <v>8150</v>
      </c>
      <c r="C266" s="115">
        <v>8371</v>
      </c>
      <c r="D266" s="115">
        <v>8285</v>
      </c>
      <c r="E266" s="115">
        <v>8257</v>
      </c>
      <c r="F266" s="115">
        <v>8052</v>
      </c>
      <c r="G266" s="404">
        <v>-205</v>
      </c>
      <c r="H266" s="525" t="s">
        <v>414</v>
      </c>
      <c r="I266" s="404">
        <v>-98</v>
      </c>
      <c r="J266" s="525" t="s">
        <v>414</v>
      </c>
    </row>
    <row r="267" spans="1:10" ht="15" customHeight="1">
      <c r="A267" s="184" t="s">
        <v>537</v>
      </c>
      <c r="B267" s="115">
        <v>2359</v>
      </c>
      <c r="C267" s="115">
        <v>2337</v>
      </c>
      <c r="D267" s="115">
        <v>2003</v>
      </c>
      <c r="E267" s="115">
        <v>2197</v>
      </c>
      <c r="F267" s="115">
        <v>1670</v>
      </c>
      <c r="G267" s="404">
        <v>-527</v>
      </c>
      <c r="H267" s="525" t="s">
        <v>681</v>
      </c>
      <c r="I267" s="404">
        <v>-689</v>
      </c>
      <c r="J267" s="525" t="s">
        <v>551</v>
      </c>
    </row>
    <row r="268" spans="1:10" ht="15" customHeight="1">
      <c r="A268" s="184" t="s">
        <v>4</v>
      </c>
      <c r="B268" s="115">
        <v>26019</v>
      </c>
      <c r="C268" s="115">
        <v>27050</v>
      </c>
      <c r="D268" s="115">
        <v>25402</v>
      </c>
      <c r="E268" s="115">
        <v>32251</v>
      </c>
      <c r="F268" s="115">
        <v>28622</v>
      </c>
      <c r="G268" s="409">
        <v>-3629</v>
      </c>
      <c r="H268" s="525" t="s">
        <v>414</v>
      </c>
      <c r="I268" s="409">
        <v>2603</v>
      </c>
      <c r="J268" s="525" t="s">
        <v>602</v>
      </c>
    </row>
    <row r="269" spans="1:10" ht="15" customHeight="1">
      <c r="A269" s="184" t="s">
        <v>5</v>
      </c>
      <c r="B269" s="208">
        <v>87027</v>
      </c>
      <c r="C269" s="208">
        <v>85087</v>
      </c>
      <c r="D269" s="208">
        <v>68674</v>
      </c>
      <c r="E269" s="208">
        <v>81175</v>
      </c>
      <c r="F269" s="208">
        <v>77505</v>
      </c>
      <c r="G269" s="404">
        <v>-3670</v>
      </c>
      <c r="H269" s="525" t="s">
        <v>414</v>
      </c>
      <c r="I269" s="404">
        <v>-9522</v>
      </c>
      <c r="J269" s="525" t="s">
        <v>540</v>
      </c>
    </row>
    <row r="270" spans="1:10" ht="15" customHeight="1">
      <c r="A270" s="183" t="s">
        <v>539</v>
      </c>
      <c r="B270" s="115">
        <v>127831</v>
      </c>
      <c r="C270" s="115">
        <v>127196</v>
      </c>
      <c r="D270" s="115">
        <v>109038</v>
      </c>
      <c r="E270" s="115">
        <v>128914</v>
      </c>
      <c r="F270" s="115">
        <v>120295</v>
      </c>
      <c r="G270" s="404">
        <v>-8619</v>
      </c>
      <c r="H270" s="525" t="s">
        <v>414</v>
      </c>
      <c r="I270" s="404">
        <v>-7536</v>
      </c>
      <c r="J270" s="525" t="s">
        <v>414</v>
      </c>
    </row>
    <row r="271" spans="1:10" ht="15" customHeight="1">
      <c r="A271" s="116" t="s">
        <v>493</v>
      </c>
      <c r="B271" s="118">
        <v>6.4</v>
      </c>
      <c r="C271" s="118">
        <v>6.6</v>
      </c>
      <c r="D271" s="118">
        <v>7.6</v>
      </c>
      <c r="E271" s="118">
        <v>6.4</v>
      </c>
      <c r="F271" s="118">
        <v>6.7</v>
      </c>
      <c r="G271" s="405">
        <v>0.3</v>
      </c>
      <c r="H271" s="526" t="s">
        <v>414</v>
      </c>
      <c r="I271" s="405">
        <v>0.3</v>
      </c>
      <c r="J271" s="526" t="s">
        <v>414</v>
      </c>
    </row>
    <row r="272" spans="1:10" ht="15" customHeight="1">
      <c r="A272" s="184"/>
      <c r="B272" s="115"/>
      <c r="C272" s="115"/>
      <c r="D272" s="115"/>
      <c r="E272" s="115"/>
      <c r="F272" s="115"/>
      <c r="G272" s="404"/>
      <c r="H272" s="525"/>
      <c r="I272" s="404"/>
      <c r="J272" s="525"/>
    </row>
    <row r="273" spans="1:10" ht="15" customHeight="1">
      <c r="A273" s="113" t="s">
        <v>487</v>
      </c>
      <c r="B273" s="123"/>
      <c r="C273" s="120"/>
      <c r="D273" s="120"/>
      <c r="E273" s="120"/>
      <c r="F273" s="120"/>
      <c r="G273" s="404"/>
      <c r="H273" s="525"/>
      <c r="I273" s="404"/>
      <c r="J273" s="525"/>
    </row>
    <row r="274" spans="1:10" ht="15" customHeight="1">
      <c r="A274" s="184" t="s">
        <v>209</v>
      </c>
      <c r="B274" s="124">
        <v>34</v>
      </c>
      <c r="C274" s="124">
        <v>34</v>
      </c>
      <c r="D274" s="124">
        <v>36</v>
      </c>
      <c r="E274" s="124">
        <v>43</v>
      </c>
      <c r="F274" s="124">
        <v>37</v>
      </c>
      <c r="G274" s="406">
        <v>-6</v>
      </c>
      <c r="H274" s="525" t="s">
        <v>682</v>
      </c>
      <c r="I274" s="406">
        <v>3</v>
      </c>
      <c r="J274" s="525" t="s">
        <v>564</v>
      </c>
    </row>
    <row r="275" spans="1:10" ht="15" customHeight="1">
      <c r="A275" s="184" t="s">
        <v>26</v>
      </c>
      <c r="B275" s="124">
        <v>36</v>
      </c>
      <c r="C275" s="124">
        <v>40</v>
      </c>
      <c r="D275" s="124">
        <v>45</v>
      </c>
      <c r="E275" s="124">
        <v>42</v>
      </c>
      <c r="F275" s="124">
        <v>42</v>
      </c>
      <c r="G275" s="406">
        <v>0</v>
      </c>
      <c r="H275" s="525" t="s">
        <v>414</v>
      </c>
      <c r="I275" s="406">
        <v>6</v>
      </c>
      <c r="J275" s="525" t="s">
        <v>414</v>
      </c>
    </row>
    <row r="276" spans="1:10" ht="15" customHeight="1">
      <c r="A276" s="184" t="s">
        <v>208</v>
      </c>
      <c r="B276" s="124">
        <v>81</v>
      </c>
      <c r="C276" s="124">
        <v>82</v>
      </c>
      <c r="D276" s="124">
        <v>94</v>
      </c>
      <c r="E276" s="124">
        <v>104</v>
      </c>
      <c r="F276" s="124">
        <v>88</v>
      </c>
      <c r="G276" s="406">
        <v>-16</v>
      </c>
      <c r="H276" s="525" t="s">
        <v>676</v>
      </c>
      <c r="I276" s="406">
        <v>7</v>
      </c>
      <c r="J276" s="525" t="s">
        <v>564</v>
      </c>
    </row>
    <row r="277" spans="1:10" ht="15" customHeight="1">
      <c r="A277" s="184" t="s">
        <v>427</v>
      </c>
      <c r="B277" s="124">
        <v>197</v>
      </c>
      <c r="C277" s="124">
        <v>198</v>
      </c>
      <c r="D277" s="124">
        <v>213</v>
      </c>
      <c r="E277" s="124">
        <v>267</v>
      </c>
      <c r="F277" s="124">
        <v>279</v>
      </c>
      <c r="G277" s="406">
        <v>12</v>
      </c>
      <c r="H277" s="525" t="s">
        <v>414</v>
      </c>
      <c r="I277" s="406">
        <v>82</v>
      </c>
      <c r="J277" s="525" t="s">
        <v>683</v>
      </c>
    </row>
    <row r="278" spans="1:10" ht="15" customHeight="1">
      <c r="A278" s="112"/>
      <c r="G278" s="404"/>
      <c r="H278" s="525"/>
      <c r="I278" s="404"/>
      <c r="J278" s="525"/>
    </row>
    <row r="279" spans="1:10" ht="15" customHeight="1">
      <c r="A279" s="113" t="s">
        <v>271</v>
      </c>
      <c r="B279" s="120"/>
      <c r="C279" s="120"/>
      <c r="D279" s="120"/>
      <c r="E279" s="120"/>
      <c r="F279" s="120"/>
      <c r="G279" s="404"/>
      <c r="H279" s="525"/>
      <c r="I279" s="404"/>
      <c r="J279" s="525"/>
    </row>
    <row r="280" spans="1:10" ht="15" customHeight="1">
      <c r="A280" s="184" t="s">
        <v>6</v>
      </c>
      <c r="B280" s="115">
        <v>34</v>
      </c>
      <c r="C280" s="115">
        <v>40</v>
      </c>
      <c r="D280" s="115">
        <v>25</v>
      </c>
      <c r="E280" s="115">
        <v>29</v>
      </c>
      <c r="F280" s="115">
        <v>24</v>
      </c>
      <c r="G280" s="404">
        <v>-5</v>
      </c>
      <c r="H280" s="525" t="s">
        <v>414</v>
      </c>
      <c r="I280" s="404">
        <v>-10</v>
      </c>
      <c r="J280" s="525" t="s">
        <v>414</v>
      </c>
    </row>
    <row r="281" spans="1:10" ht="15" customHeight="1">
      <c r="A281" s="184" t="s">
        <v>7</v>
      </c>
      <c r="B281" s="115">
        <v>17480</v>
      </c>
      <c r="C281" s="115">
        <v>17704</v>
      </c>
      <c r="D281" s="115">
        <v>16540</v>
      </c>
      <c r="E281" s="115">
        <v>21109</v>
      </c>
      <c r="F281" s="115">
        <v>19469</v>
      </c>
      <c r="G281" s="404">
        <v>-1640</v>
      </c>
      <c r="H281" s="525" t="s">
        <v>414</v>
      </c>
      <c r="I281" s="404">
        <v>1989</v>
      </c>
      <c r="J281" s="525" t="s">
        <v>612</v>
      </c>
    </row>
    <row r="282" spans="1:10" s="313" customFormat="1" ht="15" customHeight="1">
      <c r="A282" s="184" t="s">
        <v>8</v>
      </c>
      <c r="B282" s="115">
        <v>616</v>
      </c>
      <c r="C282" s="115">
        <v>675</v>
      </c>
      <c r="D282" s="115">
        <v>630</v>
      </c>
      <c r="E282" s="115">
        <v>750</v>
      </c>
      <c r="F282" s="115">
        <v>660</v>
      </c>
      <c r="G282" s="404">
        <v>-90</v>
      </c>
      <c r="H282" s="525" t="s">
        <v>414</v>
      </c>
      <c r="I282" s="404">
        <v>44</v>
      </c>
      <c r="J282" s="525" t="s">
        <v>609</v>
      </c>
    </row>
    <row r="283" spans="1:10" ht="15" customHeight="1">
      <c r="A283" s="184" t="s">
        <v>9</v>
      </c>
      <c r="B283" s="115">
        <v>2925</v>
      </c>
      <c r="C283" s="115">
        <v>2728</v>
      </c>
      <c r="D283" s="115">
        <v>2639</v>
      </c>
      <c r="E283" s="115">
        <v>3239</v>
      </c>
      <c r="F283" s="115">
        <v>2778</v>
      </c>
      <c r="G283" s="404">
        <v>-461</v>
      </c>
      <c r="H283" s="525" t="s">
        <v>684</v>
      </c>
      <c r="I283" s="404">
        <v>-147</v>
      </c>
      <c r="J283" s="525" t="s">
        <v>414</v>
      </c>
    </row>
    <row r="284" spans="1:10" ht="15" customHeight="1">
      <c r="A284" s="184" t="s">
        <v>10</v>
      </c>
      <c r="B284" s="115">
        <v>778</v>
      </c>
      <c r="C284" s="115">
        <v>742</v>
      </c>
      <c r="D284" s="115">
        <v>704</v>
      </c>
      <c r="E284" s="115">
        <v>882</v>
      </c>
      <c r="F284" s="115">
        <v>795</v>
      </c>
      <c r="G284" s="404">
        <v>-87</v>
      </c>
      <c r="H284" s="525" t="s">
        <v>414</v>
      </c>
      <c r="I284" s="404">
        <v>17</v>
      </c>
      <c r="J284" s="525" t="s">
        <v>414</v>
      </c>
    </row>
    <row r="285" spans="1:10" ht="15" customHeight="1">
      <c r="A285" s="184" t="s">
        <v>11</v>
      </c>
      <c r="B285" s="115">
        <v>63</v>
      </c>
      <c r="C285" s="115">
        <v>81</v>
      </c>
      <c r="D285" s="115">
        <v>135</v>
      </c>
      <c r="E285" s="115">
        <v>113</v>
      </c>
      <c r="F285" s="115">
        <v>99</v>
      </c>
      <c r="G285" s="404">
        <v>-14</v>
      </c>
      <c r="H285" s="525" t="s">
        <v>414</v>
      </c>
      <c r="I285" s="404">
        <v>36</v>
      </c>
      <c r="J285" s="525" t="s">
        <v>685</v>
      </c>
    </row>
    <row r="286" spans="1:10" ht="15" customHeight="1">
      <c r="A286" s="184" t="s">
        <v>12</v>
      </c>
      <c r="B286" s="115">
        <v>1336</v>
      </c>
      <c r="C286" s="115">
        <v>1358</v>
      </c>
      <c r="D286" s="115">
        <v>1398</v>
      </c>
      <c r="E286" s="115">
        <v>1360</v>
      </c>
      <c r="F286" s="115">
        <v>1264</v>
      </c>
      <c r="G286" s="404">
        <v>-96</v>
      </c>
      <c r="H286" s="525" t="s">
        <v>414</v>
      </c>
      <c r="I286" s="404">
        <v>-72</v>
      </c>
      <c r="J286" s="525" t="s">
        <v>414</v>
      </c>
    </row>
    <row r="287" spans="1:10" ht="15" customHeight="1">
      <c r="A287" s="184" t="s">
        <v>13</v>
      </c>
      <c r="B287" s="115">
        <v>6702</v>
      </c>
      <c r="C287" s="115">
        <v>7175</v>
      </c>
      <c r="D287" s="115">
        <v>7144</v>
      </c>
      <c r="E287" s="115">
        <v>7409</v>
      </c>
      <c r="F287" s="115">
        <v>6495</v>
      </c>
      <c r="G287" s="404">
        <v>-914</v>
      </c>
      <c r="H287" s="525" t="s">
        <v>414</v>
      </c>
      <c r="I287" s="404">
        <v>-207</v>
      </c>
      <c r="J287" s="525" t="s">
        <v>414</v>
      </c>
    </row>
    <row r="288" spans="1:10" ht="15" customHeight="1">
      <c r="A288" s="184" t="s">
        <v>14</v>
      </c>
      <c r="B288" s="115">
        <v>3391</v>
      </c>
      <c r="C288" s="115">
        <v>3236</v>
      </c>
      <c r="D288" s="115">
        <v>2928</v>
      </c>
      <c r="E288" s="115">
        <v>3045</v>
      </c>
      <c r="F288" s="115">
        <v>2370</v>
      </c>
      <c r="G288" s="404">
        <v>-675</v>
      </c>
      <c r="H288" s="525" t="s">
        <v>655</v>
      </c>
      <c r="I288" s="404">
        <v>-1021</v>
      </c>
      <c r="J288" s="525" t="s">
        <v>541</v>
      </c>
    </row>
    <row r="289" spans="1:10" ht="15" customHeight="1">
      <c r="A289" s="184" t="s">
        <v>15</v>
      </c>
      <c r="B289" s="115">
        <v>12860</v>
      </c>
      <c r="C289" s="115">
        <v>13078</v>
      </c>
      <c r="D289" s="115">
        <v>11683</v>
      </c>
      <c r="E289" s="115">
        <v>13897</v>
      </c>
      <c r="F289" s="115">
        <v>11262</v>
      </c>
      <c r="G289" s="404">
        <v>-2635</v>
      </c>
      <c r="H289" s="525" t="s">
        <v>686</v>
      </c>
      <c r="I289" s="404">
        <v>-1598</v>
      </c>
      <c r="J289" s="525" t="s">
        <v>414</v>
      </c>
    </row>
    <row r="290" spans="1:10" ht="15" customHeight="1">
      <c r="A290" s="184" t="s">
        <v>16</v>
      </c>
      <c r="B290" s="115">
        <v>2246</v>
      </c>
      <c r="C290" s="115">
        <v>2688</v>
      </c>
      <c r="D290" s="115">
        <v>2839</v>
      </c>
      <c r="E290" s="115">
        <v>3627</v>
      </c>
      <c r="F290" s="115">
        <v>3139</v>
      </c>
      <c r="G290" s="404">
        <v>-488</v>
      </c>
      <c r="H290" s="525" t="s">
        <v>625</v>
      </c>
      <c r="I290" s="404">
        <v>893</v>
      </c>
      <c r="J290" s="525" t="s">
        <v>619</v>
      </c>
    </row>
    <row r="291" spans="1:10" ht="15" customHeight="1">
      <c r="A291" s="184" t="s">
        <v>17</v>
      </c>
      <c r="B291" s="115">
        <v>3689</v>
      </c>
      <c r="C291" s="115">
        <v>3615</v>
      </c>
      <c r="D291" s="115">
        <v>3262</v>
      </c>
      <c r="E291" s="115">
        <v>4053</v>
      </c>
      <c r="F291" s="115">
        <v>3402</v>
      </c>
      <c r="G291" s="404">
        <v>-651</v>
      </c>
      <c r="H291" s="525" t="s">
        <v>663</v>
      </c>
      <c r="I291" s="404">
        <v>-287</v>
      </c>
      <c r="J291" s="525" t="s">
        <v>414</v>
      </c>
    </row>
    <row r="292" spans="1:10" ht="15" customHeight="1">
      <c r="A292" s="184" t="s">
        <v>18</v>
      </c>
      <c r="B292" s="115">
        <v>3880</v>
      </c>
      <c r="C292" s="115">
        <v>3924</v>
      </c>
      <c r="D292" s="115">
        <v>3691</v>
      </c>
      <c r="E292" s="115">
        <v>3863</v>
      </c>
      <c r="F292" s="115">
        <v>3609</v>
      </c>
      <c r="G292" s="404">
        <v>-254</v>
      </c>
      <c r="H292" s="525" t="s">
        <v>414</v>
      </c>
      <c r="I292" s="404">
        <v>-271</v>
      </c>
      <c r="J292" s="525" t="s">
        <v>414</v>
      </c>
    </row>
    <row r="293" spans="1:10" ht="15" customHeight="1">
      <c r="A293" s="184" t="s">
        <v>19</v>
      </c>
      <c r="B293" s="115">
        <v>45259</v>
      </c>
      <c r="C293" s="115">
        <v>43265</v>
      </c>
      <c r="D293" s="115">
        <v>31409</v>
      </c>
      <c r="E293" s="115">
        <v>37440</v>
      </c>
      <c r="F293" s="115">
        <v>37392</v>
      </c>
      <c r="G293" s="404">
        <v>-48</v>
      </c>
      <c r="H293" s="525" t="s">
        <v>414</v>
      </c>
      <c r="I293" s="404">
        <v>-7867</v>
      </c>
      <c r="J293" s="525" t="s">
        <v>659</v>
      </c>
    </row>
    <row r="294" spans="1:10" ht="15" customHeight="1">
      <c r="A294" s="184" t="s">
        <v>20</v>
      </c>
      <c r="B294" s="115">
        <v>15370</v>
      </c>
      <c r="C294" s="115">
        <v>15783</v>
      </c>
      <c r="D294" s="115">
        <v>14261</v>
      </c>
      <c r="E294" s="115">
        <v>15193</v>
      </c>
      <c r="F294" s="115">
        <v>13990</v>
      </c>
      <c r="G294" s="404">
        <v>-1203</v>
      </c>
      <c r="H294" s="525" t="s">
        <v>414</v>
      </c>
      <c r="I294" s="404">
        <v>-1380</v>
      </c>
      <c r="J294" s="525" t="s">
        <v>414</v>
      </c>
    </row>
    <row r="295" spans="1:10" ht="15" customHeight="1">
      <c r="A295" s="184" t="s">
        <v>21</v>
      </c>
      <c r="B295" s="115">
        <v>1325</v>
      </c>
      <c r="C295" s="115">
        <v>1380</v>
      </c>
      <c r="D295" s="115">
        <v>1272</v>
      </c>
      <c r="E295" s="115">
        <v>1679</v>
      </c>
      <c r="F295" s="115">
        <v>4747</v>
      </c>
      <c r="G295" s="404">
        <v>3068</v>
      </c>
      <c r="H295" s="525" t="s">
        <v>687</v>
      </c>
      <c r="I295" s="404">
        <v>3422</v>
      </c>
      <c r="J295" s="525" t="s">
        <v>688</v>
      </c>
    </row>
    <row r="296" spans="1:10" ht="15" customHeight="1">
      <c r="A296" s="183" t="s">
        <v>268</v>
      </c>
      <c r="B296" s="115">
        <v>117954</v>
      </c>
      <c r="C296" s="115">
        <v>117472</v>
      </c>
      <c r="D296" s="115">
        <v>100560</v>
      </c>
      <c r="E296" s="115">
        <v>117688</v>
      </c>
      <c r="F296" s="115">
        <v>111495</v>
      </c>
      <c r="G296" s="404">
        <v>-6193</v>
      </c>
      <c r="H296" s="525" t="s">
        <v>414</v>
      </c>
      <c r="I296" s="404">
        <v>-6459</v>
      </c>
      <c r="J296" s="525" t="s">
        <v>414</v>
      </c>
    </row>
    <row r="297" spans="1:10" ht="15" customHeight="1">
      <c r="A297" s="112"/>
      <c r="G297" s="404"/>
      <c r="H297" s="525"/>
      <c r="I297" s="404"/>
      <c r="J297" s="525"/>
    </row>
    <row r="298" spans="1:10" ht="15" customHeight="1">
      <c r="A298" s="113" t="s">
        <v>269</v>
      </c>
      <c r="B298" s="120"/>
      <c r="C298" s="120"/>
      <c r="D298" s="120"/>
      <c r="E298" s="120"/>
      <c r="F298" s="120"/>
      <c r="G298" s="404"/>
      <c r="H298" s="525"/>
      <c r="I298" s="404"/>
      <c r="J298" s="525"/>
    </row>
    <row r="299" spans="1:10" ht="15" customHeight="1">
      <c r="A299" s="520" t="s">
        <v>147</v>
      </c>
      <c r="B299" s="521">
        <v>10243</v>
      </c>
      <c r="C299" s="521">
        <v>9419</v>
      </c>
      <c r="D299" s="521">
        <v>9105</v>
      </c>
      <c r="E299" s="521">
        <v>9557</v>
      </c>
      <c r="F299" s="521">
        <v>8510</v>
      </c>
      <c r="G299" s="522">
        <v>-1047</v>
      </c>
      <c r="H299" s="531" t="s">
        <v>414</v>
      </c>
      <c r="I299" s="522">
        <v>-1733</v>
      </c>
      <c r="J299" s="531" t="s">
        <v>560</v>
      </c>
    </row>
    <row r="300" spans="1:10" ht="15" customHeight="1">
      <c r="A300" s="121" t="s">
        <v>22</v>
      </c>
      <c r="B300" s="312">
        <v>5.6</v>
      </c>
      <c r="C300" s="312">
        <v>5.7</v>
      </c>
      <c r="D300" s="312">
        <v>5.8</v>
      </c>
      <c r="E300" s="312">
        <v>5.7</v>
      </c>
      <c r="F300" s="312">
        <v>5.6</v>
      </c>
      <c r="G300" s="407">
        <v>-0.1</v>
      </c>
      <c r="H300" s="528" t="s">
        <v>414</v>
      </c>
      <c r="I300" s="407">
        <v>0</v>
      </c>
      <c r="J300" s="528" t="s">
        <v>414</v>
      </c>
    </row>
    <row r="301" spans="1:10" ht="15" customHeight="1">
      <c r="A301" s="390" t="s">
        <v>644</v>
      </c>
      <c r="B301" s="391">
        <v>8.6999999999999993</v>
      </c>
      <c r="C301" s="391">
        <v>8</v>
      </c>
      <c r="D301" s="391">
        <v>9.1</v>
      </c>
      <c r="E301" s="391">
        <v>8.1</v>
      </c>
      <c r="F301" s="391">
        <v>7.6</v>
      </c>
      <c r="G301" s="408">
        <v>-0.5</v>
      </c>
      <c r="H301" s="529" t="s">
        <v>414</v>
      </c>
      <c r="I301" s="408">
        <v>-1.1000000000000001</v>
      </c>
      <c r="J301" s="529" t="s">
        <v>522</v>
      </c>
    </row>
    <row r="302" spans="1:10" ht="15" customHeight="1">
      <c r="A302" s="520" t="s">
        <v>246</v>
      </c>
      <c r="B302" s="521">
        <v>2</v>
      </c>
      <c r="C302" s="521">
        <v>2</v>
      </c>
      <c r="D302" s="521">
        <v>0</v>
      </c>
      <c r="E302" s="521">
        <v>0</v>
      </c>
      <c r="F302" s="521">
        <v>1</v>
      </c>
      <c r="G302" s="522">
        <v>1</v>
      </c>
      <c r="H302" s="531" t="s">
        <v>416</v>
      </c>
      <c r="I302" s="522">
        <v>-1</v>
      </c>
      <c r="J302" s="531" t="s">
        <v>416</v>
      </c>
    </row>
    <row r="303" spans="1:10" ht="15" customHeight="1">
      <c r="A303" s="121" t="s">
        <v>22</v>
      </c>
      <c r="B303" s="312">
        <v>7.9</v>
      </c>
      <c r="C303" s="312">
        <v>6.6</v>
      </c>
      <c r="D303" s="312">
        <v>0</v>
      </c>
      <c r="E303" s="312">
        <v>0</v>
      </c>
      <c r="F303" s="312">
        <v>5.4</v>
      </c>
      <c r="G303" s="407">
        <v>5.4</v>
      </c>
      <c r="H303" s="528" t="s">
        <v>414</v>
      </c>
      <c r="I303" s="407">
        <v>-2.5</v>
      </c>
      <c r="J303" s="528" t="s">
        <v>414</v>
      </c>
    </row>
    <row r="304" spans="1:10" ht="15" customHeight="1">
      <c r="A304" s="390" t="s">
        <v>646</v>
      </c>
      <c r="B304" s="391">
        <v>0</v>
      </c>
      <c r="C304" s="391">
        <v>0</v>
      </c>
      <c r="D304" s="391">
        <v>0</v>
      </c>
      <c r="E304" s="391">
        <v>0</v>
      </c>
      <c r="F304" s="391">
        <v>0</v>
      </c>
      <c r="G304" s="408">
        <v>0</v>
      </c>
      <c r="H304" s="529" t="s">
        <v>414</v>
      </c>
      <c r="I304" s="408">
        <v>0</v>
      </c>
      <c r="J304" s="529" t="s">
        <v>414</v>
      </c>
    </row>
    <row r="305" spans="1:10" ht="15" customHeight="1">
      <c r="A305" s="184" t="s">
        <v>616</v>
      </c>
      <c r="B305" s="115">
        <v>16517</v>
      </c>
      <c r="C305" s="115">
        <v>22927</v>
      </c>
      <c r="D305" s="115">
        <v>21854</v>
      </c>
      <c r="E305" s="115">
        <v>23881</v>
      </c>
      <c r="F305" s="115">
        <v>19783</v>
      </c>
      <c r="G305" s="404">
        <v>-4098</v>
      </c>
      <c r="H305" s="527" t="s">
        <v>689</v>
      </c>
      <c r="I305" s="404">
        <v>3266</v>
      </c>
      <c r="J305" s="527" t="s">
        <v>414</v>
      </c>
    </row>
    <row r="306" spans="1:10" ht="15" customHeight="1">
      <c r="A306" s="390" t="s">
        <v>641</v>
      </c>
      <c r="B306" s="391">
        <v>14</v>
      </c>
      <c r="C306" s="391">
        <v>19.5</v>
      </c>
      <c r="D306" s="391">
        <v>21.7</v>
      </c>
      <c r="E306" s="391">
        <v>20.3</v>
      </c>
      <c r="F306" s="391">
        <v>17.7</v>
      </c>
      <c r="G306" s="408">
        <v>-2.5</v>
      </c>
      <c r="H306" s="529" t="s">
        <v>690</v>
      </c>
      <c r="I306" s="408">
        <v>3.7</v>
      </c>
      <c r="J306" s="529" t="s">
        <v>414</v>
      </c>
    </row>
    <row r="307" spans="1:10" ht="15" customHeight="1">
      <c r="A307" s="167" t="s">
        <v>617</v>
      </c>
      <c r="B307" s="115">
        <v>35920</v>
      </c>
      <c r="C307" s="115">
        <v>33351</v>
      </c>
      <c r="D307" s="115">
        <v>24820</v>
      </c>
      <c r="E307" s="115">
        <v>28850</v>
      </c>
      <c r="F307" s="115">
        <v>25708</v>
      </c>
      <c r="G307" s="404">
        <v>-3142</v>
      </c>
      <c r="H307" s="527" t="s">
        <v>414</v>
      </c>
      <c r="I307" s="404">
        <v>-10212</v>
      </c>
      <c r="J307" s="527" t="s">
        <v>691</v>
      </c>
    </row>
    <row r="308" spans="1:10" ht="15" customHeight="1">
      <c r="A308" s="167" t="s">
        <v>23</v>
      </c>
      <c r="B308" s="115">
        <v>45314</v>
      </c>
      <c r="C308" s="115">
        <v>42234</v>
      </c>
      <c r="D308" s="115">
        <v>35985</v>
      </c>
      <c r="E308" s="115">
        <v>46225</v>
      </c>
      <c r="F308" s="115">
        <v>47668</v>
      </c>
      <c r="G308" s="404">
        <v>1443</v>
      </c>
      <c r="H308" s="527" t="s">
        <v>414</v>
      </c>
      <c r="I308" s="404">
        <v>2354</v>
      </c>
      <c r="J308" s="527" t="s">
        <v>414</v>
      </c>
    </row>
    <row r="309" spans="1:10" ht="15" customHeight="1">
      <c r="A309" s="167" t="s">
        <v>409</v>
      </c>
      <c r="B309" s="115">
        <v>9958</v>
      </c>
      <c r="C309" s="115">
        <v>9539</v>
      </c>
      <c r="D309" s="115">
        <v>8796</v>
      </c>
      <c r="E309" s="115">
        <v>9175</v>
      </c>
      <c r="F309" s="115">
        <v>9825</v>
      </c>
      <c r="G309" s="404">
        <v>650</v>
      </c>
      <c r="H309" s="527" t="s">
        <v>414</v>
      </c>
      <c r="I309" s="404">
        <v>-133</v>
      </c>
      <c r="J309" s="527" t="s">
        <v>414</v>
      </c>
    </row>
    <row r="310" spans="1:10" ht="15" customHeight="1">
      <c r="A310" s="517" t="s">
        <v>268</v>
      </c>
      <c r="B310" s="518">
        <v>117954</v>
      </c>
      <c r="C310" s="518">
        <v>117472</v>
      </c>
      <c r="D310" s="518">
        <v>100560</v>
      </c>
      <c r="E310" s="518">
        <v>117688</v>
      </c>
      <c r="F310" s="518">
        <v>111495</v>
      </c>
      <c r="G310" s="519">
        <v>-6193</v>
      </c>
      <c r="H310" s="530" t="s">
        <v>414</v>
      </c>
      <c r="I310" s="519">
        <v>-6459</v>
      </c>
      <c r="J310" s="530" t="s">
        <v>414</v>
      </c>
    </row>
    <row r="311" spans="1:10" ht="15" customHeight="1">
      <c r="A311" s="112"/>
      <c r="G311" s="404"/>
      <c r="H311" s="525"/>
      <c r="I311" s="404"/>
      <c r="J311" s="525"/>
    </row>
    <row r="312" spans="1:10" ht="68.25" customHeight="1">
      <c r="A312" s="110" t="s">
        <v>318</v>
      </c>
      <c r="B312" s="523" t="str">
        <f>'Table Of Contents'!$C$4</f>
        <v>July 2017 to June 2018</v>
      </c>
      <c r="C312" s="523" t="str">
        <f>'Table Of Contents'!$D$4</f>
        <v>July 2018 to June 2019</v>
      </c>
      <c r="D312" s="523" t="str">
        <f>'Table Of Contents'!$E$4</f>
        <v>July 2019 to June 2020</v>
      </c>
      <c r="E312" s="523" t="str">
        <f>'Table Of Contents'!$F$4</f>
        <v>July 2020 to June 2021</v>
      </c>
      <c r="F312" s="523" t="str">
        <f>'Table Of Contents'!$G$4</f>
        <v>July 2021 to June 2022</v>
      </c>
      <c r="G312" s="545" t="s">
        <v>410</v>
      </c>
      <c r="H312" s="545" t="s">
        <v>411</v>
      </c>
      <c r="I312" s="545" t="s">
        <v>412</v>
      </c>
      <c r="J312" s="545" t="s">
        <v>413</v>
      </c>
    </row>
    <row r="313" spans="1:10" ht="15" customHeight="1">
      <c r="A313" s="154"/>
      <c r="B313" s="155"/>
      <c r="C313" s="155"/>
      <c r="D313" s="155"/>
      <c r="E313" s="155"/>
      <c r="F313" s="155"/>
      <c r="G313" s="404"/>
      <c r="H313" s="525"/>
      <c r="I313" s="404"/>
      <c r="J313" s="525"/>
    </row>
    <row r="314" spans="1:10" ht="15" customHeight="1">
      <c r="A314" s="113" t="s">
        <v>532</v>
      </c>
      <c r="B314" s="208">
        <v>6270</v>
      </c>
      <c r="C314" s="208">
        <v>6035</v>
      </c>
      <c r="D314" s="208">
        <v>5708</v>
      </c>
      <c r="E314" s="208">
        <v>5858</v>
      </c>
      <c r="F314" s="208">
        <v>5295</v>
      </c>
      <c r="G314" s="404">
        <v>-563</v>
      </c>
      <c r="H314" s="525" t="s">
        <v>414</v>
      </c>
      <c r="I314" s="404">
        <v>-975</v>
      </c>
      <c r="J314" s="525" t="s">
        <v>538</v>
      </c>
    </row>
    <row r="315" spans="1:10" ht="15" customHeight="1">
      <c r="A315" s="125"/>
      <c r="B315" s="127"/>
      <c r="C315" s="127"/>
      <c r="D315" s="127"/>
      <c r="E315" s="127"/>
      <c r="F315" s="127"/>
      <c r="G315" s="404"/>
      <c r="H315" s="525"/>
      <c r="I315" s="404"/>
      <c r="J315" s="525"/>
    </row>
    <row r="316" spans="1:10" ht="15" customHeight="1">
      <c r="A316" s="113" t="s">
        <v>265</v>
      </c>
      <c r="G316" s="404"/>
      <c r="H316" s="525"/>
      <c r="I316" s="404"/>
      <c r="J316" s="525"/>
    </row>
    <row r="317" spans="1:10" ht="15" customHeight="1">
      <c r="A317" s="184" t="s">
        <v>222</v>
      </c>
      <c r="B317" s="115">
        <v>4791</v>
      </c>
      <c r="C317" s="115">
        <v>4535</v>
      </c>
      <c r="D317" s="115">
        <v>4332</v>
      </c>
      <c r="E317" s="115">
        <v>4519</v>
      </c>
      <c r="F317" s="115">
        <v>4088</v>
      </c>
      <c r="G317" s="404">
        <v>-431</v>
      </c>
      <c r="H317" s="525" t="s">
        <v>414</v>
      </c>
      <c r="I317" s="404">
        <v>-703</v>
      </c>
      <c r="J317" s="525" t="s">
        <v>521</v>
      </c>
    </row>
    <row r="318" spans="1:10" ht="15" customHeight="1">
      <c r="A318" s="184" t="s">
        <v>223</v>
      </c>
      <c r="B318" s="115">
        <v>1479</v>
      </c>
      <c r="C318" s="115">
        <v>1500</v>
      </c>
      <c r="D318" s="115">
        <v>1376</v>
      </c>
      <c r="E318" s="115">
        <v>1339</v>
      </c>
      <c r="F318" s="115">
        <v>1207</v>
      </c>
      <c r="G318" s="404">
        <v>-132</v>
      </c>
      <c r="H318" s="525" t="s">
        <v>414</v>
      </c>
      <c r="I318" s="404">
        <v>-272</v>
      </c>
      <c r="J318" s="525" t="s">
        <v>692</v>
      </c>
    </row>
    <row r="319" spans="1:10" ht="15" customHeight="1">
      <c r="A319" s="184"/>
      <c r="B319" s="115"/>
      <c r="C319" s="115"/>
      <c r="D319" s="115"/>
      <c r="E319" s="115"/>
      <c r="F319" s="115"/>
      <c r="G319" s="404"/>
      <c r="H319" s="525"/>
      <c r="I319" s="404"/>
      <c r="J319" s="525"/>
    </row>
    <row r="320" spans="1:10" ht="15" customHeight="1">
      <c r="A320" s="113" t="s">
        <v>483</v>
      </c>
      <c r="G320" s="404"/>
      <c r="H320" s="525"/>
      <c r="I320" s="404"/>
      <c r="J320" s="525"/>
    </row>
    <row r="321" spans="1:10" ht="15" customHeight="1">
      <c r="A321" s="184" t="s">
        <v>534</v>
      </c>
      <c r="B321" s="115">
        <v>3248</v>
      </c>
      <c r="C321" s="115">
        <v>3055</v>
      </c>
      <c r="D321" s="115">
        <v>2708</v>
      </c>
      <c r="E321" s="115">
        <v>2704</v>
      </c>
      <c r="F321" s="115">
        <v>2533</v>
      </c>
      <c r="G321" s="404">
        <v>-171</v>
      </c>
      <c r="H321" s="525" t="s">
        <v>414</v>
      </c>
      <c r="I321" s="404">
        <v>-715</v>
      </c>
      <c r="J321" s="525" t="s">
        <v>693</v>
      </c>
    </row>
    <row r="322" spans="1:10" ht="15" customHeight="1">
      <c r="A322" s="184" t="s">
        <v>535</v>
      </c>
      <c r="B322" s="115">
        <v>2914</v>
      </c>
      <c r="C322" s="115">
        <v>2861</v>
      </c>
      <c r="D322" s="115">
        <v>2879</v>
      </c>
      <c r="E322" s="115">
        <v>3020</v>
      </c>
      <c r="F322" s="115">
        <v>2518</v>
      </c>
      <c r="G322" s="404">
        <v>-502</v>
      </c>
      <c r="H322" s="525" t="s">
        <v>694</v>
      </c>
      <c r="I322" s="404">
        <v>-396</v>
      </c>
      <c r="J322" s="525" t="s">
        <v>414</v>
      </c>
    </row>
    <row r="323" spans="1:10" ht="15" customHeight="1">
      <c r="A323" s="184" t="s">
        <v>2</v>
      </c>
      <c r="B323" s="115">
        <v>108</v>
      </c>
      <c r="C323" s="115">
        <v>119</v>
      </c>
      <c r="D323" s="115">
        <v>121</v>
      </c>
      <c r="E323" s="115">
        <v>134</v>
      </c>
      <c r="F323" s="115">
        <v>244</v>
      </c>
      <c r="G323" s="404">
        <v>110</v>
      </c>
      <c r="H323" s="525" t="s">
        <v>695</v>
      </c>
      <c r="I323" s="404">
        <v>136</v>
      </c>
      <c r="J323" s="525" t="s">
        <v>696</v>
      </c>
    </row>
    <row r="324" spans="1:10" ht="15" customHeight="1">
      <c r="A324" s="113"/>
      <c r="B324" s="128"/>
      <c r="C324" s="128"/>
      <c r="D324" s="128"/>
      <c r="E324" s="128"/>
      <c r="F324" s="128"/>
      <c r="G324" s="404"/>
      <c r="H324" s="525"/>
      <c r="I324" s="404"/>
      <c r="J324" s="525"/>
    </row>
    <row r="325" spans="1:10" ht="15" customHeight="1">
      <c r="A325" s="113" t="s">
        <v>264</v>
      </c>
      <c r="B325" s="115"/>
      <c r="C325" s="115"/>
      <c r="D325" s="115"/>
      <c r="E325" s="115"/>
      <c r="F325" s="115"/>
      <c r="G325" s="404"/>
      <c r="H325" s="525"/>
      <c r="I325" s="404"/>
      <c r="J325" s="525"/>
    </row>
    <row r="326" spans="1:10" s="313" customFormat="1" ht="15" customHeight="1">
      <c r="A326" s="184" t="s">
        <v>224</v>
      </c>
      <c r="B326" s="115">
        <v>5135</v>
      </c>
      <c r="C326" s="115">
        <v>4972</v>
      </c>
      <c r="D326" s="115">
        <v>4696</v>
      </c>
      <c r="E326" s="115">
        <v>4850</v>
      </c>
      <c r="F326" s="115">
        <v>4430</v>
      </c>
      <c r="G326" s="404">
        <v>-420</v>
      </c>
      <c r="H326" s="525" t="s">
        <v>414</v>
      </c>
      <c r="I326" s="404">
        <v>-705</v>
      </c>
      <c r="J326" s="525" t="s">
        <v>574</v>
      </c>
    </row>
    <row r="327" spans="1:10" ht="15" customHeight="1">
      <c r="A327" s="184" t="s">
        <v>225</v>
      </c>
      <c r="B327" s="115">
        <v>1121</v>
      </c>
      <c r="C327" s="115">
        <v>1037</v>
      </c>
      <c r="D327" s="115">
        <v>1002</v>
      </c>
      <c r="E327" s="115">
        <v>1003</v>
      </c>
      <c r="F327" s="115">
        <v>855</v>
      </c>
      <c r="G327" s="404">
        <v>-148</v>
      </c>
      <c r="H327" s="525" t="s">
        <v>414</v>
      </c>
      <c r="I327" s="404">
        <v>-266</v>
      </c>
      <c r="J327" s="525" t="s">
        <v>604</v>
      </c>
    </row>
    <row r="328" spans="1:10" ht="15" customHeight="1">
      <c r="A328" s="184" t="s">
        <v>2</v>
      </c>
      <c r="B328" s="115">
        <v>14</v>
      </c>
      <c r="C328" s="115">
        <v>26</v>
      </c>
      <c r="D328" s="115">
        <v>10</v>
      </c>
      <c r="E328" s="115">
        <v>5</v>
      </c>
      <c r="F328" s="115">
        <v>10</v>
      </c>
      <c r="G328" s="404">
        <v>5</v>
      </c>
      <c r="H328" s="525" t="s">
        <v>416</v>
      </c>
      <c r="I328" s="404">
        <v>-4</v>
      </c>
      <c r="J328" s="525" t="s">
        <v>416</v>
      </c>
    </row>
    <row r="329" spans="1:10" ht="15" customHeight="1">
      <c r="A329" s="116" t="s">
        <v>415</v>
      </c>
      <c r="B329" s="314">
        <v>16.100000000000001</v>
      </c>
      <c r="C329" s="314">
        <v>16.100000000000001</v>
      </c>
      <c r="D329" s="314">
        <v>16.100000000000001</v>
      </c>
      <c r="E329" s="314">
        <v>16.100000000000001</v>
      </c>
      <c r="F329" s="314">
        <v>16</v>
      </c>
      <c r="G329" s="405">
        <v>0</v>
      </c>
      <c r="H329" s="526" t="s">
        <v>414</v>
      </c>
      <c r="I329" s="405">
        <v>0</v>
      </c>
      <c r="J329" s="526" t="s">
        <v>414</v>
      </c>
    </row>
    <row r="330" spans="1:10" ht="15" customHeight="1">
      <c r="A330" s="184"/>
      <c r="B330" s="115"/>
      <c r="C330" s="115"/>
      <c r="D330" s="115"/>
      <c r="E330" s="115"/>
      <c r="F330" s="115"/>
      <c r="G330" s="404"/>
      <c r="H330" s="525"/>
      <c r="I330" s="404"/>
      <c r="J330" s="525"/>
    </row>
    <row r="331" spans="1:10" ht="15" customHeight="1">
      <c r="A331" s="113" t="s">
        <v>226</v>
      </c>
      <c r="B331" s="128"/>
      <c r="C331" s="128"/>
      <c r="D331" s="128"/>
      <c r="E331" s="128"/>
      <c r="F331" s="128"/>
      <c r="G331" s="404"/>
      <c r="H331" s="525"/>
      <c r="I331" s="404"/>
      <c r="J331" s="525"/>
    </row>
    <row r="332" spans="1:10" ht="13.5">
      <c r="A332" s="116" t="s">
        <v>272</v>
      </c>
      <c r="B332" s="117">
        <v>5324</v>
      </c>
      <c r="C332" s="117">
        <v>5086</v>
      </c>
      <c r="D332" s="117">
        <v>4774</v>
      </c>
      <c r="E332" s="117">
        <v>4741</v>
      </c>
      <c r="F332" s="117">
        <v>4127</v>
      </c>
      <c r="G332" s="404">
        <v>-614</v>
      </c>
      <c r="H332" s="525" t="s">
        <v>697</v>
      </c>
      <c r="I332" s="404">
        <v>-1197</v>
      </c>
      <c r="J332" s="525" t="s">
        <v>547</v>
      </c>
    </row>
    <row r="333" spans="1:10" ht="15" customHeight="1">
      <c r="A333" s="116" t="s">
        <v>273</v>
      </c>
      <c r="B333" s="118">
        <v>84.9</v>
      </c>
      <c r="C333" s="118">
        <v>84.3</v>
      </c>
      <c r="D333" s="118">
        <v>83.6</v>
      </c>
      <c r="E333" s="118">
        <v>80.900000000000006</v>
      </c>
      <c r="F333" s="118">
        <v>77.900000000000006</v>
      </c>
      <c r="G333" s="405">
        <v>-3</v>
      </c>
      <c r="H333" s="526" t="s">
        <v>698</v>
      </c>
      <c r="I333" s="405">
        <v>-7</v>
      </c>
      <c r="J333" s="526" t="s">
        <v>548</v>
      </c>
    </row>
    <row r="334" spans="1:10" ht="15" customHeight="1">
      <c r="A334" s="114"/>
      <c r="B334" s="115"/>
      <c r="C334" s="115"/>
      <c r="D334" s="115"/>
      <c r="E334" s="115"/>
      <c r="F334" s="115"/>
      <c r="G334" s="404"/>
      <c r="H334" s="525"/>
      <c r="I334" s="404"/>
      <c r="J334" s="525"/>
    </row>
    <row r="335" spans="1:10" ht="15" customHeight="1">
      <c r="A335" s="113" t="s">
        <v>384</v>
      </c>
      <c r="B335" s="128"/>
      <c r="C335" s="128"/>
      <c r="D335" s="128"/>
      <c r="E335" s="128"/>
      <c r="F335" s="128"/>
      <c r="G335" s="404"/>
      <c r="H335" s="525"/>
      <c r="I335" s="404"/>
      <c r="J335" s="525"/>
    </row>
    <row r="336" spans="1:10" ht="15" customHeight="1">
      <c r="A336" s="184" t="s">
        <v>3</v>
      </c>
      <c r="B336" s="115">
        <v>223</v>
      </c>
      <c r="C336" s="115">
        <v>220</v>
      </c>
      <c r="D336" s="115">
        <v>240</v>
      </c>
      <c r="E336" s="115">
        <v>141</v>
      </c>
      <c r="F336" s="115">
        <v>98</v>
      </c>
      <c r="G336" s="404">
        <v>-43</v>
      </c>
      <c r="H336" s="525" t="s">
        <v>699</v>
      </c>
      <c r="I336" s="404">
        <v>-125</v>
      </c>
      <c r="J336" s="525" t="s">
        <v>648</v>
      </c>
    </row>
    <row r="337" spans="1:10" ht="15" customHeight="1">
      <c r="A337" s="184" t="s">
        <v>486</v>
      </c>
      <c r="B337" s="115">
        <v>675</v>
      </c>
      <c r="C337" s="115">
        <v>542</v>
      </c>
      <c r="D337" s="115">
        <v>516</v>
      </c>
      <c r="E337" s="115">
        <v>460</v>
      </c>
      <c r="F337" s="115">
        <v>447</v>
      </c>
      <c r="G337" s="404">
        <v>-13</v>
      </c>
      <c r="H337" s="525" t="s">
        <v>414</v>
      </c>
      <c r="I337" s="404">
        <v>-228</v>
      </c>
      <c r="J337" s="525" t="s">
        <v>700</v>
      </c>
    </row>
    <row r="338" spans="1:10" ht="15" customHeight="1">
      <c r="A338" s="184" t="s">
        <v>537</v>
      </c>
      <c r="B338" s="115">
        <v>90</v>
      </c>
      <c r="C338" s="115">
        <v>85</v>
      </c>
      <c r="D338" s="115">
        <v>65</v>
      </c>
      <c r="E338" s="115">
        <v>54</v>
      </c>
      <c r="F338" s="115">
        <v>30</v>
      </c>
      <c r="G338" s="409">
        <v>-24</v>
      </c>
      <c r="H338" s="525" t="s">
        <v>414</v>
      </c>
      <c r="I338" s="409">
        <v>-60</v>
      </c>
      <c r="J338" s="525" t="s">
        <v>681</v>
      </c>
    </row>
    <row r="339" spans="1:10" ht="15" customHeight="1">
      <c r="A339" s="184" t="s">
        <v>4</v>
      </c>
      <c r="B339" s="115">
        <v>2508</v>
      </c>
      <c r="C339" s="115">
        <v>2574</v>
      </c>
      <c r="D339" s="115">
        <v>2419</v>
      </c>
      <c r="E339" s="115">
        <v>2737</v>
      </c>
      <c r="F339" s="115">
        <v>2452</v>
      </c>
      <c r="G339" s="404">
        <v>-285</v>
      </c>
      <c r="H339" s="525" t="s">
        <v>414</v>
      </c>
      <c r="I339" s="404">
        <v>-56</v>
      </c>
      <c r="J339" s="525" t="s">
        <v>414</v>
      </c>
    </row>
    <row r="340" spans="1:10" ht="15" customHeight="1">
      <c r="A340" s="184" t="s">
        <v>5</v>
      </c>
      <c r="B340" s="115">
        <v>2774</v>
      </c>
      <c r="C340" s="115">
        <v>2614</v>
      </c>
      <c r="D340" s="115">
        <v>2468</v>
      </c>
      <c r="E340" s="115">
        <v>2466</v>
      </c>
      <c r="F340" s="115">
        <v>2268</v>
      </c>
      <c r="G340" s="404">
        <v>-198</v>
      </c>
      <c r="H340" s="525" t="s">
        <v>414</v>
      </c>
      <c r="I340" s="404">
        <v>-506</v>
      </c>
      <c r="J340" s="525" t="s">
        <v>553</v>
      </c>
    </row>
    <row r="341" spans="1:10" ht="15" customHeight="1">
      <c r="A341" s="183" t="s">
        <v>539</v>
      </c>
      <c r="B341" s="115">
        <v>6270</v>
      </c>
      <c r="C341" s="115">
        <v>6035</v>
      </c>
      <c r="D341" s="115">
        <v>5708</v>
      </c>
      <c r="E341" s="115">
        <v>5858</v>
      </c>
      <c r="F341" s="115">
        <v>5295</v>
      </c>
      <c r="G341" s="404">
        <v>-563</v>
      </c>
      <c r="H341" s="525" t="s">
        <v>414</v>
      </c>
      <c r="I341" s="404">
        <v>-975</v>
      </c>
      <c r="J341" s="525" t="s">
        <v>538</v>
      </c>
    </row>
    <row r="342" spans="1:10" ht="15" customHeight="1">
      <c r="A342" s="116" t="s">
        <v>493</v>
      </c>
      <c r="B342" s="118">
        <v>10.8</v>
      </c>
      <c r="C342" s="118">
        <v>9</v>
      </c>
      <c r="D342" s="118">
        <v>9</v>
      </c>
      <c r="E342" s="118">
        <v>7.9</v>
      </c>
      <c r="F342" s="118">
        <v>8.4</v>
      </c>
      <c r="G342" s="405">
        <v>0.6</v>
      </c>
      <c r="H342" s="526" t="s">
        <v>414</v>
      </c>
      <c r="I342" s="405">
        <v>-2.2999999999999998</v>
      </c>
      <c r="J342" s="526" t="s">
        <v>542</v>
      </c>
    </row>
    <row r="343" spans="1:10" ht="15" customHeight="1">
      <c r="A343" s="183"/>
      <c r="B343" s="115"/>
      <c r="C343" s="115"/>
      <c r="D343" s="115"/>
      <c r="E343" s="115"/>
      <c r="F343" s="115"/>
      <c r="G343" s="404"/>
      <c r="H343" s="525"/>
      <c r="I343" s="404"/>
      <c r="J343" s="525"/>
    </row>
    <row r="344" spans="1:10" ht="15" customHeight="1">
      <c r="A344" s="113" t="s">
        <v>487</v>
      </c>
      <c r="B344" s="123"/>
      <c r="C344" s="120"/>
      <c r="D344" s="120"/>
      <c r="E344" s="120"/>
      <c r="F344" s="120"/>
      <c r="G344" s="404"/>
      <c r="H344" s="525"/>
      <c r="I344" s="404"/>
      <c r="J344" s="525"/>
    </row>
    <row r="345" spans="1:10" ht="15" customHeight="1">
      <c r="A345" s="184" t="s">
        <v>209</v>
      </c>
      <c r="B345" s="124">
        <v>32</v>
      </c>
      <c r="C345" s="124">
        <v>31</v>
      </c>
      <c r="D345" s="124">
        <v>29</v>
      </c>
      <c r="E345" s="124">
        <v>29.5</v>
      </c>
      <c r="F345" s="124">
        <v>27</v>
      </c>
      <c r="G345" s="406">
        <v>-2.5</v>
      </c>
      <c r="H345" s="525" t="s">
        <v>656</v>
      </c>
      <c r="I345" s="406">
        <v>-5</v>
      </c>
      <c r="J345" s="525" t="s">
        <v>647</v>
      </c>
    </row>
    <row r="346" spans="1:10" ht="15" customHeight="1">
      <c r="A346" s="184" t="s">
        <v>26</v>
      </c>
      <c r="B346" s="124">
        <v>89.5</v>
      </c>
      <c r="C346" s="124">
        <v>96</v>
      </c>
      <c r="D346" s="124">
        <v>93</v>
      </c>
      <c r="E346" s="124">
        <v>104</v>
      </c>
      <c r="F346" s="124">
        <v>99</v>
      </c>
      <c r="G346" s="406">
        <v>-5</v>
      </c>
      <c r="H346" s="525" t="s">
        <v>414</v>
      </c>
      <c r="I346" s="406">
        <v>9.5</v>
      </c>
      <c r="J346" s="525" t="s">
        <v>701</v>
      </c>
    </row>
    <row r="347" spans="1:10" ht="15" customHeight="1">
      <c r="A347" s="184" t="s">
        <v>208</v>
      </c>
      <c r="B347" s="124">
        <v>145</v>
      </c>
      <c r="C347" s="124">
        <v>156</v>
      </c>
      <c r="D347" s="124">
        <v>152</v>
      </c>
      <c r="E347" s="124">
        <v>166</v>
      </c>
      <c r="F347" s="124">
        <v>160</v>
      </c>
      <c r="G347" s="406">
        <v>-6</v>
      </c>
      <c r="H347" s="525" t="s">
        <v>414</v>
      </c>
      <c r="I347" s="406">
        <v>15</v>
      </c>
      <c r="J347" s="525" t="s">
        <v>702</v>
      </c>
    </row>
    <row r="348" spans="1:10" ht="15" customHeight="1">
      <c r="A348" s="112"/>
      <c r="G348" s="404"/>
      <c r="H348" s="525"/>
      <c r="I348" s="404"/>
      <c r="J348" s="525"/>
    </row>
    <row r="349" spans="1:10" ht="15.75" customHeight="1">
      <c r="A349" s="113" t="s">
        <v>271</v>
      </c>
      <c r="B349" s="120"/>
      <c r="C349" s="120"/>
      <c r="D349" s="120"/>
      <c r="E349" s="120"/>
      <c r="F349" s="120"/>
      <c r="G349" s="404"/>
      <c r="H349" s="525"/>
      <c r="I349" s="404"/>
      <c r="J349" s="525"/>
    </row>
    <row r="350" spans="1:10" ht="15" customHeight="1">
      <c r="A350" s="184" t="s">
        <v>6</v>
      </c>
      <c r="B350" s="115">
        <v>1</v>
      </c>
      <c r="C350" s="115">
        <v>2</v>
      </c>
      <c r="D350" s="115">
        <v>2</v>
      </c>
      <c r="E350" s="115">
        <v>3</v>
      </c>
      <c r="F350" s="115">
        <v>4</v>
      </c>
      <c r="G350" s="404">
        <v>1</v>
      </c>
      <c r="H350" s="525" t="s">
        <v>416</v>
      </c>
      <c r="I350" s="404">
        <v>3</v>
      </c>
      <c r="J350" s="525" t="s">
        <v>416</v>
      </c>
    </row>
    <row r="351" spans="1:10" ht="15" customHeight="1">
      <c r="A351" s="184" t="s">
        <v>7</v>
      </c>
      <c r="B351" s="115">
        <v>1201</v>
      </c>
      <c r="C351" s="115">
        <v>1199</v>
      </c>
      <c r="D351" s="115">
        <v>1118</v>
      </c>
      <c r="E351" s="115">
        <v>1187</v>
      </c>
      <c r="F351" s="115">
        <v>1078</v>
      </c>
      <c r="G351" s="404">
        <v>-109</v>
      </c>
      <c r="H351" s="525" t="s">
        <v>414</v>
      </c>
      <c r="I351" s="404">
        <v>-123</v>
      </c>
      <c r="J351" s="525" t="s">
        <v>414</v>
      </c>
    </row>
    <row r="352" spans="1:10" ht="15" customHeight="1">
      <c r="A352" s="184" t="s">
        <v>8</v>
      </c>
      <c r="B352" s="115">
        <v>115</v>
      </c>
      <c r="C352" s="115">
        <v>94</v>
      </c>
      <c r="D352" s="115">
        <v>106</v>
      </c>
      <c r="E352" s="115">
        <v>102</v>
      </c>
      <c r="F352" s="115">
        <v>77</v>
      </c>
      <c r="G352" s="404">
        <v>-25</v>
      </c>
      <c r="H352" s="525" t="s">
        <v>414</v>
      </c>
      <c r="I352" s="404">
        <v>-38</v>
      </c>
      <c r="J352" s="525" t="s">
        <v>414</v>
      </c>
    </row>
    <row r="353" spans="1:10" ht="15" customHeight="1">
      <c r="A353" s="184" t="s">
        <v>9</v>
      </c>
      <c r="B353" s="115">
        <v>86</v>
      </c>
      <c r="C353" s="115">
        <v>77</v>
      </c>
      <c r="D353" s="115">
        <v>80</v>
      </c>
      <c r="E353" s="115">
        <v>83</v>
      </c>
      <c r="F353" s="115">
        <v>94</v>
      </c>
      <c r="G353" s="404">
        <v>11</v>
      </c>
      <c r="H353" s="525" t="s">
        <v>414</v>
      </c>
      <c r="I353" s="404">
        <v>8</v>
      </c>
      <c r="J353" s="525" t="s">
        <v>414</v>
      </c>
    </row>
    <row r="354" spans="1:10" ht="15" customHeight="1">
      <c r="A354" s="184" t="s">
        <v>10</v>
      </c>
      <c r="B354" s="115">
        <v>45</v>
      </c>
      <c r="C354" s="115">
        <v>42</v>
      </c>
      <c r="D354" s="115">
        <v>28</v>
      </c>
      <c r="E354" s="115">
        <v>36</v>
      </c>
      <c r="F354" s="115">
        <v>30</v>
      </c>
      <c r="G354" s="404">
        <v>-6</v>
      </c>
      <c r="H354" s="525" t="s">
        <v>414</v>
      </c>
      <c r="I354" s="404">
        <v>-15</v>
      </c>
      <c r="J354" s="525" t="s">
        <v>414</v>
      </c>
    </row>
    <row r="355" spans="1:10" ht="15" customHeight="1">
      <c r="A355" s="184" t="s">
        <v>11</v>
      </c>
      <c r="B355" s="115">
        <v>242</v>
      </c>
      <c r="C355" s="115">
        <v>247</v>
      </c>
      <c r="D355" s="115">
        <v>269</v>
      </c>
      <c r="E355" s="115">
        <v>337</v>
      </c>
      <c r="F355" s="115">
        <v>221</v>
      </c>
      <c r="G355" s="404">
        <v>-116</v>
      </c>
      <c r="H355" s="525" t="s">
        <v>703</v>
      </c>
      <c r="I355" s="404">
        <v>-21</v>
      </c>
      <c r="J355" s="525" t="s">
        <v>414</v>
      </c>
    </row>
    <row r="356" spans="1:10" ht="15" customHeight="1">
      <c r="A356" s="184" t="s">
        <v>12</v>
      </c>
      <c r="B356" s="115">
        <v>454</v>
      </c>
      <c r="C356" s="115">
        <v>378</v>
      </c>
      <c r="D356" s="115">
        <v>310</v>
      </c>
      <c r="E356" s="115">
        <v>297</v>
      </c>
      <c r="F356" s="115">
        <v>312</v>
      </c>
      <c r="G356" s="404">
        <v>15</v>
      </c>
      <c r="H356" s="525" t="s">
        <v>414</v>
      </c>
      <c r="I356" s="404">
        <v>-142</v>
      </c>
      <c r="J356" s="525" t="s">
        <v>601</v>
      </c>
    </row>
    <row r="357" spans="1:10" s="313" customFormat="1" ht="15" customHeight="1">
      <c r="A357" s="184" t="s">
        <v>13</v>
      </c>
      <c r="B357" s="115">
        <v>766</v>
      </c>
      <c r="C357" s="115">
        <v>710</v>
      </c>
      <c r="D357" s="115">
        <v>685</v>
      </c>
      <c r="E357" s="115">
        <v>630</v>
      </c>
      <c r="F357" s="115">
        <v>555</v>
      </c>
      <c r="G357" s="404">
        <v>-75</v>
      </c>
      <c r="H357" s="525" t="s">
        <v>414</v>
      </c>
      <c r="I357" s="404">
        <v>-211</v>
      </c>
      <c r="J357" s="525" t="s">
        <v>573</v>
      </c>
    </row>
    <row r="358" spans="1:10" ht="15" customHeight="1">
      <c r="A358" s="184" t="s">
        <v>14</v>
      </c>
      <c r="B358" s="115">
        <v>94</v>
      </c>
      <c r="C358" s="115">
        <v>101</v>
      </c>
      <c r="D358" s="115">
        <v>84</v>
      </c>
      <c r="E358" s="115">
        <v>102</v>
      </c>
      <c r="F358" s="115">
        <v>64</v>
      </c>
      <c r="G358" s="404">
        <v>-38</v>
      </c>
      <c r="H358" s="525" t="s">
        <v>704</v>
      </c>
      <c r="I358" s="404">
        <v>-30</v>
      </c>
      <c r="J358" s="525" t="s">
        <v>705</v>
      </c>
    </row>
    <row r="359" spans="1:10" ht="15" customHeight="1">
      <c r="A359" s="184" t="s">
        <v>15</v>
      </c>
      <c r="B359" s="115">
        <v>243</v>
      </c>
      <c r="C359" s="115">
        <v>259</v>
      </c>
      <c r="D359" s="115">
        <v>253</v>
      </c>
      <c r="E359" s="115">
        <v>234</v>
      </c>
      <c r="F359" s="115">
        <v>175</v>
      </c>
      <c r="G359" s="404">
        <v>-59</v>
      </c>
      <c r="H359" s="525" t="s">
        <v>706</v>
      </c>
      <c r="I359" s="404">
        <v>-68</v>
      </c>
      <c r="J359" s="525" t="s">
        <v>605</v>
      </c>
    </row>
    <row r="360" spans="1:10" ht="15" customHeight="1">
      <c r="A360" s="184" t="s">
        <v>16</v>
      </c>
      <c r="B360" s="115">
        <v>79</v>
      </c>
      <c r="C360" s="115">
        <v>85</v>
      </c>
      <c r="D360" s="115">
        <v>113</v>
      </c>
      <c r="E360" s="115">
        <v>103</v>
      </c>
      <c r="F360" s="115">
        <v>115</v>
      </c>
      <c r="G360" s="404">
        <v>12</v>
      </c>
      <c r="H360" s="525" t="s">
        <v>414</v>
      </c>
      <c r="I360" s="404">
        <v>36</v>
      </c>
      <c r="J360" s="525" t="s">
        <v>632</v>
      </c>
    </row>
    <row r="361" spans="1:10" ht="15" customHeight="1">
      <c r="A361" s="184" t="s">
        <v>17</v>
      </c>
      <c r="B361" s="115">
        <v>379</v>
      </c>
      <c r="C361" s="115">
        <v>406</v>
      </c>
      <c r="D361" s="115">
        <v>342</v>
      </c>
      <c r="E361" s="115">
        <v>308</v>
      </c>
      <c r="F361" s="115">
        <v>239</v>
      </c>
      <c r="G361" s="404">
        <v>-69</v>
      </c>
      <c r="H361" s="525" t="s">
        <v>707</v>
      </c>
      <c r="I361" s="404">
        <v>-140</v>
      </c>
      <c r="J361" s="525" t="s">
        <v>708</v>
      </c>
    </row>
    <row r="362" spans="1:10" ht="15" customHeight="1">
      <c r="A362" s="184" t="s">
        <v>18</v>
      </c>
      <c r="B362" s="115">
        <v>472</v>
      </c>
      <c r="C362" s="115">
        <v>438</v>
      </c>
      <c r="D362" s="115">
        <v>446</v>
      </c>
      <c r="E362" s="115">
        <v>468</v>
      </c>
      <c r="F362" s="115">
        <v>402</v>
      </c>
      <c r="G362" s="404">
        <v>-66</v>
      </c>
      <c r="H362" s="525" t="s">
        <v>603</v>
      </c>
      <c r="I362" s="404">
        <v>-70</v>
      </c>
      <c r="J362" s="525" t="s">
        <v>414</v>
      </c>
    </row>
    <row r="363" spans="1:10" ht="15" customHeight="1">
      <c r="A363" s="184" t="s">
        <v>19</v>
      </c>
      <c r="B363" s="115">
        <v>95</v>
      </c>
      <c r="C363" s="115">
        <v>91</v>
      </c>
      <c r="D363" s="115">
        <v>63</v>
      </c>
      <c r="E363" s="115">
        <v>89</v>
      </c>
      <c r="F363" s="115">
        <v>89</v>
      </c>
      <c r="G363" s="404">
        <v>0</v>
      </c>
      <c r="H363" s="525" t="s">
        <v>414</v>
      </c>
      <c r="I363" s="404">
        <v>-6</v>
      </c>
      <c r="J363" s="525" t="s">
        <v>414</v>
      </c>
    </row>
    <row r="364" spans="1:10" ht="15" customHeight="1">
      <c r="A364" s="184" t="s">
        <v>20</v>
      </c>
      <c r="B364" s="115">
        <v>1043</v>
      </c>
      <c r="C364" s="115">
        <v>941</v>
      </c>
      <c r="D364" s="115">
        <v>861</v>
      </c>
      <c r="E364" s="115">
        <v>752</v>
      </c>
      <c r="F364" s="115">
        <v>559</v>
      </c>
      <c r="G364" s="404">
        <v>-193</v>
      </c>
      <c r="H364" s="525" t="s">
        <v>645</v>
      </c>
      <c r="I364" s="404">
        <v>-484</v>
      </c>
      <c r="J364" s="525" t="s">
        <v>709</v>
      </c>
    </row>
    <row r="365" spans="1:10" ht="15" customHeight="1">
      <c r="A365" s="184" t="s">
        <v>21</v>
      </c>
      <c r="B365" s="115">
        <v>9</v>
      </c>
      <c r="C365" s="115">
        <v>16</v>
      </c>
      <c r="D365" s="115">
        <v>14</v>
      </c>
      <c r="E365" s="115">
        <v>10</v>
      </c>
      <c r="F365" s="115">
        <v>113</v>
      </c>
      <c r="G365" s="404">
        <v>103</v>
      </c>
      <c r="H365" s="525" t="s">
        <v>416</v>
      </c>
      <c r="I365" s="404">
        <v>104</v>
      </c>
      <c r="J365" s="525" t="s">
        <v>416</v>
      </c>
    </row>
    <row r="366" spans="1:10" ht="15" customHeight="1">
      <c r="A366" s="183" t="s">
        <v>268</v>
      </c>
      <c r="B366" s="115">
        <v>5324</v>
      </c>
      <c r="C366" s="115">
        <v>5086</v>
      </c>
      <c r="D366" s="115">
        <v>4774</v>
      </c>
      <c r="E366" s="115">
        <v>4741</v>
      </c>
      <c r="F366" s="115">
        <v>4127</v>
      </c>
      <c r="G366" s="404">
        <v>-614</v>
      </c>
      <c r="H366" s="525" t="s">
        <v>697</v>
      </c>
      <c r="I366" s="404">
        <v>-1197</v>
      </c>
      <c r="J366" s="525" t="s">
        <v>547</v>
      </c>
    </row>
    <row r="367" spans="1:10" ht="15" customHeight="1">
      <c r="A367" s="112"/>
      <c r="G367" s="404"/>
      <c r="H367" s="525"/>
      <c r="I367" s="404"/>
      <c r="J367" s="525"/>
    </row>
    <row r="368" spans="1:10" ht="15" customHeight="1">
      <c r="A368" s="113" t="s">
        <v>269</v>
      </c>
      <c r="B368" s="120"/>
      <c r="C368" s="120"/>
      <c r="D368" s="120"/>
      <c r="E368" s="120"/>
      <c r="F368" s="120"/>
      <c r="G368" s="404"/>
      <c r="H368" s="525"/>
      <c r="I368" s="404"/>
      <c r="J368" s="525"/>
    </row>
    <row r="369" spans="1:10" ht="15" customHeight="1">
      <c r="A369" s="520" t="s">
        <v>147</v>
      </c>
      <c r="B369" s="521">
        <v>0</v>
      </c>
      <c r="C369" s="521">
        <v>0</v>
      </c>
      <c r="D369" s="521">
        <v>0</v>
      </c>
      <c r="E369" s="521">
        <v>0</v>
      </c>
      <c r="F369" s="521">
        <v>0</v>
      </c>
      <c r="G369" s="522">
        <v>0</v>
      </c>
      <c r="H369" s="531" t="s">
        <v>416</v>
      </c>
      <c r="I369" s="522">
        <v>0</v>
      </c>
      <c r="J369" s="531" t="s">
        <v>416</v>
      </c>
    </row>
    <row r="370" spans="1:10" ht="15" customHeight="1">
      <c r="A370" s="121" t="s">
        <v>22</v>
      </c>
      <c r="B370" s="312">
        <v>0</v>
      </c>
      <c r="C370" s="312">
        <v>0</v>
      </c>
      <c r="D370" s="312">
        <v>0</v>
      </c>
      <c r="E370" s="312">
        <v>0</v>
      </c>
      <c r="F370" s="312">
        <v>0</v>
      </c>
      <c r="G370" s="407">
        <v>0</v>
      </c>
      <c r="H370" s="528" t="s">
        <v>414</v>
      </c>
      <c r="I370" s="407">
        <v>0</v>
      </c>
      <c r="J370" s="528" t="s">
        <v>414</v>
      </c>
    </row>
    <row r="371" spans="1:10" ht="15" customHeight="1">
      <c r="A371" s="390" t="s">
        <v>644</v>
      </c>
      <c r="B371" s="391">
        <v>0</v>
      </c>
      <c r="C371" s="391">
        <v>0</v>
      </c>
      <c r="D371" s="391">
        <v>0</v>
      </c>
      <c r="E371" s="391">
        <v>0</v>
      </c>
      <c r="F371" s="391">
        <v>0</v>
      </c>
      <c r="G371" s="408">
        <v>0</v>
      </c>
      <c r="H371" s="529" t="s">
        <v>414</v>
      </c>
      <c r="I371" s="408">
        <v>0</v>
      </c>
      <c r="J371" s="529" t="s">
        <v>414</v>
      </c>
    </row>
    <row r="372" spans="1:10" ht="15" customHeight="1">
      <c r="A372" s="520" t="s">
        <v>246</v>
      </c>
      <c r="B372" s="521">
        <v>510</v>
      </c>
      <c r="C372" s="521">
        <v>428</v>
      </c>
      <c r="D372" s="521">
        <v>401</v>
      </c>
      <c r="E372" s="521">
        <v>283</v>
      </c>
      <c r="F372" s="521">
        <v>237</v>
      </c>
      <c r="G372" s="522">
        <v>-46</v>
      </c>
      <c r="H372" s="531" t="s">
        <v>414</v>
      </c>
      <c r="I372" s="522">
        <v>-273</v>
      </c>
      <c r="J372" s="531" t="s">
        <v>710</v>
      </c>
    </row>
    <row r="373" spans="1:10" ht="15" customHeight="1">
      <c r="A373" s="121" t="s">
        <v>22</v>
      </c>
      <c r="B373" s="312">
        <v>4.5999999999999996</v>
      </c>
      <c r="C373" s="312">
        <v>4.5</v>
      </c>
      <c r="D373" s="312">
        <v>4.5999999999999996</v>
      </c>
      <c r="E373" s="312">
        <v>4.4000000000000004</v>
      </c>
      <c r="F373" s="312">
        <v>4.5999999999999996</v>
      </c>
      <c r="G373" s="407">
        <v>0.2</v>
      </c>
      <c r="H373" s="528" t="s">
        <v>414</v>
      </c>
      <c r="I373" s="407">
        <v>0</v>
      </c>
      <c r="J373" s="528" t="s">
        <v>414</v>
      </c>
    </row>
    <row r="374" spans="1:10" ht="15" customHeight="1">
      <c r="A374" s="390" t="s">
        <v>646</v>
      </c>
      <c r="B374" s="391">
        <v>9.6</v>
      </c>
      <c r="C374" s="391">
        <v>8.4</v>
      </c>
      <c r="D374" s="391">
        <v>8.4</v>
      </c>
      <c r="E374" s="391">
        <v>6</v>
      </c>
      <c r="F374" s="391">
        <v>5.7</v>
      </c>
      <c r="G374" s="408">
        <v>-0.2</v>
      </c>
      <c r="H374" s="529" t="s">
        <v>414</v>
      </c>
      <c r="I374" s="408">
        <v>-3.8</v>
      </c>
      <c r="J374" s="529" t="s">
        <v>711</v>
      </c>
    </row>
    <row r="375" spans="1:10" ht="15" customHeight="1">
      <c r="A375" s="184" t="s">
        <v>616</v>
      </c>
      <c r="B375" s="115">
        <v>1618</v>
      </c>
      <c r="C375" s="115">
        <v>1590</v>
      </c>
      <c r="D375" s="115">
        <v>1492</v>
      </c>
      <c r="E375" s="115">
        <v>1515</v>
      </c>
      <c r="F375" s="115">
        <v>1277</v>
      </c>
      <c r="G375" s="404">
        <v>-238</v>
      </c>
      <c r="H375" s="527" t="s">
        <v>712</v>
      </c>
      <c r="I375" s="404">
        <v>-341</v>
      </c>
      <c r="J375" s="527" t="s">
        <v>713</v>
      </c>
    </row>
    <row r="376" spans="1:10" ht="15" customHeight="1">
      <c r="A376" s="390" t="s">
        <v>641</v>
      </c>
      <c r="B376" s="391">
        <v>30.4</v>
      </c>
      <c r="C376" s="391">
        <v>31.3</v>
      </c>
      <c r="D376" s="391">
        <v>31.3</v>
      </c>
      <c r="E376" s="391">
        <v>32</v>
      </c>
      <c r="F376" s="391">
        <v>30.9</v>
      </c>
      <c r="G376" s="408">
        <v>-1</v>
      </c>
      <c r="H376" s="529" t="s">
        <v>414</v>
      </c>
      <c r="I376" s="408">
        <v>0.6</v>
      </c>
      <c r="J376" s="529" t="s">
        <v>414</v>
      </c>
    </row>
    <row r="377" spans="1:10" ht="15" customHeight="1">
      <c r="A377" s="167" t="s">
        <v>617</v>
      </c>
      <c r="B377" s="115">
        <v>1319</v>
      </c>
      <c r="C377" s="115">
        <v>1088</v>
      </c>
      <c r="D377" s="115">
        <v>914</v>
      </c>
      <c r="E377" s="115">
        <v>946</v>
      </c>
      <c r="F377" s="115">
        <v>804</v>
      </c>
      <c r="G377" s="404">
        <v>-142</v>
      </c>
      <c r="H377" s="527" t="s">
        <v>414</v>
      </c>
      <c r="I377" s="404">
        <v>-515</v>
      </c>
      <c r="J377" s="527" t="s">
        <v>614</v>
      </c>
    </row>
    <row r="378" spans="1:10" ht="15" customHeight="1">
      <c r="A378" s="167" t="s">
        <v>23</v>
      </c>
      <c r="B378" s="115">
        <v>252</v>
      </c>
      <c r="C378" s="115">
        <v>178</v>
      </c>
      <c r="D378" s="115">
        <v>207</v>
      </c>
      <c r="E378" s="115">
        <v>250</v>
      </c>
      <c r="F378" s="115">
        <v>166</v>
      </c>
      <c r="G378" s="404">
        <v>-84</v>
      </c>
      <c r="H378" s="527" t="s">
        <v>714</v>
      </c>
      <c r="I378" s="404">
        <v>-86</v>
      </c>
      <c r="J378" s="527" t="s">
        <v>414</v>
      </c>
    </row>
    <row r="379" spans="1:10" ht="15" customHeight="1">
      <c r="A379" s="167" t="s">
        <v>409</v>
      </c>
      <c r="B379" s="115">
        <v>1625</v>
      </c>
      <c r="C379" s="115">
        <v>1802</v>
      </c>
      <c r="D379" s="115">
        <v>1760</v>
      </c>
      <c r="E379" s="115">
        <v>1747</v>
      </c>
      <c r="F379" s="115">
        <v>1643</v>
      </c>
      <c r="G379" s="404">
        <v>-104</v>
      </c>
      <c r="H379" s="527" t="s">
        <v>414</v>
      </c>
      <c r="I379" s="404">
        <v>18</v>
      </c>
      <c r="J379" s="527" t="s">
        <v>414</v>
      </c>
    </row>
    <row r="380" spans="1:10" ht="15" customHeight="1">
      <c r="A380" s="517" t="s">
        <v>268</v>
      </c>
      <c r="B380" s="518">
        <v>5324</v>
      </c>
      <c r="C380" s="518">
        <v>5086</v>
      </c>
      <c r="D380" s="518">
        <v>4774</v>
      </c>
      <c r="E380" s="518">
        <v>4741</v>
      </c>
      <c r="F380" s="518">
        <v>4127</v>
      </c>
      <c r="G380" s="519">
        <v>-614</v>
      </c>
      <c r="H380" s="530" t="s">
        <v>697</v>
      </c>
      <c r="I380" s="519">
        <v>-1197</v>
      </c>
      <c r="J380" s="530" t="s">
        <v>547</v>
      </c>
    </row>
    <row r="381" spans="1:10" ht="15" customHeight="1">
      <c r="A381" s="129"/>
    </row>
    <row r="382" spans="1:10" ht="29.25" customHeight="1">
      <c r="A382" s="552" t="s">
        <v>489</v>
      </c>
      <c r="B382" s="552"/>
      <c r="C382" s="552"/>
      <c r="D382" s="552"/>
      <c r="E382" s="552"/>
      <c r="F382" s="552"/>
      <c r="G382" s="552"/>
      <c r="H382" s="552"/>
      <c r="I382" s="433"/>
      <c r="J382" s="534"/>
    </row>
    <row r="383" spans="1:10" ht="15" customHeight="1">
      <c r="A383" s="395" t="s">
        <v>489</v>
      </c>
      <c r="B383" s="315"/>
      <c r="C383" s="315"/>
      <c r="D383" s="315"/>
      <c r="E383" s="315"/>
      <c r="F383" s="315"/>
    </row>
    <row r="384" spans="1:10" ht="33" customHeight="1">
      <c r="A384" s="553" t="s">
        <v>756</v>
      </c>
      <c r="B384" s="553"/>
      <c r="C384" s="553"/>
      <c r="D384" s="553"/>
      <c r="E384" s="553"/>
      <c r="F384" s="553"/>
    </row>
    <row r="385" spans="1:10" ht="15" customHeight="1">
      <c r="A385" s="129"/>
      <c r="B385" s="432"/>
      <c r="C385" s="432"/>
      <c r="D385" s="432"/>
      <c r="E385" s="432"/>
      <c r="F385" s="432"/>
      <c r="G385" s="432"/>
      <c r="H385" s="532"/>
      <c r="I385" s="432"/>
      <c r="J385" s="532"/>
    </row>
    <row r="386" spans="1:10" ht="15" customHeight="1">
      <c r="A386" s="42" t="s">
        <v>577</v>
      </c>
    </row>
    <row r="387" spans="1:10" ht="15" customHeight="1">
      <c r="A387" s="42"/>
    </row>
    <row r="388" spans="1:10" ht="15" customHeight="1">
      <c r="A388" s="315" t="s">
        <v>361</v>
      </c>
      <c r="C388" s="130"/>
      <c r="D388" s="130"/>
      <c r="E388" s="130"/>
      <c r="F388" s="130"/>
    </row>
    <row r="389" spans="1:10" ht="15" customHeight="1">
      <c r="A389" s="315" t="str">
        <f>+"New South Wales Criminal Courts Statistics " &amp;'Table Of Contents'!D$2</f>
        <v>New South Wales Criminal Courts Statistics June 2022</v>
      </c>
      <c r="C389" s="130"/>
      <c r="D389" s="130"/>
      <c r="E389" s="130"/>
      <c r="F389" s="130"/>
    </row>
    <row r="390" spans="1:10" ht="15" customHeight="1">
      <c r="A390" s="315" t="s">
        <v>0</v>
      </c>
      <c r="C390" s="130"/>
      <c r="D390" s="130"/>
      <c r="E390" s="130"/>
      <c r="F390" s="130"/>
    </row>
    <row r="391" spans="1:10" ht="15" customHeight="1">
      <c r="A391" s="315" t="s">
        <v>375</v>
      </c>
      <c r="C391" s="130"/>
      <c r="D391" s="130"/>
      <c r="E391" s="130"/>
      <c r="F391" s="130"/>
    </row>
    <row r="392" spans="1:10" ht="15" customHeight="1">
      <c r="A392" s="315" t="s">
        <v>27</v>
      </c>
      <c r="C392" s="130"/>
      <c r="D392" s="130"/>
      <c r="E392" s="130"/>
      <c r="F392" s="130"/>
    </row>
    <row r="393" spans="1:10" ht="15" customHeight="1">
      <c r="A393" s="315" t="s">
        <v>376</v>
      </c>
      <c r="C393" s="130"/>
      <c r="D393" s="130"/>
      <c r="E393" s="130"/>
      <c r="F393" s="130"/>
    </row>
    <row r="395" spans="1:10" ht="113.25" customHeight="1">
      <c r="A395" s="510" t="s">
        <v>760</v>
      </c>
      <c r="B395" s="481"/>
      <c r="C395" s="481"/>
      <c r="D395" s="481"/>
      <c r="E395" s="481"/>
      <c r="F395" s="481"/>
      <c r="G395" s="481"/>
      <c r="H395" s="533"/>
      <c r="I395" s="108"/>
    </row>
  </sheetData>
  <mergeCells count="2">
    <mergeCell ref="A382:H382"/>
    <mergeCell ref="A384:F384"/>
  </mergeCells>
  <conditionalFormatting sqref="H9 J9 H80:H94 J80:J94 J11:J65 H11:H65 J75 H75 H71:H73 J71:J73 J311 H311 J236 H236 J149 H149 J96:J136 H96:H136 H69 J69 H230:H234 J230:J234 H305:H309 J305:J309 H375:H379 J375:J379 H143:H147 J143:J147 H77:H78 J77:J78 H151:H223 J151:J223 H238:H298 J238:J298 H313:H368 J313:J368">
    <cfRule type="expression" dxfId="300" priority="67">
      <formula>(LEFT(H9,1)="D")</formula>
    </cfRule>
    <cfRule type="expression" dxfId="299" priority="68">
      <formula>(LEFT(H9,1)="U")</formula>
    </cfRule>
  </conditionalFormatting>
  <conditionalFormatting sqref="H380 J380">
    <cfRule type="expression" dxfId="298" priority="65">
      <formula>(LEFT(H380,1)="D")</formula>
    </cfRule>
    <cfRule type="expression" dxfId="297" priority="66">
      <formula>(LEFT(H380,1)="U")</formula>
    </cfRule>
  </conditionalFormatting>
  <conditionalFormatting sqref="H310 J310">
    <cfRule type="expression" dxfId="296" priority="63">
      <formula>(LEFT(H310,1)="D")</formula>
    </cfRule>
    <cfRule type="expression" dxfId="295" priority="64">
      <formula>(LEFT(H310,1)="U")</formula>
    </cfRule>
  </conditionalFormatting>
  <conditionalFormatting sqref="H235 J235">
    <cfRule type="expression" dxfId="294" priority="61">
      <formula>(LEFT(H235,1)="D")</formula>
    </cfRule>
    <cfRule type="expression" dxfId="293" priority="62">
      <formula>(LEFT(H235,1)="U")</formula>
    </cfRule>
  </conditionalFormatting>
  <conditionalFormatting sqref="H148 J148">
    <cfRule type="expression" dxfId="292" priority="59">
      <formula>(LEFT(H148,1)="D")</formula>
    </cfRule>
    <cfRule type="expression" dxfId="291" priority="60">
      <formula>(LEFT(H148,1)="U")</formula>
    </cfRule>
  </conditionalFormatting>
  <conditionalFormatting sqref="H74 J74">
    <cfRule type="expression" dxfId="290" priority="57">
      <formula>(LEFT(H74,1)="D")</formula>
    </cfRule>
    <cfRule type="expression" dxfId="289" priority="58">
      <formula>(LEFT(H74,1)="U")</formula>
    </cfRule>
  </conditionalFormatting>
  <conditionalFormatting sqref="H10 J10">
    <cfRule type="expression" dxfId="288" priority="55">
      <formula>(LEFT(H10,1)="D")</formula>
    </cfRule>
    <cfRule type="expression" dxfId="287" priority="56">
      <formula>(LEFT(H10,1)="U")</formula>
    </cfRule>
  </conditionalFormatting>
  <conditionalFormatting sqref="J79 H79">
    <cfRule type="expression" dxfId="286" priority="53">
      <formula>(LEFT(H79,1)="D")</formula>
    </cfRule>
    <cfRule type="expression" dxfId="285" priority="54">
      <formula>(LEFT(H79,1)="U")</formula>
    </cfRule>
  </conditionalFormatting>
  <conditionalFormatting sqref="H95 J95">
    <cfRule type="expression" dxfId="284" priority="51">
      <formula>(LEFT(H95,1)="D")</formula>
    </cfRule>
    <cfRule type="expression" dxfId="283" priority="52">
      <formula>(LEFT(H95,1)="U")</formula>
    </cfRule>
  </conditionalFormatting>
  <conditionalFormatting sqref="J70 H70">
    <cfRule type="expression" dxfId="282" priority="49">
      <formula>(LEFT(H70,1)="D")</formula>
    </cfRule>
    <cfRule type="expression" dxfId="281" priority="50">
      <formula>(LEFT(H70,1)="U")</formula>
    </cfRule>
  </conditionalFormatting>
  <conditionalFormatting sqref="J66:J68 H66:H68">
    <cfRule type="expression" dxfId="280" priority="45">
      <formula>(LEFT(H66,1)="D")</formula>
    </cfRule>
    <cfRule type="expression" dxfId="279" priority="46">
      <formula>(LEFT(H66,1)="U")</formula>
    </cfRule>
  </conditionalFormatting>
  <conditionalFormatting sqref="J137:J142 H137:H142">
    <cfRule type="expression" dxfId="278" priority="43">
      <formula>(LEFT(H137,1)="D")</formula>
    </cfRule>
    <cfRule type="expression" dxfId="277" priority="44">
      <formula>(LEFT(H137,1)="U")</formula>
    </cfRule>
  </conditionalFormatting>
  <conditionalFormatting sqref="J224:J229 H224:H229">
    <cfRule type="expression" dxfId="276" priority="39">
      <formula>(LEFT(H224,1)="D")</formula>
    </cfRule>
    <cfRule type="expression" dxfId="275" priority="40">
      <formula>(LEFT(H224,1)="U")</formula>
    </cfRule>
  </conditionalFormatting>
  <conditionalFormatting sqref="J299:J304 H299:H304">
    <cfRule type="expression" dxfId="274" priority="35">
      <formula>(LEFT(H299,1)="D")</formula>
    </cfRule>
    <cfRule type="expression" dxfId="273" priority="36">
      <formula>(LEFT(H299,1)="U")</formula>
    </cfRule>
  </conditionalFormatting>
  <conditionalFormatting sqref="J369:J374 H369:H374">
    <cfRule type="expression" dxfId="272" priority="31">
      <formula>(LEFT(H369,1)="D")</formula>
    </cfRule>
    <cfRule type="expression" dxfId="271" priority="32">
      <formula>(LEFT(H369,1)="U")</formula>
    </cfRule>
  </conditionalFormatting>
  <hyperlinks>
    <hyperlink ref="A1" location="'Table Of Contents'!C6" display="return to table of contents" xr:uid="{00000000-0004-0000-0100-000000000000}"/>
    <hyperlink ref="A395" location="'Explanatory Notes'!A2" display="COVID impact: changes to court operations to protect the safety of court users have led to a general decline in the number of criminal court finalisations in the latest 12 month period. See Explanatory Notes for details." xr:uid="{1A46E6F9-D1BE-4D3F-AF2D-841392569EB4}"/>
  </hyperlinks>
  <pageMargins left="0.39370078740157483" right="0.39370078740157483" top="0.59055118110236227" bottom="0.59055118110236227" header="0.39370078740157483" footer="0.39370078740157483"/>
  <pageSetup paperSize="9" scale="40" fitToHeight="0" orientation="portrait" horizontalDpi="300" verticalDpi="300" r:id="rId1"/>
  <headerFooter>
    <oddHeader>&amp;C&amp;F     &amp;A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750"/>
  <sheetViews>
    <sheetView zoomScale="80" zoomScaleNormal="80" workbookViewId="0">
      <pane xSplit="3" ySplit="8" topLeftCell="D9" activePane="bottomRight" state="frozen"/>
      <selection pane="topRight"/>
      <selection pane="bottomLeft"/>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ht="15.75" customHeight="1">
      <c r="A1" s="187" t="s">
        <v>221</v>
      </c>
    </row>
    <row r="2" spans="1:33" s="165" customFormat="1" ht="15.75" customHeight="1">
      <c r="A2" s="238" t="s">
        <v>252</v>
      </c>
    </row>
    <row r="3" spans="1:33" ht="15.75" customHeight="1">
      <c r="A3" s="238" t="str">
        <f>"NSW Higher, Local and Children's Criminal Courts " &amp;'Table Of Contents'!H4</f>
        <v>NSW Higher, Local and Children's Criminal Courts July 2017 - June 2022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3" ht="15.75" customHeight="1">
      <c r="A4" s="95" t="s">
        <v>506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s="165" customFormat="1" ht="15.75" customHeight="1">
      <c r="A5" s="18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1:33" ht="15.75" customHeight="1">
      <c r="A6" s="24" t="s">
        <v>0</v>
      </c>
      <c r="B6" s="25"/>
      <c r="C6" s="26"/>
      <c r="D6" s="554" t="str">
        <f>'Table Of Contents'!C4</f>
        <v>July 2017 to June 2018</v>
      </c>
      <c r="E6" s="555"/>
      <c r="F6" s="555"/>
      <c r="G6" s="555"/>
      <c r="H6" s="555"/>
      <c r="I6" s="556"/>
      <c r="J6" s="554" t="str">
        <f>'Table Of Contents'!D4</f>
        <v>July 2018 to June 2019</v>
      </c>
      <c r="K6" s="555"/>
      <c r="L6" s="555"/>
      <c r="M6" s="555"/>
      <c r="N6" s="555"/>
      <c r="O6" s="556"/>
      <c r="P6" s="554" t="str">
        <f>'Table Of Contents'!E4</f>
        <v>July 2019 to June 2020</v>
      </c>
      <c r="Q6" s="555"/>
      <c r="R6" s="555"/>
      <c r="S6" s="555"/>
      <c r="T6" s="555"/>
      <c r="U6" s="556"/>
      <c r="V6" s="554" t="str">
        <f>'Table Of Contents'!F4</f>
        <v>July 2020 to June 2021</v>
      </c>
      <c r="W6" s="555"/>
      <c r="X6" s="555"/>
      <c r="Y6" s="555"/>
      <c r="Z6" s="555"/>
      <c r="AA6" s="556"/>
      <c r="AB6" s="554" t="str">
        <f>'Table Of Contents'!G4</f>
        <v>July 2021 to June 2022</v>
      </c>
      <c r="AC6" s="555"/>
      <c r="AD6" s="555"/>
      <c r="AE6" s="555"/>
      <c r="AF6" s="555"/>
      <c r="AG6" s="556"/>
    </row>
    <row r="7" spans="1:33" ht="15.75" customHeight="1">
      <c r="A7" s="27"/>
      <c r="B7" s="10"/>
      <c r="C7" s="28"/>
      <c r="D7" s="557" t="s">
        <v>28</v>
      </c>
      <c r="E7" s="558"/>
      <c r="F7" s="559"/>
      <c r="G7" s="560" t="s">
        <v>495</v>
      </c>
      <c r="H7" s="561"/>
      <c r="I7" s="562"/>
      <c r="J7" s="557" t="s">
        <v>28</v>
      </c>
      <c r="K7" s="558"/>
      <c r="L7" s="559"/>
      <c r="M7" s="560" t="s">
        <v>495</v>
      </c>
      <c r="N7" s="561"/>
      <c r="O7" s="562"/>
      <c r="P7" s="557" t="s">
        <v>28</v>
      </c>
      <c r="Q7" s="558"/>
      <c r="R7" s="559"/>
      <c r="S7" s="560" t="s">
        <v>495</v>
      </c>
      <c r="T7" s="561"/>
      <c r="U7" s="562"/>
      <c r="V7" s="557" t="s">
        <v>28</v>
      </c>
      <c r="W7" s="558"/>
      <c r="X7" s="559"/>
      <c r="Y7" s="560" t="s">
        <v>495</v>
      </c>
      <c r="Z7" s="561"/>
      <c r="AA7" s="562"/>
      <c r="AB7" s="557" t="s">
        <v>28</v>
      </c>
      <c r="AC7" s="558"/>
      <c r="AD7" s="559"/>
      <c r="AE7" s="560" t="s">
        <v>495</v>
      </c>
      <c r="AF7" s="561"/>
      <c r="AG7" s="562"/>
    </row>
    <row r="8" spans="1:33" ht="60" customHeight="1">
      <c r="A8" s="223" t="s">
        <v>471</v>
      </c>
      <c r="B8" s="29"/>
      <c r="C8" s="30"/>
      <c r="D8" s="19" t="s">
        <v>276</v>
      </c>
      <c r="E8" s="20" t="s">
        <v>277</v>
      </c>
      <c r="F8" s="190" t="s">
        <v>278</v>
      </c>
      <c r="G8" s="19" t="s">
        <v>274</v>
      </c>
      <c r="H8" s="20" t="s">
        <v>275</v>
      </c>
      <c r="I8" s="190" t="s">
        <v>278</v>
      </c>
      <c r="J8" s="282" t="s">
        <v>276</v>
      </c>
      <c r="K8" s="283" t="s">
        <v>277</v>
      </c>
      <c r="L8" s="190" t="s">
        <v>278</v>
      </c>
      <c r="M8" s="282" t="s">
        <v>274</v>
      </c>
      <c r="N8" s="283" t="s">
        <v>275</v>
      </c>
      <c r="O8" s="190" t="s">
        <v>278</v>
      </c>
      <c r="P8" s="282" t="s">
        <v>276</v>
      </c>
      <c r="Q8" s="283" t="s">
        <v>277</v>
      </c>
      <c r="R8" s="190" t="s">
        <v>278</v>
      </c>
      <c r="S8" s="282" t="s">
        <v>274</v>
      </c>
      <c r="T8" s="283" t="s">
        <v>275</v>
      </c>
      <c r="U8" s="190" t="s">
        <v>278</v>
      </c>
      <c r="V8" s="282" t="s">
        <v>276</v>
      </c>
      <c r="W8" s="283" t="s">
        <v>277</v>
      </c>
      <c r="X8" s="190" t="s">
        <v>278</v>
      </c>
      <c r="Y8" s="282" t="s">
        <v>274</v>
      </c>
      <c r="Z8" s="283" t="s">
        <v>275</v>
      </c>
      <c r="AA8" s="190" t="s">
        <v>278</v>
      </c>
      <c r="AB8" s="282" t="s">
        <v>276</v>
      </c>
      <c r="AC8" s="283" t="s">
        <v>277</v>
      </c>
      <c r="AD8" s="190" t="s">
        <v>278</v>
      </c>
      <c r="AE8" s="282" t="s">
        <v>274</v>
      </c>
      <c r="AF8" s="283" t="s">
        <v>275</v>
      </c>
      <c r="AG8" s="190" t="s">
        <v>278</v>
      </c>
    </row>
    <row r="9" spans="1:33" s="165" customFormat="1" ht="15.75">
      <c r="A9" s="154" t="s">
        <v>1</v>
      </c>
      <c r="B9" s="10"/>
      <c r="C9" s="10"/>
      <c r="D9" s="375"/>
      <c r="E9" s="376"/>
      <c r="F9" s="377"/>
      <c r="G9" s="375"/>
      <c r="H9" s="376"/>
      <c r="I9" s="377"/>
      <c r="J9" s="375"/>
      <c r="K9" s="376"/>
      <c r="L9" s="377"/>
      <c r="M9" s="375"/>
      <c r="N9" s="376"/>
      <c r="O9" s="377"/>
      <c r="P9" s="375"/>
      <c r="Q9" s="376"/>
      <c r="R9" s="377"/>
      <c r="S9" s="375"/>
      <c r="T9" s="376"/>
      <c r="U9" s="377"/>
      <c r="V9" s="375"/>
      <c r="W9" s="376"/>
      <c r="X9" s="377"/>
      <c r="Y9" s="375"/>
      <c r="Z9" s="376"/>
      <c r="AA9" s="377"/>
      <c r="AB9" s="375"/>
      <c r="AC9" s="376"/>
      <c r="AD9" s="377"/>
      <c r="AE9" s="375"/>
      <c r="AF9" s="376"/>
      <c r="AG9" s="377"/>
    </row>
    <row r="10" spans="1:33" s="165" customFormat="1">
      <c r="A10" s="389"/>
      <c r="B10" s="10"/>
      <c r="C10" s="10"/>
      <c r="D10" s="378"/>
      <c r="E10" s="379"/>
      <c r="F10" s="380"/>
      <c r="G10" s="378"/>
      <c r="H10" s="379"/>
      <c r="I10" s="380"/>
      <c r="J10" s="378"/>
      <c r="K10" s="379"/>
      <c r="L10" s="380"/>
      <c r="M10" s="378"/>
      <c r="N10" s="379"/>
      <c r="O10" s="380"/>
      <c r="P10" s="378"/>
      <c r="Q10" s="379"/>
      <c r="R10" s="380"/>
      <c r="S10" s="378"/>
      <c r="T10" s="379"/>
      <c r="U10" s="380"/>
      <c r="V10" s="378"/>
      <c r="W10" s="379"/>
      <c r="X10" s="380"/>
      <c r="Y10" s="378"/>
      <c r="Z10" s="379"/>
      <c r="AA10" s="380"/>
      <c r="AB10" s="378"/>
      <c r="AC10" s="379"/>
      <c r="AD10" s="380"/>
      <c r="AE10" s="378"/>
      <c r="AF10" s="379"/>
      <c r="AG10" s="380"/>
    </row>
    <row r="11" spans="1:33" ht="14.25" customHeight="1">
      <c r="A11" s="448" t="s">
        <v>6</v>
      </c>
      <c r="B11" s="429" t="s">
        <v>32</v>
      </c>
      <c r="C11" s="429" t="s">
        <v>32</v>
      </c>
      <c r="D11" s="172">
        <v>63</v>
      </c>
      <c r="E11" s="173">
        <v>40</v>
      </c>
      <c r="F11" s="191">
        <v>63.5</v>
      </c>
      <c r="G11" s="172">
        <v>63</v>
      </c>
      <c r="H11" s="173">
        <v>40</v>
      </c>
      <c r="I11" s="191">
        <v>63.5</v>
      </c>
      <c r="J11" s="172">
        <v>78</v>
      </c>
      <c r="K11" s="173">
        <v>50</v>
      </c>
      <c r="L11" s="191">
        <v>64.099999999999994</v>
      </c>
      <c r="M11" s="172">
        <v>72</v>
      </c>
      <c r="N11" s="173">
        <v>44</v>
      </c>
      <c r="O11" s="191">
        <v>61.1</v>
      </c>
      <c r="P11" s="172">
        <v>56</v>
      </c>
      <c r="Q11" s="173">
        <v>23</v>
      </c>
      <c r="R11" s="191">
        <v>41.1</v>
      </c>
      <c r="S11" s="172">
        <v>55</v>
      </c>
      <c r="T11" s="173">
        <v>23</v>
      </c>
      <c r="U11" s="191">
        <v>41.8</v>
      </c>
      <c r="V11" s="172">
        <v>72</v>
      </c>
      <c r="W11" s="173">
        <v>37</v>
      </c>
      <c r="X11" s="191">
        <v>51.4</v>
      </c>
      <c r="Y11" s="172">
        <v>67</v>
      </c>
      <c r="Z11" s="173">
        <v>34</v>
      </c>
      <c r="AA11" s="191">
        <v>50.7</v>
      </c>
      <c r="AB11" s="172">
        <v>72</v>
      </c>
      <c r="AC11" s="173">
        <v>48</v>
      </c>
      <c r="AD11" s="191">
        <v>66.7</v>
      </c>
      <c r="AE11" s="172">
        <v>65</v>
      </c>
      <c r="AF11" s="173">
        <v>43</v>
      </c>
      <c r="AG11" s="191">
        <v>66.2</v>
      </c>
    </row>
    <row r="12" spans="1:33">
      <c r="A12" s="290"/>
      <c r="B12" s="440" t="s">
        <v>33</v>
      </c>
      <c r="C12" s="440" t="s">
        <v>33</v>
      </c>
      <c r="D12" s="179">
        <v>30</v>
      </c>
      <c r="E12" s="178">
        <v>13</v>
      </c>
      <c r="F12" s="194">
        <v>43.3</v>
      </c>
      <c r="G12" s="179">
        <v>27</v>
      </c>
      <c r="H12" s="178">
        <v>13</v>
      </c>
      <c r="I12" s="194">
        <v>48.1</v>
      </c>
      <c r="J12" s="179">
        <v>39</v>
      </c>
      <c r="K12" s="178">
        <v>17</v>
      </c>
      <c r="L12" s="194">
        <v>43.6</v>
      </c>
      <c r="M12" s="179">
        <v>31</v>
      </c>
      <c r="N12" s="178">
        <v>13</v>
      </c>
      <c r="O12" s="194">
        <v>41.9</v>
      </c>
      <c r="P12" s="179">
        <v>28</v>
      </c>
      <c r="Q12" s="178">
        <v>15</v>
      </c>
      <c r="R12" s="194">
        <v>53.6</v>
      </c>
      <c r="S12" s="179">
        <v>28</v>
      </c>
      <c r="T12" s="178">
        <v>15</v>
      </c>
      <c r="U12" s="194">
        <v>53.6</v>
      </c>
      <c r="V12" s="179">
        <v>19</v>
      </c>
      <c r="W12" s="178">
        <v>10</v>
      </c>
      <c r="X12" s="194">
        <v>52.6</v>
      </c>
      <c r="Y12" s="179">
        <v>16</v>
      </c>
      <c r="Z12" s="178">
        <v>8</v>
      </c>
      <c r="AA12" s="194">
        <v>50</v>
      </c>
      <c r="AB12" s="179">
        <v>34</v>
      </c>
      <c r="AC12" s="178">
        <v>20</v>
      </c>
      <c r="AD12" s="194">
        <v>58.8</v>
      </c>
      <c r="AE12" s="179">
        <v>26</v>
      </c>
      <c r="AF12" s="178">
        <v>14</v>
      </c>
      <c r="AG12" s="194">
        <v>53.8</v>
      </c>
    </row>
    <row r="13" spans="1:33" ht="26.25" customHeight="1">
      <c r="A13" s="290"/>
      <c r="B13" s="58" t="s">
        <v>179</v>
      </c>
      <c r="C13" s="58" t="s">
        <v>34</v>
      </c>
      <c r="D13" s="169">
        <v>33</v>
      </c>
      <c r="E13" s="168">
        <v>19</v>
      </c>
      <c r="F13" s="192">
        <v>57.6</v>
      </c>
      <c r="G13" s="169">
        <v>30</v>
      </c>
      <c r="H13" s="168">
        <v>19</v>
      </c>
      <c r="I13" s="192">
        <v>63.3</v>
      </c>
      <c r="J13" s="169">
        <v>38</v>
      </c>
      <c r="K13" s="168">
        <v>29</v>
      </c>
      <c r="L13" s="192">
        <v>76.3</v>
      </c>
      <c r="M13" s="169">
        <v>37</v>
      </c>
      <c r="N13" s="168">
        <v>28</v>
      </c>
      <c r="O13" s="192">
        <v>75.7</v>
      </c>
      <c r="P13" s="169">
        <v>39</v>
      </c>
      <c r="Q13" s="168">
        <v>33</v>
      </c>
      <c r="R13" s="192">
        <v>84.6</v>
      </c>
      <c r="S13" s="169">
        <v>38</v>
      </c>
      <c r="T13" s="168">
        <v>32</v>
      </c>
      <c r="U13" s="192">
        <v>84.2</v>
      </c>
      <c r="V13" s="169">
        <v>47</v>
      </c>
      <c r="W13" s="168">
        <v>35</v>
      </c>
      <c r="X13" s="192">
        <v>74.5</v>
      </c>
      <c r="Y13" s="169">
        <v>40</v>
      </c>
      <c r="Z13" s="168">
        <v>30</v>
      </c>
      <c r="AA13" s="192">
        <v>75</v>
      </c>
      <c r="AB13" s="169">
        <v>39</v>
      </c>
      <c r="AC13" s="168">
        <v>30</v>
      </c>
      <c r="AD13" s="192">
        <v>76.900000000000006</v>
      </c>
      <c r="AE13" s="169">
        <v>37</v>
      </c>
      <c r="AF13" s="168">
        <v>29</v>
      </c>
      <c r="AG13" s="192">
        <v>78.400000000000006</v>
      </c>
    </row>
    <row r="14" spans="1:33">
      <c r="A14" s="290"/>
      <c r="B14" s="58"/>
      <c r="C14" s="58" t="s">
        <v>35</v>
      </c>
      <c r="D14" s="169">
        <v>114</v>
      </c>
      <c r="E14" s="168">
        <v>82</v>
      </c>
      <c r="F14" s="192">
        <v>71.900000000000006</v>
      </c>
      <c r="G14" s="169">
        <v>101</v>
      </c>
      <c r="H14" s="168">
        <v>81</v>
      </c>
      <c r="I14" s="192">
        <v>80.2</v>
      </c>
      <c r="J14" s="169">
        <v>140</v>
      </c>
      <c r="K14" s="168">
        <v>92</v>
      </c>
      <c r="L14" s="192">
        <v>65.7</v>
      </c>
      <c r="M14" s="169">
        <v>106</v>
      </c>
      <c r="N14" s="168">
        <v>83</v>
      </c>
      <c r="O14" s="192">
        <v>78.3</v>
      </c>
      <c r="P14" s="169">
        <v>111</v>
      </c>
      <c r="Q14" s="168">
        <v>77</v>
      </c>
      <c r="R14" s="192">
        <v>69.400000000000006</v>
      </c>
      <c r="S14" s="169">
        <v>91</v>
      </c>
      <c r="T14" s="168">
        <v>74</v>
      </c>
      <c r="U14" s="192">
        <v>81.3</v>
      </c>
      <c r="V14" s="169">
        <v>126</v>
      </c>
      <c r="W14" s="168">
        <v>88</v>
      </c>
      <c r="X14" s="192">
        <v>69.8</v>
      </c>
      <c r="Y14" s="169">
        <v>100</v>
      </c>
      <c r="Z14" s="168">
        <v>79</v>
      </c>
      <c r="AA14" s="192">
        <v>79</v>
      </c>
      <c r="AB14" s="169">
        <v>109</v>
      </c>
      <c r="AC14" s="168">
        <v>75</v>
      </c>
      <c r="AD14" s="192">
        <v>68.8</v>
      </c>
      <c r="AE14" s="169">
        <v>82</v>
      </c>
      <c r="AF14" s="168">
        <v>68</v>
      </c>
      <c r="AG14" s="192">
        <v>82.9</v>
      </c>
    </row>
    <row r="15" spans="1:33">
      <c r="A15" s="290"/>
      <c r="B15" s="58"/>
      <c r="C15" s="58" t="s">
        <v>36</v>
      </c>
      <c r="D15" s="169">
        <v>147</v>
      </c>
      <c r="E15" s="168">
        <v>101</v>
      </c>
      <c r="F15" s="192">
        <v>68.7</v>
      </c>
      <c r="G15" s="169">
        <v>130</v>
      </c>
      <c r="H15" s="168">
        <v>100</v>
      </c>
      <c r="I15" s="192">
        <v>76.900000000000006</v>
      </c>
      <c r="J15" s="169">
        <v>178</v>
      </c>
      <c r="K15" s="168">
        <v>121</v>
      </c>
      <c r="L15" s="192">
        <v>68</v>
      </c>
      <c r="M15" s="169">
        <v>141</v>
      </c>
      <c r="N15" s="168">
        <v>110</v>
      </c>
      <c r="O15" s="192">
        <v>78</v>
      </c>
      <c r="P15" s="169">
        <v>150</v>
      </c>
      <c r="Q15" s="168">
        <v>110</v>
      </c>
      <c r="R15" s="192">
        <v>73.3</v>
      </c>
      <c r="S15" s="169">
        <v>128</v>
      </c>
      <c r="T15" s="168">
        <v>106</v>
      </c>
      <c r="U15" s="192">
        <v>82.8</v>
      </c>
      <c r="V15" s="169">
        <v>173</v>
      </c>
      <c r="W15" s="168">
        <v>123</v>
      </c>
      <c r="X15" s="192">
        <v>71.099999999999994</v>
      </c>
      <c r="Y15" s="169">
        <v>139</v>
      </c>
      <c r="Z15" s="168">
        <v>109</v>
      </c>
      <c r="AA15" s="192">
        <v>78.400000000000006</v>
      </c>
      <c r="AB15" s="169">
        <v>148</v>
      </c>
      <c r="AC15" s="168">
        <v>105</v>
      </c>
      <c r="AD15" s="192">
        <v>70.900000000000006</v>
      </c>
      <c r="AE15" s="169">
        <v>117</v>
      </c>
      <c r="AF15" s="168">
        <v>97</v>
      </c>
      <c r="AG15" s="192">
        <v>82.9</v>
      </c>
    </row>
    <row r="16" spans="1:33">
      <c r="A16" s="336"/>
      <c r="B16" s="449" t="s">
        <v>36</v>
      </c>
      <c r="C16" s="440"/>
      <c r="D16" s="179">
        <v>240</v>
      </c>
      <c r="E16" s="178">
        <v>154</v>
      </c>
      <c r="F16" s="194">
        <v>64.2</v>
      </c>
      <c r="G16" s="179">
        <v>203</v>
      </c>
      <c r="H16" s="178">
        <v>152</v>
      </c>
      <c r="I16" s="194">
        <v>74.900000000000006</v>
      </c>
      <c r="J16" s="179">
        <v>295</v>
      </c>
      <c r="K16" s="178">
        <v>188</v>
      </c>
      <c r="L16" s="194">
        <v>63.7</v>
      </c>
      <c r="M16" s="179">
        <v>228</v>
      </c>
      <c r="N16" s="178">
        <v>166</v>
      </c>
      <c r="O16" s="194">
        <v>72.8</v>
      </c>
      <c r="P16" s="179">
        <v>234</v>
      </c>
      <c r="Q16" s="178">
        <v>148</v>
      </c>
      <c r="R16" s="194">
        <v>63.2</v>
      </c>
      <c r="S16" s="179">
        <v>197</v>
      </c>
      <c r="T16" s="178">
        <v>144</v>
      </c>
      <c r="U16" s="194">
        <v>73.099999999999994</v>
      </c>
      <c r="V16" s="179">
        <v>264</v>
      </c>
      <c r="W16" s="178">
        <v>170</v>
      </c>
      <c r="X16" s="194">
        <v>64.400000000000006</v>
      </c>
      <c r="Y16" s="179">
        <v>202</v>
      </c>
      <c r="Z16" s="178">
        <v>148</v>
      </c>
      <c r="AA16" s="194">
        <v>73.3</v>
      </c>
      <c r="AB16" s="179">
        <v>254</v>
      </c>
      <c r="AC16" s="178">
        <v>173</v>
      </c>
      <c r="AD16" s="194">
        <v>68.099999999999994</v>
      </c>
      <c r="AE16" s="506">
        <v>187</v>
      </c>
      <c r="AF16" s="178">
        <v>149</v>
      </c>
      <c r="AG16" s="194">
        <v>79.7</v>
      </c>
    </row>
    <row r="17" spans="1:33">
      <c r="A17" s="290" t="s">
        <v>7</v>
      </c>
      <c r="B17" s="58" t="s">
        <v>37</v>
      </c>
      <c r="C17" s="58" t="s">
        <v>38</v>
      </c>
      <c r="D17" s="169">
        <v>12584</v>
      </c>
      <c r="E17" s="168">
        <v>7236</v>
      </c>
      <c r="F17" s="192">
        <v>57.5</v>
      </c>
      <c r="G17" s="169">
        <v>10458</v>
      </c>
      <c r="H17" s="168">
        <v>6551</v>
      </c>
      <c r="I17" s="192">
        <v>62.6</v>
      </c>
      <c r="J17" s="169">
        <v>13060</v>
      </c>
      <c r="K17" s="168">
        <v>7479</v>
      </c>
      <c r="L17" s="192">
        <v>57.3</v>
      </c>
      <c r="M17" s="169">
        <v>10555</v>
      </c>
      <c r="N17" s="168">
        <v>6639</v>
      </c>
      <c r="O17" s="192">
        <v>62.9</v>
      </c>
      <c r="P17" s="169">
        <v>12509</v>
      </c>
      <c r="Q17" s="168">
        <v>7328</v>
      </c>
      <c r="R17" s="192">
        <v>58.6</v>
      </c>
      <c r="S17" s="169">
        <v>9805</v>
      </c>
      <c r="T17" s="168">
        <v>6391</v>
      </c>
      <c r="U17" s="192">
        <v>65.2</v>
      </c>
      <c r="V17" s="169">
        <v>15527</v>
      </c>
      <c r="W17" s="168">
        <v>8418</v>
      </c>
      <c r="X17" s="192">
        <v>54.2</v>
      </c>
      <c r="Y17" s="169">
        <v>12063</v>
      </c>
      <c r="Z17" s="168">
        <v>7289</v>
      </c>
      <c r="AA17" s="192">
        <v>60.4</v>
      </c>
      <c r="AB17" s="169">
        <v>13760</v>
      </c>
      <c r="AC17" s="168">
        <v>7616</v>
      </c>
      <c r="AD17" s="192">
        <v>55.3</v>
      </c>
      <c r="AE17" s="169">
        <v>10565</v>
      </c>
      <c r="AF17" s="168">
        <v>6554</v>
      </c>
      <c r="AG17" s="192">
        <v>62</v>
      </c>
    </row>
    <row r="18" spans="1:33">
      <c r="A18" s="290"/>
      <c r="B18" s="58"/>
      <c r="C18" s="58" t="s">
        <v>39</v>
      </c>
      <c r="D18" s="169">
        <v>3426</v>
      </c>
      <c r="E18" s="168">
        <v>2474</v>
      </c>
      <c r="F18" s="192">
        <v>72.2</v>
      </c>
      <c r="G18" s="169">
        <v>2580</v>
      </c>
      <c r="H18" s="168">
        <v>1944</v>
      </c>
      <c r="I18" s="192">
        <v>75.3</v>
      </c>
      <c r="J18" s="169">
        <v>3322</v>
      </c>
      <c r="K18" s="168">
        <v>2433</v>
      </c>
      <c r="L18" s="192">
        <v>73.2</v>
      </c>
      <c r="M18" s="169">
        <v>2529</v>
      </c>
      <c r="N18" s="168">
        <v>1920</v>
      </c>
      <c r="O18" s="192">
        <v>75.900000000000006</v>
      </c>
      <c r="P18" s="169">
        <v>3273</v>
      </c>
      <c r="Q18" s="168">
        <v>2396</v>
      </c>
      <c r="R18" s="192">
        <v>73.2</v>
      </c>
      <c r="S18" s="169">
        <v>2386</v>
      </c>
      <c r="T18" s="168">
        <v>1815</v>
      </c>
      <c r="U18" s="192">
        <v>76.099999999999994</v>
      </c>
      <c r="V18" s="169">
        <v>3817</v>
      </c>
      <c r="W18" s="168">
        <v>2765</v>
      </c>
      <c r="X18" s="192">
        <v>72.400000000000006</v>
      </c>
      <c r="Y18" s="169">
        <v>2727</v>
      </c>
      <c r="Z18" s="168">
        <v>2027</v>
      </c>
      <c r="AA18" s="192">
        <v>74.3</v>
      </c>
      <c r="AB18" s="169">
        <v>3384</v>
      </c>
      <c r="AC18" s="168">
        <v>2424</v>
      </c>
      <c r="AD18" s="192">
        <v>71.599999999999994</v>
      </c>
      <c r="AE18" s="169">
        <v>2423</v>
      </c>
      <c r="AF18" s="168">
        <v>1813</v>
      </c>
      <c r="AG18" s="192">
        <v>74.8</v>
      </c>
    </row>
    <row r="19" spans="1:33">
      <c r="A19" s="290"/>
      <c r="B19" s="58"/>
      <c r="C19" s="58" t="s">
        <v>40</v>
      </c>
      <c r="D19" s="169">
        <v>22603</v>
      </c>
      <c r="E19" s="168">
        <v>13951</v>
      </c>
      <c r="F19" s="192">
        <v>61.7</v>
      </c>
      <c r="G19" s="169">
        <v>18367</v>
      </c>
      <c r="H19" s="168">
        <v>11895</v>
      </c>
      <c r="I19" s="192">
        <v>64.8</v>
      </c>
      <c r="J19" s="169">
        <v>22615</v>
      </c>
      <c r="K19" s="168">
        <v>14412</v>
      </c>
      <c r="L19" s="192">
        <v>63.7</v>
      </c>
      <c r="M19" s="169">
        <v>18300</v>
      </c>
      <c r="N19" s="168">
        <v>12253</v>
      </c>
      <c r="O19" s="192">
        <v>67</v>
      </c>
      <c r="P19" s="169">
        <v>20392</v>
      </c>
      <c r="Q19" s="168">
        <v>13342</v>
      </c>
      <c r="R19" s="192">
        <v>65.400000000000006</v>
      </c>
      <c r="S19" s="169">
        <v>16415</v>
      </c>
      <c r="T19" s="168">
        <v>11318</v>
      </c>
      <c r="U19" s="192">
        <v>68.900000000000006</v>
      </c>
      <c r="V19" s="169">
        <v>26193</v>
      </c>
      <c r="W19" s="168">
        <v>16443</v>
      </c>
      <c r="X19" s="192">
        <v>62.8</v>
      </c>
      <c r="Y19" s="169">
        <v>20975</v>
      </c>
      <c r="Z19" s="168">
        <v>13926</v>
      </c>
      <c r="AA19" s="192">
        <v>66.400000000000006</v>
      </c>
      <c r="AB19" s="169">
        <v>22790</v>
      </c>
      <c r="AC19" s="168">
        <v>14624</v>
      </c>
      <c r="AD19" s="192">
        <v>64.2</v>
      </c>
      <c r="AE19" s="169">
        <v>18289</v>
      </c>
      <c r="AF19" s="168">
        <v>12516</v>
      </c>
      <c r="AG19" s="192">
        <v>68.400000000000006</v>
      </c>
    </row>
    <row r="20" spans="1:33">
      <c r="A20" s="290"/>
      <c r="B20" s="58"/>
      <c r="C20" s="58" t="s">
        <v>36</v>
      </c>
      <c r="D20" s="169">
        <v>38613</v>
      </c>
      <c r="E20" s="168">
        <v>23661</v>
      </c>
      <c r="F20" s="192">
        <v>61.3</v>
      </c>
      <c r="G20" s="169">
        <v>26395</v>
      </c>
      <c r="H20" s="168">
        <v>18748</v>
      </c>
      <c r="I20" s="192">
        <v>71</v>
      </c>
      <c r="J20" s="169">
        <v>38997</v>
      </c>
      <c r="K20" s="168">
        <v>24324</v>
      </c>
      <c r="L20" s="192">
        <v>62.4</v>
      </c>
      <c r="M20" s="169">
        <v>26446</v>
      </c>
      <c r="N20" s="168">
        <v>19041</v>
      </c>
      <c r="O20" s="192">
        <v>72</v>
      </c>
      <c r="P20" s="169">
        <v>36174</v>
      </c>
      <c r="Q20" s="168">
        <v>23066</v>
      </c>
      <c r="R20" s="192">
        <v>63.8</v>
      </c>
      <c r="S20" s="169">
        <v>23915</v>
      </c>
      <c r="T20" s="168">
        <v>17753</v>
      </c>
      <c r="U20" s="192">
        <v>74.2</v>
      </c>
      <c r="V20" s="169">
        <v>45537</v>
      </c>
      <c r="W20" s="168">
        <v>27626</v>
      </c>
      <c r="X20" s="192">
        <v>60.7</v>
      </c>
      <c r="Y20" s="169">
        <v>29756</v>
      </c>
      <c r="Z20" s="168">
        <v>21136</v>
      </c>
      <c r="AA20" s="192">
        <v>71</v>
      </c>
      <c r="AB20" s="169">
        <v>39934</v>
      </c>
      <c r="AC20" s="168">
        <v>24664</v>
      </c>
      <c r="AD20" s="192">
        <v>61.8</v>
      </c>
      <c r="AE20" s="169">
        <v>26159</v>
      </c>
      <c r="AF20" s="168">
        <v>18909</v>
      </c>
      <c r="AG20" s="192">
        <v>72.3</v>
      </c>
    </row>
    <row r="21" spans="1:33" ht="26.25" customHeight="1">
      <c r="A21" s="290"/>
      <c r="B21" s="429" t="s">
        <v>492</v>
      </c>
      <c r="C21" s="429" t="s">
        <v>426</v>
      </c>
      <c r="D21" s="172">
        <v>12712</v>
      </c>
      <c r="E21" s="173">
        <v>8337</v>
      </c>
      <c r="F21" s="191">
        <v>65.599999999999994</v>
      </c>
      <c r="G21" s="172">
        <v>10262</v>
      </c>
      <c r="H21" s="173">
        <v>6961</v>
      </c>
      <c r="I21" s="191">
        <v>67.8</v>
      </c>
      <c r="J21" s="172">
        <v>13478</v>
      </c>
      <c r="K21" s="173">
        <v>8952</v>
      </c>
      <c r="L21" s="191">
        <v>66.400000000000006</v>
      </c>
      <c r="M21" s="172">
        <v>10825</v>
      </c>
      <c r="N21" s="173">
        <v>7510</v>
      </c>
      <c r="O21" s="191">
        <v>69.400000000000006</v>
      </c>
      <c r="P21" s="172">
        <v>13654</v>
      </c>
      <c r="Q21" s="173">
        <v>9286</v>
      </c>
      <c r="R21" s="191">
        <v>68</v>
      </c>
      <c r="S21" s="172">
        <v>10627</v>
      </c>
      <c r="T21" s="173">
        <v>7554</v>
      </c>
      <c r="U21" s="191">
        <v>71.099999999999994</v>
      </c>
      <c r="V21" s="172">
        <v>18451</v>
      </c>
      <c r="W21" s="173">
        <v>12041</v>
      </c>
      <c r="X21" s="191">
        <v>65.3</v>
      </c>
      <c r="Y21" s="172">
        <v>14454</v>
      </c>
      <c r="Z21" s="173">
        <v>9924</v>
      </c>
      <c r="AA21" s="191">
        <v>68.7</v>
      </c>
      <c r="AB21" s="172">
        <v>17819</v>
      </c>
      <c r="AC21" s="173">
        <v>11672</v>
      </c>
      <c r="AD21" s="191">
        <v>65.5</v>
      </c>
      <c r="AE21" s="172">
        <v>13921</v>
      </c>
      <c r="AF21" s="173">
        <v>9706</v>
      </c>
      <c r="AG21" s="191">
        <v>69.7</v>
      </c>
    </row>
    <row r="22" spans="1:33">
      <c r="A22" s="290"/>
      <c r="B22" s="58"/>
      <c r="C22" s="58" t="s">
        <v>289</v>
      </c>
      <c r="D22" s="169">
        <v>125</v>
      </c>
      <c r="E22" s="168">
        <v>92</v>
      </c>
      <c r="F22" s="192">
        <v>73.599999999999994</v>
      </c>
      <c r="G22" s="169">
        <v>87</v>
      </c>
      <c r="H22" s="168">
        <v>56</v>
      </c>
      <c r="I22" s="192">
        <v>64.400000000000006</v>
      </c>
      <c r="J22" s="169">
        <v>85</v>
      </c>
      <c r="K22" s="168">
        <v>54</v>
      </c>
      <c r="L22" s="192">
        <v>63.5</v>
      </c>
      <c r="M22" s="169">
        <v>80</v>
      </c>
      <c r="N22" s="168">
        <v>51</v>
      </c>
      <c r="O22" s="192">
        <v>63.8</v>
      </c>
      <c r="P22" s="169">
        <v>98</v>
      </c>
      <c r="Q22" s="168">
        <v>50</v>
      </c>
      <c r="R22" s="192">
        <v>51</v>
      </c>
      <c r="S22" s="169">
        <v>80</v>
      </c>
      <c r="T22" s="168">
        <v>44</v>
      </c>
      <c r="U22" s="192">
        <v>55</v>
      </c>
      <c r="V22" s="169">
        <v>131</v>
      </c>
      <c r="W22" s="168">
        <v>68</v>
      </c>
      <c r="X22" s="192">
        <v>51.9</v>
      </c>
      <c r="Y22" s="169">
        <v>106</v>
      </c>
      <c r="Z22" s="168">
        <v>56</v>
      </c>
      <c r="AA22" s="192">
        <v>52.8</v>
      </c>
      <c r="AB22" s="169">
        <v>105</v>
      </c>
      <c r="AC22" s="168">
        <v>59</v>
      </c>
      <c r="AD22" s="192">
        <v>56.2</v>
      </c>
      <c r="AE22" s="169">
        <v>90</v>
      </c>
      <c r="AF22" s="168">
        <v>53</v>
      </c>
      <c r="AG22" s="192">
        <v>58.9</v>
      </c>
    </row>
    <row r="23" spans="1:33">
      <c r="A23" s="290"/>
      <c r="B23" s="444"/>
      <c r="C23" s="444" t="s">
        <v>36</v>
      </c>
      <c r="D23" s="170">
        <v>12837</v>
      </c>
      <c r="E23" s="171">
        <v>8429</v>
      </c>
      <c r="F23" s="193">
        <v>65.7</v>
      </c>
      <c r="G23" s="170">
        <v>10333</v>
      </c>
      <c r="H23" s="171">
        <v>7009</v>
      </c>
      <c r="I23" s="193">
        <v>67.8</v>
      </c>
      <c r="J23" s="170">
        <v>13563</v>
      </c>
      <c r="K23" s="171">
        <v>9006</v>
      </c>
      <c r="L23" s="193">
        <v>66.400000000000006</v>
      </c>
      <c r="M23" s="170">
        <v>10895</v>
      </c>
      <c r="N23" s="171">
        <v>7557</v>
      </c>
      <c r="O23" s="193">
        <v>69.400000000000006</v>
      </c>
      <c r="P23" s="170">
        <v>13752</v>
      </c>
      <c r="Q23" s="171">
        <v>9336</v>
      </c>
      <c r="R23" s="193">
        <v>67.900000000000006</v>
      </c>
      <c r="S23" s="170">
        <v>10686</v>
      </c>
      <c r="T23" s="171">
        <v>7589</v>
      </c>
      <c r="U23" s="193">
        <v>71</v>
      </c>
      <c r="V23" s="170">
        <v>18582</v>
      </c>
      <c r="W23" s="171">
        <v>12109</v>
      </c>
      <c r="X23" s="193">
        <v>65.2</v>
      </c>
      <c r="Y23" s="170">
        <v>14536</v>
      </c>
      <c r="Z23" s="171">
        <v>9968</v>
      </c>
      <c r="AA23" s="193">
        <v>68.599999999999994</v>
      </c>
      <c r="AB23" s="170">
        <v>17924</v>
      </c>
      <c r="AC23" s="171">
        <v>11731</v>
      </c>
      <c r="AD23" s="193">
        <v>65.400000000000006</v>
      </c>
      <c r="AE23" s="170">
        <v>13993</v>
      </c>
      <c r="AF23" s="171">
        <v>9753</v>
      </c>
      <c r="AG23" s="193">
        <v>69.7</v>
      </c>
    </row>
    <row r="24" spans="1:33">
      <c r="A24" s="336"/>
      <c r="B24" s="450" t="s">
        <v>36</v>
      </c>
      <c r="C24" s="444"/>
      <c r="D24" s="170">
        <v>51450</v>
      </c>
      <c r="E24" s="171">
        <v>32090</v>
      </c>
      <c r="F24" s="193">
        <v>62.4</v>
      </c>
      <c r="G24" s="170">
        <v>31688</v>
      </c>
      <c r="H24" s="171">
        <v>22994</v>
      </c>
      <c r="I24" s="193">
        <v>72.599999999999994</v>
      </c>
      <c r="J24" s="170">
        <v>52560</v>
      </c>
      <c r="K24" s="171">
        <v>33330</v>
      </c>
      <c r="L24" s="193">
        <v>63.4</v>
      </c>
      <c r="M24" s="170">
        <v>32136</v>
      </c>
      <c r="N24" s="171">
        <v>23649</v>
      </c>
      <c r="O24" s="193">
        <v>73.599999999999994</v>
      </c>
      <c r="P24" s="170">
        <v>49926</v>
      </c>
      <c r="Q24" s="171">
        <v>32402</v>
      </c>
      <c r="R24" s="193">
        <v>64.900000000000006</v>
      </c>
      <c r="S24" s="170">
        <v>29508</v>
      </c>
      <c r="T24" s="171">
        <v>22342</v>
      </c>
      <c r="U24" s="193">
        <v>75.7</v>
      </c>
      <c r="V24" s="170">
        <v>64119</v>
      </c>
      <c r="W24" s="171">
        <v>39735</v>
      </c>
      <c r="X24" s="193">
        <v>62</v>
      </c>
      <c r="Y24" s="170">
        <v>37470</v>
      </c>
      <c r="Z24" s="171">
        <v>27354</v>
      </c>
      <c r="AA24" s="193">
        <v>73</v>
      </c>
      <c r="AB24" s="170">
        <v>57858</v>
      </c>
      <c r="AC24" s="171">
        <v>36395</v>
      </c>
      <c r="AD24" s="193">
        <v>62.9</v>
      </c>
      <c r="AE24" s="507">
        <v>33789</v>
      </c>
      <c r="AF24" s="171">
        <v>25019</v>
      </c>
      <c r="AG24" s="193">
        <v>74</v>
      </c>
    </row>
    <row r="25" spans="1:33" ht="39" customHeight="1">
      <c r="A25" s="290" t="s">
        <v>8</v>
      </c>
      <c r="B25" s="58" t="s">
        <v>41</v>
      </c>
      <c r="C25" s="58" t="s">
        <v>42</v>
      </c>
      <c r="D25" s="169">
        <v>6106</v>
      </c>
      <c r="E25" s="168">
        <v>2682</v>
      </c>
      <c r="F25" s="192">
        <v>43.9</v>
      </c>
      <c r="G25" s="169">
        <v>1593</v>
      </c>
      <c r="H25" s="168">
        <v>906</v>
      </c>
      <c r="I25" s="192">
        <v>56.9</v>
      </c>
      <c r="J25" s="169">
        <v>6111</v>
      </c>
      <c r="K25" s="168">
        <v>2682</v>
      </c>
      <c r="L25" s="192">
        <v>43.9</v>
      </c>
      <c r="M25" s="169">
        <v>1553</v>
      </c>
      <c r="N25" s="168">
        <v>852</v>
      </c>
      <c r="O25" s="192">
        <v>54.9</v>
      </c>
      <c r="P25" s="169">
        <v>6388</v>
      </c>
      <c r="Q25" s="168">
        <v>2828</v>
      </c>
      <c r="R25" s="192">
        <v>44.3</v>
      </c>
      <c r="S25" s="169">
        <v>1361</v>
      </c>
      <c r="T25" s="168">
        <v>777</v>
      </c>
      <c r="U25" s="192">
        <v>57.1</v>
      </c>
      <c r="V25" s="169">
        <v>5807</v>
      </c>
      <c r="W25" s="168">
        <v>2258</v>
      </c>
      <c r="X25" s="192">
        <v>38.9</v>
      </c>
      <c r="Y25" s="169">
        <v>1278</v>
      </c>
      <c r="Z25" s="168">
        <v>669</v>
      </c>
      <c r="AA25" s="192">
        <v>52.3</v>
      </c>
      <c r="AB25" s="169">
        <v>4880</v>
      </c>
      <c r="AC25" s="168">
        <v>2003</v>
      </c>
      <c r="AD25" s="192">
        <v>41</v>
      </c>
      <c r="AE25" s="169">
        <v>1103</v>
      </c>
      <c r="AF25" s="168">
        <v>582</v>
      </c>
      <c r="AG25" s="192">
        <v>52.8</v>
      </c>
    </row>
    <row r="26" spans="1:33">
      <c r="A26" s="290"/>
      <c r="B26" s="58"/>
      <c r="C26" s="58" t="s">
        <v>43</v>
      </c>
      <c r="D26" s="169">
        <v>225</v>
      </c>
      <c r="E26" s="168">
        <v>131</v>
      </c>
      <c r="F26" s="192">
        <v>58.2</v>
      </c>
      <c r="G26" s="169">
        <v>182</v>
      </c>
      <c r="H26" s="168">
        <v>107</v>
      </c>
      <c r="I26" s="192">
        <v>58.8</v>
      </c>
      <c r="J26" s="169">
        <v>368</v>
      </c>
      <c r="K26" s="168">
        <v>197</v>
      </c>
      <c r="L26" s="192">
        <v>53.5</v>
      </c>
      <c r="M26" s="169">
        <v>255</v>
      </c>
      <c r="N26" s="168">
        <v>154</v>
      </c>
      <c r="O26" s="192">
        <v>60.4</v>
      </c>
      <c r="P26" s="169">
        <v>583</v>
      </c>
      <c r="Q26" s="168">
        <v>299</v>
      </c>
      <c r="R26" s="192">
        <v>51.3</v>
      </c>
      <c r="S26" s="169">
        <v>441</v>
      </c>
      <c r="T26" s="168">
        <v>242</v>
      </c>
      <c r="U26" s="192">
        <v>54.9</v>
      </c>
      <c r="V26" s="169">
        <v>915</v>
      </c>
      <c r="W26" s="168">
        <v>457</v>
      </c>
      <c r="X26" s="192">
        <v>49.9</v>
      </c>
      <c r="Y26" s="169">
        <v>630</v>
      </c>
      <c r="Z26" s="168">
        <v>343</v>
      </c>
      <c r="AA26" s="192">
        <v>54.4</v>
      </c>
      <c r="AB26" s="169">
        <v>932</v>
      </c>
      <c r="AC26" s="168">
        <v>417</v>
      </c>
      <c r="AD26" s="192">
        <v>44.7</v>
      </c>
      <c r="AE26" s="169">
        <v>607</v>
      </c>
      <c r="AF26" s="168">
        <v>319</v>
      </c>
      <c r="AG26" s="192">
        <v>52.6</v>
      </c>
    </row>
    <row r="27" spans="1:33">
      <c r="A27" s="290"/>
      <c r="B27" s="58"/>
      <c r="C27" s="58" t="s">
        <v>36</v>
      </c>
      <c r="D27" s="169">
        <v>6331</v>
      </c>
      <c r="E27" s="168">
        <v>2813</v>
      </c>
      <c r="F27" s="192">
        <v>44.4</v>
      </c>
      <c r="G27" s="169">
        <v>1727</v>
      </c>
      <c r="H27" s="168">
        <v>993</v>
      </c>
      <c r="I27" s="192">
        <v>57.5</v>
      </c>
      <c r="J27" s="169">
        <v>6479</v>
      </c>
      <c r="K27" s="168">
        <v>2879</v>
      </c>
      <c r="L27" s="192">
        <v>44.4</v>
      </c>
      <c r="M27" s="169">
        <v>1762</v>
      </c>
      <c r="N27" s="168">
        <v>987</v>
      </c>
      <c r="O27" s="192">
        <v>56</v>
      </c>
      <c r="P27" s="169">
        <v>6971</v>
      </c>
      <c r="Q27" s="168">
        <v>3127</v>
      </c>
      <c r="R27" s="192">
        <v>44.9</v>
      </c>
      <c r="S27" s="169">
        <v>1743</v>
      </c>
      <c r="T27" s="168">
        <v>1001</v>
      </c>
      <c r="U27" s="192">
        <v>57.4</v>
      </c>
      <c r="V27" s="169">
        <v>6722</v>
      </c>
      <c r="W27" s="168">
        <v>2715</v>
      </c>
      <c r="X27" s="192">
        <v>40.4</v>
      </c>
      <c r="Y27" s="169">
        <v>1792</v>
      </c>
      <c r="Z27" s="168">
        <v>987</v>
      </c>
      <c r="AA27" s="192">
        <v>55.1</v>
      </c>
      <c r="AB27" s="169">
        <v>5812</v>
      </c>
      <c r="AC27" s="168">
        <v>2420</v>
      </c>
      <c r="AD27" s="192">
        <v>41.6</v>
      </c>
      <c r="AE27" s="169">
        <v>1603</v>
      </c>
      <c r="AF27" s="168">
        <v>873</v>
      </c>
      <c r="AG27" s="192">
        <v>54.5</v>
      </c>
    </row>
    <row r="28" spans="1:33">
      <c r="A28" s="290"/>
      <c r="B28" s="429" t="s">
        <v>44</v>
      </c>
      <c r="C28" s="429" t="s">
        <v>45</v>
      </c>
      <c r="D28" s="172">
        <v>207</v>
      </c>
      <c r="E28" s="173">
        <v>157</v>
      </c>
      <c r="F28" s="191">
        <v>75.8</v>
      </c>
      <c r="G28" s="172">
        <v>72</v>
      </c>
      <c r="H28" s="173">
        <v>63</v>
      </c>
      <c r="I28" s="191">
        <v>87.5</v>
      </c>
      <c r="J28" s="172">
        <v>180</v>
      </c>
      <c r="K28" s="173">
        <v>146</v>
      </c>
      <c r="L28" s="191">
        <v>81.099999999999994</v>
      </c>
      <c r="M28" s="172">
        <v>88</v>
      </c>
      <c r="N28" s="173">
        <v>73</v>
      </c>
      <c r="O28" s="191">
        <v>83</v>
      </c>
      <c r="P28" s="172">
        <v>180</v>
      </c>
      <c r="Q28" s="173">
        <v>129</v>
      </c>
      <c r="R28" s="191">
        <v>71.7</v>
      </c>
      <c r="S28" s="172">
        <v>83</v>
      </c>
      <c r="T28" s="173">
        <v>69</v>
      </c>
      <c r="U28" s="191">
        <v>83.1</v>
      </c>
      <c r="V28" s="172">
        <v>138</v>
      </c>
      <c r="W28" s="173">
        <v>101</v>
      </c>
      <c r="X28" s="191">
        <v>73.2</v>
      </c>
      <c r="Y28" s="172">
        <v>75</v>
      </c>
      <c r="Z28" s="173">
        <v>59</v>
      </c>
      <c r="AA28" s="191">
        <v>78.7</v>
      </c>
      <c r="AB28" s="172">
        <v>284</v>
      </c>
      <c r="AC28" s="173">
        <v>161</v>
      </c>
      <c r="AD28" s="191">
        <v>56.7</v>
      </c>
      <c r="AE28" s="172">
        <v>112</v>
      </c>
      <c r="AF28" s="173">
        <v>89</v>
      </c>
      <c r="AG28" s="191">
        <v>79.5</v>
      </c>
    </row>
    <row r="29" spans="1:33" ht="26.25">
      <c r="A29" s="290"/>
      <c r="B29" s="58"/>
      <c r="C29" s="58" t="s">
        <v>751</v>
      </c>
      <c r="D29" s="169">
        <v>473</v>
      </c>
      <c r="E29" s="168">
        <v>376</v>
      </c>
      <c r="F29" s="192">
        <v>79.5</v>
      </c>
      <c r="G29" s="169">
        <v>225</v>
      </c>
      <c r="H29" s="168">
        <v>193</v>
      </c>
      <c r="I29" s="192">
        <v>85.8</v>
      </c>
      <c r="J29" s="169">
        <v>563</v>
      </c>
      <c r="K29" s="168">
        <v>393</v>
      </c>
      <c r="L29" s="192">
        <v>69.8</v>
      </c>
      <c r="M29" s="169">
        <v>268</v>
      </c>
      <c r="N29" s="168">
        <v>211</v>
      </c>
      <c r="O29" s="192">
        <v>78.7</v>
      </c>
      <c r="P29" s="169">
        <v>738</v>
      </c>
      <c r="Q29" s="168">
        <v>476</v>
      </c>
      <c r="R29" s="192">
        <v>64.5</v>
      </c>
      <c r="S29" s="169">
        <v>270</v>
      </c>
      <c r="T29" s="168">
        <v>223</v>
      </c>
      <c r="U29" s="192">
        <v>82.6</v>
      </c>
      <c r="V29" s="169">
        <v>648</v>
      </c>
      <c r="W29" s="168">
        <v>454</v>
      </c>
      <c r="X29" s="192">
        <v>70.099999999999994</v>
      </c>
      <c r="Y29" s="169">
        <v>265</v>
      </c>
      <c r="Z29" s="168">
        <v>212</v>
      </c>
      <c r="AA29" s="192">
        <v>80</v>
      </c>
      <c r="AB29" s="169">
        <v>759</v>
      </c>
      <c r="AC29" s="168">
        <v>552</v>
      </c>
      <c r="AD29" s="192">
        <v>72.7</v>
      </c>
      <c r="AE29" s="169">
        <v>302</v>
      </c>
      <c r="AF29" s="168">
        <v>239</v>
      </c>
      <c r="AG29" s="192">
        <v>79.099999999999994</v>
      </c>
    </row>
    <row r="30" spans="1:33">
      <c r="A30" s="290"/>
      <c r="B30" s="58"/>
      <c r="C30" s="58" t="s">
        <v>46</v>
      </c>
      <c r="D30" s="169">
        <v>0</v>
      </c>
      <c r="E30" s="168">
        <v>0</v>
      </c>
      <c r="F30" s="192">
        <v>0</v>
      </c>
      <c r="G30" s="169">
        <v>0</v>
      </c>
      <c r="H30" s="168">
        <v>0</v>
      </c>
      <c r="I30" s="192">
        <v>0</v>
      </c>
      <c r="J30" s="169">
        <v>0</v>
      </c>
      <c r="K30" s="168">
        <v>0</v>
      </c>
      <c r="L30" s="192">
        <v>0</v>
      </c>
      <c r="M30" s="169">
        <v>0</v>
      </c>
      <c r="N30" s="168">
        <v>0</v>
      </c>
      <c r="O30" s="192">
        <v>0</v>
      </c>
      <c r="P30" s="169">
        <v>2</v>
      </c>
      <c r="Q30" s="168">
        <v>0</v>
      </c>
      <c r="R30" s="192">
        <v>0</v>
      </c>
      <c r="S30" s="169">
        <v>1</v>
      </c>
      <c r="T30" s="168">
        <v>0</v>
      </c>
      <c r="U30" s="192">
        <v>0</v>
      </c>
      <c r="V30" s="169">
        <v>2</v>
      </c>
      <c r="W30" s="168">
        <v>0</v>
      </c>
      <c r="X30" s="192">
        <v>0</v>
      </c>
      <c r="Y30" s="169">
        <v>1</v>
      </c>
      <c r="Z30" s="168">
        <v>0</v>
      </c>
      <c r="AA30" s="192">
        <v>0</v>
      </c>
      <c r="AB30" s="169">
        <v>0</v>
      </c>
      <c r="AC30" s="168">
        <v>0</v>
      </c>
      <c r="AD30" s="192">
        <v>0</v>
      </c>
      <c r="AE30" s="169">
        <v>0</v>
      </c>
      <c r="AF30" s="168">
        <v>0</v>
      </c>
      <c r="AG30" s="192">
        <v>0</v>
      </c>
    </row>
    <row r="31" spans="1:33">
      <c r="A31" s="290"/>
      <c r="B31" s="58"/>
      <c r="C31" s="58" t="s">
        <v>290</v>
      </c>
      <c r="D31" s="169">
        <v>428</v>
      </c>
      <c r="E31" s="168">
        <v>238</v>
      </c>
      <c r="F31" s="192">
        <v>55.6</v>
      </c>
      <c r="G31" s="169">
        <v>167</v>
      </c>
      <c r="H31" s="168">
        <v>126</v>
      </c>
      <c r="I31" s="192">
        <v>75.400000000000006</v>
      </c>
      <c r="J31" s="169">
        <v>605</v>
      </c>
      <c r="K31" s="168">
        <v>363</v>
      </c>
      <c r="L31" s="192">
        <v>60</v>
      </c>
      <c r="M31" s="169">
        <v>281</v>
      </c>
      <c r="N31" s="168">
        <v>210</v>
      </c>
      <c r="O31" s="192">
        <v>74.7</v>
      </c>
      <c r="P31" s="169">
        <v>757</v>
      </c>
      <c r="Q31" s="168">
        <v>405</v>
      </c>
      <c r="R31" s="192">
        <v>53.5</v>
      </c>
      <c r="S31" s="169">
        <v>293</v>
      </c>
      <c r="T31" s="168">
        <v>229</v>
      </c>
      <c r="U31" s="192">
        <v>78.2</v>
      </c>
      <c r="V31" s="169">
        <v>759</v>
      </c>
      <c r="W31" s="168">
        <v>497</v>
      </c>
      <c r="X31" s="192">
        <v>65.5</v>
      </c>
      <c r="Y31" s="169">
        <v>380</v>
      </c>
      <c r="Z31" s="168">
        <v>291</v>
      </c>
      <c r="AA31" s="192">
        <v>76.599999999999994</v>
      </c>
      <c r="AB31" s="169">
        <v>653</v>
      </c>
      <c r="AC31" s="168">
        <v>377</v>
      </c>
      <c r="AD31" s="192">
        <v>57.7</v>
      </c>
      <c r="AE31" s="169">
        <v>333</v>
      </c>
      <c r="AF31" s="168">
        <v>250</v>
      </c>
      <c r="AG31" s="192">
        <v>75.099999999999994</v>
      </c>
    </row>
    <row r="32" spans="1:33">
      <c r="A32" s="290"/>
      <c r="B32" s="444"/>
      <c r="C32" s="444" t="s">
        <v>36</v>
      </c>
      <c r="D32" s="170">
        <v>1108</v>
      </c>
      <c r="E32" s="171">
        <v>771</v>
      </c>
      <c r="F32" s="193">
        <v>69.599999999999994</v>
      </c>
      <c r="G32" s="170">
        <v>422</v>
      </c>
      <c r="H32" s="171">
        <v>349</v>
      </c>
      <c r="I32" s="193">
        <v>82.7</v>
      </c>
      <c r="J32" s="170">
        <v>1348</v>
      </c>
      <c r="K32" s="171">
        <v>902</v>
      </c>
      <c r="L32" s="193">
        <v>66.900000000000006</v>
      </c>
      <c r="M32" s="170">
        <v>579</v>
      </c>
      <c r="N32" s="171">
        <v>456</v>
      </c>
      <c r="O32" s="193">
        <v>78.8</v>
      </c>
      <c r="P32" s="170">
        <v>1677</v>
      </c>
      <c r="Q32" s="171">
        <v>1010</v>
      </c>
      <c r="R32" s="193">
        <v>60.2</v>
      </c>
      <c r="S32" s="170">
        <v>585</v>
      </c>
      <c r="T32" s="171">
        <v>474</v>
      </c>
      <c r="U32" s="193">
        <v>81</v>
      </c>
      <c r="V32" s="170">
        <v>1547</v>
      </c>
      <c r="W32" s="171">
        <v>1052</v>
      </c>
      <c r="X32" s="193">
        <v>68</v>
      </c>
      <c r="Y32" s="170">
        <v>666</v>
      </c>
      <c r="Z32" s="171">
        <v>529</v>
      </c>
      <c r="AA32" s="193">
        <v>79.400000000000006</v>
      </c>
      <c r="AB32" s="170">
        <v>1696</v>
      </c>
      <c r="AC32" s="171">
        <v>1090</v>
      </c>
      <c r="AD32" s="193">
        <v>64.3</v>
      </c>
      <c r="AE32" s="170">
        <v>675</v>
      </c>
      <c r="AF32" s="171">
        <v>530</v>
      </c>
      <c r="AG32" s="193">
        <v>78.5</v>
      </c>
    </row>
    <row r="33" spans="1:33">
      <c r="A33" s="336"/>
      <c r="B33" s="450" t="s">
        <v>36</v>
      </c>
      <c r="C33" s="444"/>
      <c r="D33" s="170">
        <v>7439</v>
      </c>
      <c r="E33" s="171">
        <v>3584</v>
      </c>
      <c r="F33" s="193">
        <v>48.2</v>
      </c>
      <c r="G33" s="170">
        <v>2075</v>
      </c>
      <c r="H33" s="171">
        <v>1294</v>
      </c>
      <c r="I33" s="193">
        <v>62.4</v>
      </c>
      <c r="J33" s="170">
        <v>7827</v>
      </c>
      <c r="K33" s="171">
        <v>3781</v>
      </c>
      <c r="L33" s="193">
        <v>48.3</v>
      </c>
      <c r="M33" s="170">
        <v>2244</v>
      </c>
      <c r="N33" s="171">
        <v>1389</v>
      </c>
      <c r="O33" s="193">
        <v>61.9</v>
      </c>
      <c r="P33" s="170">
        <v>8648</v>
      </c>
      <c r="Q33" s="171">
        <v>4137</v>
      </c>
      <c r="R33" s="193">
        <v>47.8</v>
      </c>
      <c r="S33" s="170">
        <v>2220</v>
      </c>
      <c r="T33" s="171">
        <v>1411</v>
      </c>
      <c r="U33" s="193">
        <v>63.6</v>
      </c>
      <c r="V33" s="170">
        <v>8269</v>
      </c>
      <c r="W33" s="171">
        <v>3767</v>
      </c>
      <c r="X33" s="193">
        <v>45.6</v>
      </c>
      <c r="Y33" s="170">
        <v>2368</v>
      </c>
      <c r="Z33" s="171">
        <v>1459</v>
      </c>
      <c r="AA33" s="193">
        <v>61.6</v>
      </c>
      <c r="AB33" s="170">
        <v>7508</v>
      </c>
      <c r="AC33" s="171">
        <v>3510</v>
      </c>
      <c r="AD33" s="193">
        <v>46.8</v>
      </c>
      <c r="AE33" s="507">
        <v>2183</v>
      </c>
      <c r="AF33" s="171">
        <v>1349</v>
      </c>
      <c r="AG33" s="193">
        <v>61.8</v>
      </c>
    </row>
    <row r="34" spans="1:33" ht="26.25">
      <c r="A34" s="290" t="s">
        <v>9</v>
      </c>
      <c r="B34" s="58" t="s">
        <v>180</v>
      </c>
      <c r="C34" s="58" t="s">
        <v>47</v>
      </c>
      <c r="D34" s="169">
        <v>1221</v>
      </c>
      <c r="E34" s="168">
        <v>1030</v>
      </c>
      <c r="F34" s="192">
        <v>84.4</v>
      </c>
      <c r="G34" s="169">
        <v>1152</v>
      </c>
      <c r="H34" s="168">
        <v>1008</v>
      </c>
      <c r="I34" s="192">
        <v>87.5</v>
      </c>
      <c r="J34" s="169">
        <v>1148</v>
      </c>
      <c r="K34" s="168">
        <v>979</v>
      </c>
      <c r="L34" s="192">
        <v>85.3</v>
      </c>
      <c r="M34" s="169">
        <v>1091</v>
      </c>
      <c r="N34" s="168">
        <v>955</v>
      </c>
      <c r="O34" s="192">
        <v>87.5</v>
      </c>
      <c r="P34" s="169">
        <v>1022</v>
      </c>
      <c r="Q34" s="168">
        <v>864</v>
      </c>
      <c r="R34" s="192">
        <v>84.5</v>
      </c>
      <c r="S34" s="169">
        <v>962</v>
      </c>
      <c r="T34" s="168">
        <v>838</v>
      </c>
      <c r="U34" s="192">
        <v>87.1</v>
      </c>
      <c r="V34" s="169">
        <v>1370</v>
      </c>
      <c r="W34" s="168">
        <v>1150</v>
      </c>
      <c r="X34" s="192">
        <v>83.9</v>
      </c>
      <c r="Y34" s="169">
        <v>1294</v>
      </c>
      <c r="Z34" s="168">
        <v>1118</v>
      </c>
      <c r="AA34" s="192">
        <v>86.4</v>
      </c>
      <c r="AB34" s="169">
        <v>1043</v>
      </c>
      <c r="AC34" s="168">
        <v>845</v>
      </c>
      <c r="AD34" s="192">
        <v>81</v>
      </c>
      <c r="AE34" s="169">
        <v>980</v>
      </c>
      <c r="AF34" s="168">
        <v>819</v>
      </c>
      <c r="AG34" s="192">
        <v>83.6</v>
      </c>
    </row>
    <row r="35" spans="1:33" ht="26.25">
      <c r="A35" s="290"/>
      <c r="B35" s="58"/>
      <c r="C35" s="58" t="s">
        <v>48</v>
      </c>
      <c r="D35" s="169">
        <v>5284</v>
      </c>
      <c r="E35" s="168">
        <v>3890</v>
      </c>
      <c r="F35" s="192">
        <v>73.599999999999994</v>
      </c>
      <c r="G35" s="169">
        <v>4117</v>
      </c>
      <c r="H35" s="168">
        <v>3524</v>
      </c>
      <c r="I35" s="192">
        <v>85.6</v>
      </c>
      <c r="J35" s="169">
        <v>5289</v>
      </c>
      <c r="K35" s="168">
        <v>3900</v>
      </c>
      <c r="L35" s="192">
        <v>73.7</v>
      </c>
      <c r="M35" s="169">
        <v>3964</v>
      </c>
      <c r="N35" s="168">
        <v>3421</v>
      </c>
      <c r="O35" s="192">
        <v>86.3</v>
      </c>
      <c r="P35" s="169">
        <v>4845</v>
      </c>
      <c r="Q35" s="168">
        <v>3632</v>
      </c>
      <c r="R35" s="192">
        <v>75</v>
      </c>
      <c r="S35" s="169">
        <v>3727</v>
      </c>
      <c r="T35" s="168">
        <v>3247</v>
      </c>
      <c r="U35" s="192">
        <v>87.1</v>
      </c>
      <c r="V35" s="169">
        <v>5930</v>
      </c>
      <c r="W35" s="168">
        <v>4386</v>
      </c>
      <c r="X35" s="192">
        <v>74</v>
      </c>
      <c r="Y35" s="169">
        <v>4495</v>
      </c>
      <c r="Z35" s="168">
        <v>3913</v>
      </c>
      <c r="AA35" s="192">
        <v>87.1</v>
      </c>
      <c r="AB35" s="169">
        <v>5324</v>
      </c>
      <c r="AC35" s="168">
        <v>3977</v>
      </c>
      <c r="AD35" s="192">
        <v>74.7</v>
      </c>
      <c r="AE35" s="169">
        <v>4060</v>
      </c>
      <c r="AF35" s="168">
        <v>3511</v>
      </c>
      <c r="AG35" s="192">
        <v>86.5</v>
      </c>
    </row>
    <row r="36" spans="1:33">
      <c r="A36" s="290"/>
      <c r="B36" s="58"/>
      <c r="C36" s="58" t="s">
        <v>36</v>
      </c>
      <c r="D36" s="169">
        <v>6505</v>
      </c>
      <c r="E36" s="168">
        <v>4920</v>
      </c>
      <c r="F36" s="192">
        <v>75.599999999999994</v>
      </c>
      <c r="G36" s="169">
        <v>5004</v>
      </c>
      <c r="H36" s="168">
        <v>4340</v>
      </c>
      <c r="I36" s="192">
        <v>86.7</v>
      </c>
      <c r="J36" s="169">
        <v>6437</v>
      </c>
      <c r="K36" s="168">
        <v>4879</v>
      </c>
      <c r="L36" s="192">
        <v>75.8</v>
      </c>
      <c r="M36" s="169">
        <v>4822</v>
      </c>
      <c r="N36" s="168">
        <v>4193</v>
      </c>
      <c r="O36" s="192">
        <v>87</v>
      </c>
      <c r="P36" s="169">
        <v>5867</v>
      </c>
      <c r="Q36" s="168">
        <v>4496</v>
      </c>
      <c r="R36" s="192">
        <v>76.599999999999994</v>
      </c>
      <c r="S36" s="169">
        <v>4496</v>
      </c>
      <c r="T36" s="168">
        <v>3937</v>
      </c>
      <c r="U36" s="192">
        <v>87.6</v>
      </c>
      <c r="V36" s="169">
        <v>7300</v>
      </c>
      <c r="W36" s="168">
        <v>5536</v>
      </c>
      <c r="X36" s="192">
        <v>75.8</v>
      </c>
      <c r="Y36" s="169">
        <v>5483</v>
      </c>
      <c r="Z36" s="168">
        <v>4800</v>
      </c>
      <c r="AA36" s="192">
        <v>87.5</v>
      </c>
      <c r="AB36" s="169">
        <v>6367</v>
      </c>
      <c r="AC36" s="168">
        <v>4822</v>
      </c>
      <c r="AD36" s="192">
        <v>75.7</v>
      </c>
      <c r="AE36" s="169">
        <v>4786</v>
      </c>
      <c r="AF36" s="168">
        <v>4142</v>
      </c>
      <c r="AG36" s="192">
        <v>86.5</v>
      </c>
    </row>
    <row r="37" spans="1:33" ht="30.75" customHeight="1">
      <c r="A37" s="290"/>
      <c r="B37" s="429" t="s">
        <v>181</v>
      </c>
      <c r="C37" s="429" t="s">
        <v>49</v>
      </c>
      <c r="D37" s="172">
        <v>85</v>
      </c>
      <c r="E37" s="173">
        <v>67</v>
      </c>
      <c r="F37" s="191">
        <v>78.8</v>
      </c>
      <c r="G37" s="172">
        <v>63</v>
      </c>
      <c r="H37" s="173">
        <v>51</v>
      </c>
      <c r="I37" s="191">
        <v>81</v>
      </c>
      <c r="J37" s="172">
        <v>66</v>
      </c>
      <c r="K37" s="173">
        <v>37</v>
      </c>
      <c r="L37" s="191">
        <v>56.1</v>
      </c>
      <c r="M37" s="172">
        <v>40</v>
      </c>
      <c r="N37" s="173">
        <v>31</v>
      </c>
      <c r="O37" s="191">
        <v>77.5</v>
      </c>
      <c r="P37" s="172">
        <v>80</v>
      </c>
      <c r="Q37" s="173">
        <v>55</v>
      </c>
      <c r="R37" s="191">
        <v>68.8</v>
      </c>
      <c r="S37" s="172">
        <v>58</v>
      </c>
      <c r="T37" s="173">
        <v>46</v>
      </c>
      <c r="U37" s="191">
        <v>79.3</v>
      </c>
      <c r="V37" s="172">
        <v>108</v>
      </c>
      <c r="W37" s="173">
        <v>52</v>
      </c>
      <c r="X37" s="191">
        <v>48.1</v>
      </c>
      <c r="Y37" s="172">
        <v>62</v>
      </c>
      <c r="Z37" s="173">
        <v>44</v>
      </c>
      <c r="AA37" s="191">
        <v>71</v>
      </c>
      <c r="AB37" s="172">
        <v>90</v>
      </c>
      <c r="AC37" s="173">
        <v>58</v>
      </c>
      <c r="AD37" s="191">
        <v>64.400000000000006</v>
      </c>
      <c r="AE37" s="172">
        <v>65</v>
      </c>
      <c r="AF37" s="173">
        <v>45</v>
      </c>
      <c r="AG37" s="191">
        <v>69.2</v>
      </c>
    </row>
    <row r="38" spans="1:33" ht="30.75" customHeight="1">
      <c r="A38" s="290"/>
      <c r="B38" s="58"/>
      <c r="C38" s="58" t="s">
        <v>291</v>
      </c>
      <c r="D38" s="169">
        <v>37</v>
      </c>
      <c r="E38" s="168">
        <v>18</v>
      </c>
      <c r="F38" s="192">
        <v>48.6</v>
      </c>
      <c r="G38" s="169">
        <v>36</v>
      </c>
      <c r="H38" s="168">
        <v>17</v>
      </c>
      <c r="I38" s="192">
        <v>47.2</v>
      </c>
      <c r="J38" s="169">
        <v>53</v>
      </c>
      <c r="K38" s="168">
        <v>31</v>
      </c>
      <c r="L38" s="192">
        <v>58.5</v>
      </c>
      <c r="M38" s="169">
        <v>46</v>
      </c>
      <c r="N38" s="168">
        <v>26</v>
      </c>
      <c r="O38" s="192">
        <v>56.5</v>
      </c>
      <c r="P38" s="169">
        <v>52</v>
      </c>
      <c r="Q38" s="168">
        <v>39</v>
      </c>
      <c r="R38" s="192">
        <v>75</v>
      </c>
      <c r="S38" s="169">
        <v>46</v>
      </c>
      <c r="T38" s="168">
        <v>35</v>
      </c>
      <c r="U38" s="192">
        <v>76.099999999999994</v>
      </c>
      <c r="V38" s="169">
        <v>26</v>
      </c>
      <c r="W38" s="168">
        <v>15</v>
      </c>
      <c r="X38" s="192">
        <v>57.7</v>
      </c>
      <c r="Y38" s="169">
        <v>24</v>
      </c>
      <c r="Z38" s="168">
        <v>13</v>
      </c>
      <c r="AA38" s="192">
        <v>54.2</v>
      </c>
      <c r="AB38" s="169">
        <v>38</v>
      </c>
      <c r="AC38" s="168">
        <v>24</v>
      </c>
      <c r="AD38" s="192">
        <v>63.2</v>
      </c>
      <c r="AE38" s="169">
        <v>31</v>
      </c>
      <c r="AF38" s="168">
        <v>22</v>
      </c>
      <c r="AG38" s="192">
        <v>71</v>
      </c>
    </row>
    <row r="39" spans="1:33">
      <c r="A39" s="290"/>
      <c r="B39" s="444"/>
      <c r="C39" s="444" t="s">
        <v>36</v>
      </c>
      <c r="D39" s="170">
        <v>122</v>
      </c>
      <c r="E39" s="171">
        <v>85</v>
      </c>
      <c r="F39" s="193">
        <v>69.7</v>
      </c>
      <c r="G39" s="170">
        <v>99</v>
      </c>
      <c r="H39" s="171">
        <v>68</v>
      </c>
      <c r="I39" s="193">
        <v>68.7</v>
      </c>
      <c r="J39" s="170">
        <v>119</v>
      </c>
      <c r="K39" s="171">
        <v>68</v>
      </c>
      <c r="L39" s="193">
        <v>57.1</v>
      </c>
      <c r="M39" s="170">
        <v>86</v>
      </c>
      <c r="N39" s="171">
        <v>57</v>
      </c>
      <c r="O39" s="193">
        <v>66.3</v>
      </c>
      <c r="P39" s="170">
        <v>132</v>
      </c>
      <c r="Q39" s="171">
        <v>94</v>
      </c>
      <c r="R39" s="193">
        <v>71.2</v>
      </c>
      <c r="S39" s="170">
        <v>102</v>
      </c>
      <c r="T39" s="171">
        <v>80</v>
      </c>
      <c r="U39" s="193">
        <v>78.400000000000006</v>
      </c>
      <c r="V39" s="170">
        <v>134</v>
      </c>
      <c r="W39" s="171">
        <v>67</v>
      </c>
      <c r="X39" s="193">
        <v>50</v>
      </c>
      <c r="Y39" s="170">
        <v>86</v>
      </c>
      <c r="Z39" s="171">
        <v>57</v>
      </c>
      <c r="AA39" s="193">
        <v>66.3</v>
      </c>
      <c r="AB39" s="170">
        <v>128</v>
      </c>
      <c r="AC39" s="171">
        <v>82</v>
      </c>
      <c r="AD39" s="193">
        <v>64.099999999999994</v>
      </c>
      <c r="AE39" s="170">
        <v>96</v>
      </c>
      <c r="AF39" s="171">
        <v>67</v>
      </c>
      <c r="AG39" s="193">
        <v>69.8</v>
      </c>
    </row>
    <row r="40" spans="1:33">
      <c r="A40" s="336"/>
      <c r="B40" s="450" t="s">
        <v>36</v>
      </c>
      <c r="C40" s="444"/>
      <c r="D40" s="170">
        <v>6627</v>
      </c>
      <c r="E40" s="171">
        <v>5005</v>
      </c>
      <c r="F40" s="193">
        <v>75.5</v>
      </c>
      <c r="G40" s="170">
        <v>5103</v>
      </c>
      <c r="H40" s="171">
        <v>4408</v>
      </c>
      <c r="I40" s="193">
        <v>86.4</v>
      </c>
      <c r="J40" s="170">
        <v>6556</v>
      </c>
      <c r="K40" s="171">
        <v>4947</v>
      </c>
      <c r="L40" s="193">
        <v>75.5</v>
      </c>
      <c r="M40" s="170">
        <v>4907</v>
      </c>
      <c r="N40" s="171">
        <v>4250</v>
      </c>
      <c r="O40" s="193">
        <v>86.6</v>
      </c>
      <c r="P40" s="170">
        <v>5999</v>
      </c>
      <c r="Q40" s="171">
        <v>4590</v>
      </c>
      <c r="R40" s="193">
        <v>76.5</v>
      </c>
      <c r="S40" s="170">
        <v>4595</v>
      </c>
      <c r="T40" s="171">
        <v>4017</v>
      </c>
      <c r="U40" s="193">
        <v>87.4</v>
      </c>
      <c r="V40" s="170">
        <v>7434</v>
      </c>
      <c r="W40" s="171">
        <v>5603</v>
      </c>
      <c r="X40" s="193">
        <v>75.400000000000006</v>
      </c>
      <c r="Y40" s="170">
        <v>5564</v>
      </c>
      <c r="Z40" s="171">
        <v>4856</v>
      </c>
      <c r="AA40" s="193">
        <v>87.3</v>
      </c>
      <c r="AB40" s="170">
        <v>6495</v>
      </c>
      <c r="AC40" s="171">
        <v>4904</v>
      </c>
      <c r="AD40" s="193">
        <v>75.5</v>
      </c>
      <c r="AE40" s="507">
        <v>4879</v>
      </c>
      <c r="AF40" s="171">
        <v>4207</v>
      </c>
      <c r="AG40" s="193">
        <v>86.2</v>
      </c>
    </row>
    <row r="41" spans="1:33" ht="39" customHeight="1">
      <c r="A41" s="290" t="s">
        <v>10</v>
      </c>
      <c r="B41" s="58" t="s">
        <v>50</v>
      </c>
      <c r="C41" s="58" t="s">
        <v>50</v>
      </c>
      <c r="D41" s="169">
        <v>192</v>
      </c>
      <c r="E41" s="168">
        <v>78</v>
      </c>
      <c r="F41" s="192">
        <v>40.6</v>
      </c>
      <c r="G41" s="169">
        <v>155</v>
      </c>
      <c r="H41" s="168">
        <v>63</v>
      </c>
      <c r="I41" s="192">
        <v>40.6</v>
      </c>
      <c r="J41" s="169">
        <v>229</v>
      </c>
      <c r="K41" s="168">
        <v>138</v>
      </c>
      <c r="L41" s="192">
        <v>60.3</v>
      </c>
      <c r="M41" s="169">
        <v>181</v>
      </c>
      <c r="N41" s="168">
        <v>111</v>
      </c>
      <c r="O41" s="192">
        <v>61.3</v>
      </c>
      <c r="P41" s="169">
        <v>242</v>
      </c>
      <c r="Q41" s="168">
        <v>147</v>
      </c>
      <c r="R41" s="192">
        <v>60.7</v>
      </c>
      <c r="S41" s="169">
        <v>187</v>
      </c>
      <c r="T41" s="168">
        <v>127</v>
      </c>
      <c r="U41" s="192">
        <v>67.900000000000006</v>
      </c>
      <c r="V41" s="169">
        <v>172</v>
      </c>
      <c r="W41" s="168">
        <v>83</v>
      </c>
      <c r="X41" s="192">
        <v>48.3</v>
      </c>
      <c r="Y41" s="169">
        <v>135</v>
      </c>
      <c r="Z41" s="168">
        <v>76</v>
      </c>
      <c r="AA41" s="192">
        <v>56.3</v>
      </c>
      <c r="AB41" s="169">
        <v>193</v>
      </c>
      <c r="AC41" s="168">
        <v>131</v>
      </c>
      <c r="AD41" s="192">
        <v>67.900000000000006</v>
      </c>
      <c r="AE41" s="169">
        <v>160</v>
      </c>
      <c r="AF41" s="168">
        <v>110</v>
      </c>
      <c r="AG41" s="192">
        <v>68.8</v>
      </c>
    </row>
    <row r="42" spans="1:33">
      <c r="A42" s="290"/>
      <c r="B42" s="440" t="s">
        <v>51</v>
      </c>
      <c r="C42" s="440" t="s">
        <v>51</v>
      </c>
      <c r="D42" s="179">
        <v>16</v>
      </c>
      <c r="E42" s="178">
        <v>13</v>
      </c>
      <c r="F42" s="194">
        <v>81.3</v>
      </c>
      <c r="G42" s="179">
        <v>16</v>
      </c>
      <c r="H42" s="178">
        <v>13</v>
      </c>
      <c r="I42" s="194">
        <v>81.3</v>
      </c>
      <c r="J42" s="179">
        <v>6</v>
      </c>
      <c r="K42" s="178">
        <v>6</v>
      </c>
      <c r="L42" s="194">
        <v>100</v>
      </c>
      <c r="M42" s="179">
        <v>6</v>
      </c>
      <c r="N42" s="178">
        <v>6</v>
      </c>
      <c r="O42" s="194">
        <v>100</v>
      </c>
      <c r="P42" s="179">
        <v>9</v>
      </c>
      <c r="Q42" s="178">
        <v>5</v>
      </c>
      <c r="R42" s="194">
        <v>55.6</v>
      </c>
      <c r="S42" s="179">
        <v>6</v>
      </c>
      <c r="T42" s="178">
        <v>2</v>
      </c>
      <c r="U42" s="194">
        <v>33.299999999999997</v>
      </c>
      <c r="V42" s="179">
        <v>10</v>
      </c>
      <c r="W42" s="178">
        <v>8</v>
      </c>
      <c r="X42" s="194">
        <v>80</v>
      </c>
      <c r="Y42" s="179">
        <v>9</v>
      </c>
      <c r="Z42" s="178">
        <v>8</v>
      </c>
      <c r="AA42" s="194">
        <v>88.9</v>
      </c>
      <c r="AB42" s="179">
        <v>8</v>
      </c>
      <c r="AC42" s="178">
        <v>4</v>
      </c>
      <c r="AD42" s="194">
        <v>50</v>
      </c>
      <c r="AE42" s="179">
        <v>8</v>
      </c>
      <c r="AF42" s="178">
        <v>4</v>
      </c>
      <c r="AG42" s="194">
        <v>50</v>
      </c>
    </row>
    <row r="43" spans="1:33">
      <c r="A43" s="290"/>
      <c r="B43" s="58" t="s">
        <v>182</v>
      </c>
      <c r="C43" s="58" t="s">
        <v>52</v>
      </c>
      <c r="D43" s="169">
        <v>46</v>
      </c>
      <c r="E43" s="168">
        <v>31</v>
      </c>
      <c r="F43" s="192">
        <v>67.400000000000006</v>
      </c>
      <c r="G43" s="169">
        <v>40</v>
      </c>
      <c r="H43" s="168">
        <v>29</v>
      </c>
      <c r="I43" s="192">
        <v>72.5</v>
      </c>
      <c r="J43" s="169">
        <v>47</v>
      </c>
      <c r="K43" s="168">
        <v>33</v>
      </c>
      <c r="L43" s="192">
        <v>70.2</v>
      </c>
      <c r="M43" s="169">
        <v>40</v>
      </c>
      <c r="N43" s="168">
        <v>27</v>
      </c>
      <c r="O43" s="192">
        <v>67.5</v>
      </c>
      <c r="P43" s="169">
        <v>60</v>
      </c>
      <c r="Q43" s="168">
        <v>35</v>
      </c>
      <c r="R43" s="192">
        <v>58.3</v>
      </c>
      <c r="S43" s="169">
        <v>44</v>
      </c>
      <c r="T43" s="168">
        <v>29</v>
      </c>
      <c r="U43" s="192">
        <v>65.900000000000006</v>
      </c>
      <c r="V43" s="169">
        <v>46</v>
      </c>
      <c r="W43" s="168">
        <v>28</v>
      </c>
      <c r="X43" s="192">
        <v>60.9</v>
      </c>
      <c r="Y43" s="169">
        <v>38</v>
      </c>
      <c r="Z43" s="168">
        <v>24</v>
      </c>
      <c r="AA43" s="192">
        <v>63.2</v>
      </c>
      <c r="AB43" s="169">
        <v>47</v>
      </c>
      <c r="AC43" s="168">
        <v>34</v>
      </c>
      <c r="AD43" s="192">
        <v>72.3</v>
      </c>
      <c r="AE43" s="169">
        <v>40</v>
      </c>
      <c r="AF43" s="168">
        <v>29</v>
      </c>
      <c r="AG43" s="192">
        <v>72.5</v>
      </c>
    </row>
    <row r="44" spans="1:33">
      <c r="A44" s="290"/>
      <c r="B44" s="58"/>
      <c r="C44" s="58" t="s">
        <v>53</v>
      </c>
      <c r="D44" s="169">
        <v>2948</v>
      </c>
      <c r="E44" s="168">
        <v>2140</v>
      </c>
      <c r="F44" s="192">
        <v>72.599999999999994</v>
      </c>
      <c r="G44" s="169">
        <v>2291</v>
      </c>
      <c r="H44" s="168">
        <v>1723</v>
      </c>
      <c r="I44" s="192">
        <v>75.2</v>
      </c>
      <c r="J44" s="169">
        <v>2849</v>
      </c>
      <c r="K44" s="168">
        <v>2100</v>
      </c>
      <c r="L44" s="192">
        <v>73.7</v>
      </c>
      <c r="M44" s="169">
        <v>2228</v>
      </c>
      <c r="N44" s="168">
        <v>1699</v>
      </c>
      <c r="O44" s="192">
        <v>76.3</v>
      </c>
      <c r="P44" s="169">
        <v>2915</v>
      </c>
      <c r="Q44" s="168">
        <v>2002</v>
      </c>
      <c r="R44" s="192">
        <v>68.7</v>
      </c>
      <c r="S44" s="169">
        <v>2202</v>
      </c>
      <c r="T44" s="168">
        <v>1629</v>
      </c>
      <c r="U44" s="192">
        <v>74</v>
      </c>
      <c r="V44" s="169">
        <v>3502</v>
      </c>
      <c r="W44" s="168">
        <v>2418</v>
      </c>
      <c r="X44" s="192">
        <v>69</v>
      </c>
      <c r="Y44" s="169">
        <v>2745</v>
      </c>
      <c r="Z44" s="168">
        <v>2004</v>
      </c>
      <c r="AA44" s="192">
        <v>73</v>
      </c>
      <c r="AB44" s="169">
        <v>3248</v>
      </c>
      <c r="AC44" s="168">
        <v>2288</v>
      </c>
      <c r="AD44" s="192">
        <v>70.400000000000006</v>
      </c>
      <c r="AE44" s="169">
        <v>2487</v>
      </c>
      <c r="AF44" s="168">
        <v>1837</v>
      </c>
      <c r="AG44" s="192">
        <v>73.900000000000006</v>
      </c>
    </row>
    <row r="45" spans="1:33">
      <c r="A45" s="290"/>
      <c r="B45" s="58"/>
      <c r="C45" s="58" t="s">
        <v>36</v>
      </c>
      <c r="D45" s="169">
        <v>2994</v>
      </c>
      <c r="E45" s="168">
        <v>2171</v>
      </c>
      <c r="F45" s="192">
        <v>72.5</v>
      </c>
      <c r="G45" s="169">
        <v>2325</v>
      </c>
      <c r="H45" s="168">
        <v>1749</v>
      </c>
      <c r="I45" s="192">
        <v>75.2</v>
      </c>
      <c r="J45" s="169">
        <v>2896</v>
      </c>
      <c r="K45" s="168">
        <v>2133</v>
      </c>
      <c r="L45" s="192">
        <v>73.7</v>
      </c>
      <c r="M45" s="169">
        <v>2262</v>
      </c>
      <c r="N45" s="168">
        <v>1725</v>
      </c>
      <c r="O45" s="192">
        <v>76.3</v>
      </c>
      <c r="P45" s="169">
        <v>2975</v>
      </c>
      <c r="Q45" s="168">
        <v>2037</v>
      </c>
      <c r="R45" s="192">
        <v>68.5</v>
      </c>
      <c r="S45" s="169">
        <v>2232</v>
      </c>
      <c r="T45" s="168">
        <v>1652</v>
      </c>
      <c r="U45" s="192">
        <v>74</v>
      </c>
      <c r="V45" s="169">
        <v>3548</v>
      </c>
      <c r="W45" s="168">
        <v>2446</v>
      </c>
      <c r="X45" s="192">
        <v>68.900000000000006</v>
      </c>
      <c r="Y45" s="169">
        <v>2774</v>
      </c>
      <c r="Z45" s="168">
        <v>2024</v>
      </c>
      <c r="AA45" s="192">
        <v>73</v>
      </c>
      <c r="AB45" s="169">
        <v>3295</v>
      </c>
      <c r="AC45" s="168">
        <v>2322</v>
      </c>
      <c r="AD45" s="192">
        <v>70.5</v>
      </c>
      <c r="AE45" s="169">
        <v>2516</v>
      </c>
      <c r="AF45" s="168">
        <v>1860</v>
      </c>
      <c r="AG45" s="192">
        <v>73.900000000000006</v>
      </c>
    </row>
    <row r="46" spans="1:33">
      <c r="A46" s="336"/>
      <c r="B46" s="449" t="s">
        <v>36</v>
      </c>
      <c r="C46" s="440"/>
      <c r="D46" s="179">
        <v>3202</v>
      </c>
      <c r="E46" s="178">
        <v>2262</v>
      </c>
      <c r="F46" s="194">
        <v>70.599999999999994</v>
      </c>
      <c r="G46" s="179">
        <v>2493</v>
      </c>
      <c r="H46" s="178">
        <v>1825</v>
      </c>
      <c r="I46" s="194">
        <v>73.2</v>
      </c>
      <c r="J46" s="179">
        <v>3131</v>
      </c>
      <c r="K46" s="178">
        <v>2277</v>
      </c>
      <c r="L46" s="194">
        <v>72.7</v>
      </c>
      <c r="M46" s="179">
        <v>2444</v>
      </c>
      <c r="N46" s="178">
        <v>1840</v>
      </c>
      <c r="O46" s="194">
        <v>75.3</v>
      </c>
      <c r="P46" s="179">
        <v>3226</v>
      </c>
      <c r="Q46" s="178">
        <v>2189</v>
      </c>
      <c r="R46" s="194">
        <v>67.900000000000006</v>
      </c>
      <c r="S46" s="179">
        <v>2420</v>
      </c>
      <c r="T46" s="178">
        <v>1780</v>
      </c>
      <c r="U46" s="194">
        <v>73.599999999999994</v>
      </c>
      <c r="V46" s="179">
        <v>3730</v>
      </c>
      <c r="W46" s="178">
        <v>2537</v>
      </c>
      <c r="X46" s="194">
        <v>68</v>
      </c>
      <c r="Y46" s="179">
        <v>2918</v>
      </c>
      <c r="Z46" s="178">
        <v>2108</v>
      </c>
      <c r="AA46" s="194">
        <v>72.2</v>
      </c>
      <c r="AB46" s="179">
        <v>3496</v>
      </c>
      <c r="AC46" s="178">
        <v>2457</v>
      </c>
      <c r="AD46" s="194">
        <v>70.3</v>
      </c>
      <c r="AE46" s="506">
        <v>2684</v>
      </c>
      <c r="AF46" s="178">
        <v>1974</v>
      </c>
      <c r="AG46" s="194">
        <v>73.5</v>
      </c>
    </row>
    <row r="47" spans="1:33" ht="26.25" customHeight="1">
      <c r="A47" s="290" t="s">
        <v>11</v>
      </c>
      <c r="B47" s="58" t="s">
        <v>54</v>
      </c>
      <c r="C47" s="58" t="s">
        <v>55</v>
      </c>
      <c r="D47" s="169">
        <v>1253</v>
      </c>
      <c r="E47" s="168">
        <v>805</v>
      </c>
      <c r="F47" s="192">
        <v>64.2</v>
      </c>
      <c r="G47" s="169">
        <v>916</v>
      </c>
      <c r="H47" s="168">
        <v>647</v>
      </c>
      <c r="I47" s="192">
        <v>70.599999999999994</v>
      </c>
      <c r="J47" s="169">
        <v>1359</v>
      </c>
      <c r="K47" s="168">
        <v>869</v>
      </c>
      <c r="L47" s="192">
        <v>63.9</v>
      </c>
      <c r="M47" s="169">
        <v>943</v>
      </c>
      <c r="N47" s="168">
        <v>656</v>
      </c>
      <c r="O47" s="192">
        <v>69.599999999999994</v>
      </c>
      <c r="P47" s="169">
        <v>1437</v>
      </c>
      <c r="Q47" s="168">
        <v>943</v>
      </c>
      <c r="R47" s="192">
        <v>65.599999999999994</v>
      </c>
      <c r="S47" s="169">
        <v>1001</v>
      </c>
      <c r="T47" s="168">
        <v>719</v>
      </c>
      <c r="U47" s="192">
        <v>71.8</v>
      </c>
      <c r="V47" s="169">
        <v>1432</v>
      </c>
      <c r="W47" s="168">
        <v>899</v>
      </c>
      <c r="X47" s="192">
        <v>62.8</v>
      </c>
      <c r="Y47" s="169">
        <v>1034</v>
      </c>
      <c r="Z47" s="168">
        <v>709</v>
      </c>
      <c r="AA47" s="192">
        <v>68.599999999999994</v>
      </c>
      <c r="AB47" s="169">
        <v>1032</v>
      </c>
      <c r="AC47" s="168">
        <v>674</v>
      </c>
      <c r="AD47" s="192">
        <v>65.3</v>
      </c>
      <c r="AE47" s="169">
        <v>764</v>
      </c>
      <c r="AF47" s="168">
        <v>522</v>
      </c>
      <c r="AG47" s="192">
        <v>68.3</v>
      </c>
    </row>
    <row r="48" spans="1:33">
      <c r="A48" s="290"/>
      <c r="B48" s="58"/>
      <c r="C48" s="58" t="s">
        <v>56</v>
      </c>
      <c r="D48" s="169">
        <v>233</v>
      </c>
      <c r="E48" s="168">
        <v>137</v>
      </c>
      <c r="F48" s="192">
        <v>58.8</v>
      </c>
      <c r="G48" s="169">
        <v>200</v>
      </c>
      <c r="H48" s="168">
        <v>124</v>
      </c>
      <c r="I48" s="192">
        <v>62</v>
      </c>
      <c r="J48" s="169">
        <v>299</v>
      </c>
      <c r="K48" s="168">
        <v>167</v>
      </c>
      <c r="L48" s="192">
        <v>55.9</v>
      </c>
      <c r="M48" s="169">
        <v>253</v>
      </c>
      <c r="N48" s="168">
        <v>143</v>
      </c>
      <c r="O48" s="192">
        <v>56.5</v>
      </c>
      <c r="P48" s="169">
        <v>399</v>
      </c>
      <c r="Q48" s="168">
        <v>236</v>
      </c>
      <c r="R48" s="192">
        <v>59.1</v>
      </c>
      <c r="S48" s="169">
        <v>338</v>
      </c>
      <c r="T48" s="168">
        <v>212</v>
      </c>
      <c r="U48" s="192">
        <v>62.7</v>
      </c>
      <c r="V48" s="169">
        <v>363</v>
      </c>
      <c r="W48" s="168">
        <v>193</v>
      </c>
      <c r="X48" s="192">
        <v>53.2</v>
      </c>
      <c r="Y48" s="169">
        <v>299</v>
      </c>
      <c r="Z48" s="168">
        <v>176</v>
      </c>
      <c r="AA48" s="192">
        <v>58.9</v>
      </c>
      <c r="AB48" s="169">
        <v>313</v>
      </c>
      <c r="AC48" s="168">
        <v>168</v>
      </c>
      <c r="AD48" s="192">
        <v>53.7</v>
      </c>
      <c r="AE48" s="169">
        <v>268</v>
      </c>
      <c r="AF48" s="168">
        <v>155</v>
      </c>
      <c r="AG48" s="192">
        <v>57.8</v>
      </c>
    </row>
    <row r="49" spans="1:33">
      <c r="A49" s="290"/>
      <c r="B49" s="58"/>
      <c r="C49" s="58" t="s">
        <v>36</v>
      </c>
      <c r="D49" s="169">
        <v>1486</v>
      </c>
      <c r="E49" s="168">
        <v>942</v>
      </c>
      <c r="F49" s="192">
        <v>63.4</v>
      </c>
      <c r="G49" s="169">
        <v>1065</v>
      </c>
      <c r="H49" s="168">
        <v>763</v>
      </c>
      <c r="I49" s="192">
        <v>71.599999999999994</v>
      </c>
      <c r="J49" s="169">
        <v>1658</v>
      </c>
      <c r="K49" s="168">
        <v>1036</v>
      </c>
      <c r="L49" s="192">
        <v>62.5</v>
      </c>
      <c r="M49" s="169">
        <v>1151</v>
      </c>
      <c r="N49" s="168">
        <v>785</v>
      </c>
      <c r="O49" s="192">
        <v>68.2</v>
      </c>
      <c r="P49" s="169">
        <v>1836</v>
      </c>
      <c r="Q49" s="168">
        <v>1179</v>
      </c>
      <c r="R49" s="192">
        <v>64.2</v>
      </c>
      <c r="S49" s="169">
        <v>1288</v>
      </c>
      <c r="T49" s="168">
        <v>909</v>
      </c>
      <c r="U49" s="192">
        <v>70.599999999999994</v>
      </c>
      <c r="V49" s="169">
        <v>1795</v>
      </c>
      <c r="W49" s="168">
        <v>1092</v>
      </c>
      <c r="X49" s="192">
        <v>60.8</v>
      </c>
      <c r="Y49" s="169">
        <v>1273</v>
      </c>
      <c r="Z49" s="168">
        <v>867</v>
      </c>
      <c r="AA49" s="192">
        <v>68.099999999999994</v>
      </c>
      <c r="AB49" s="169">
        <v>1345</v>
      </c>
      <c r="AC49" s="168">
        <v>842</v>
      </c>
      <c r="AD49" s="192">
        <v>62.6</v>
      </c>
      <c r="AE49" s="169">
        <v>985</v>
      </c>
      <c r="AF49" s="168">
        <v>665</v>
      </c>
      <c r="AG49" s="192">
        <v>67.5</v>
      </c>
    </row>
    <row r="50" spans="1:33">
      <c r="A50" s="290"/>
      <c r="B50" s="440" t="s">
        <v>57</v>
      </c>
      <c r="C50" s="440" t="s">
        <v>57</v>
      </c>
      <c r="D50" s="179">
        <v>48</v>
      </c>
      <c r="E50" s="178">
        <v>21</v>
      </c>
      <c r="F50" s="194">
        <v>43.8</v>
      </c>
      <c r="G50" s="179">
        <v>35</v>
      </c>
      <c r="H50" s="178">
        <v>17</v>
      </c>
      <c r="I50" s="194">
        <v>48.6</v>
      </c>
      <c r="J50" s="179">
        <v>29</v>
      </c>
      <c r="K50" s="178">
        <v>12</v>
      </c>
      <c r="L50" s="194">
        <v>41.4</v>
      </c>
      <c r="M50" s="179">
        <v>25</v>
      </c>
      <c r="N50" s="178">
        <v>11</v>
      </c>
      <c r="O50" s="194">
        <v>44</v>
      </c>
      <c r="P50" s="179">
        <v>58</v>
      </c>
      <c r="Q50" s="178">
        <v>34</v>
      </c>
      <c r="R50" s="194">
        <v>58.6</v>
      </c>
      <c r="S50" s="179">
        <v>29</v>
      </c>
      <c r="T50" s="178">
        <v>17</v>
      </c>
      <c r="U50" s="194">
        <v>58.6</v>
      </c>
      <c r="V50" s="179">
        <v>52</v>
      </c>
      <c r="W50" s="178">
        <v>28</v>
      </c>
      <c r="X50" s="194">
        <v>53.8</v>
      </c>
      <c r="Y50" s="179">
        <v>33</v>
      </c>
      <c r="Z50" s="178">
        <v>19</v>
      </c>
      <c r="AA50" s="194">
        <v>57.6</v>
      </c>
      <c r="AB50" s="179">
        <v>42</v>
      </c>
      <c r="AC50" s="178">
        <v>16</v>
      </c>
      <c r="AD50" s="194">
        <v>38.1</v>
      </c>
      <c r="AE50" s="179">
        <v>38</v>
      </c>
      <c r="AF50" s="178">
        <v>16</v>
      </c>
      <c r="AG50" s="194">
        <v>42.1</v>
      </c>
    </row>
    <row r="51" spans="1:33">
      <c r="A51" s="290"/>
      <c r="B51" s="451" t="s">
        <v>36</v>
      </c>
      <c r="C51" s="58"/>
      <c r="D51" s="169">
        <v>1534</v>
      </c>
      <c r="E51" s="168">
        <v>963</v>
      </c>
      <c r="F51" s="192">
        <v>62.8</v>
      </c>
      <c r="G51" s="169">
        <v>1090</v>
      </c>
      <c r="H51" s="168">
        <v>779</v>
      </c>
      <c r="I51" s="192">
        <v>71.5</v>
      </c>
      <c r="J51" s="169">
        <v>1687</v>
      </c>
      <c r="K51" s="168">
        <v>1048</v>
      </c>
      <c r="L51" s="192">
        <v>62.1</v>
      </c>
      <c r="M51" s="169">
        <v>1169</v>
      </c>
      <c r="N51" s="168">
        <v>796</v>
      </c>
      <c r="O51" s="192">
        <v>68.099999999999994</v>
      </c>
      <c r="P51" s="169">
        <v>1894</v>
      </c>
      <c r="Q51" s="168">
        <v>1213</v>
      </c>
      <c r="R51" s="192">
        <v>64</v>
      </c>
      <c r="S51" s="169">
        <v>1311</v>
      </c>
      <c r="T51" s="168">
        <v>926</v>
      </c>
      <c r="U51" s="192">
        <v>70.599999999999994</v>
      </c>
      <c r="V51" s="169">
        <v>1847</v>
      </c>
      <c r="W51" s="168">
        <v>1120</v>
      </c>
      <c r="X51" s="192">
        <v>60.6</v>
      </c>
      <c r="Y51" s="169">
        <v>1301</v>
      </c>
      <c r="Z51" s="168">
        <v>886</v>
      </c>
      <c r="AA51" s="192">
        <v>68.099999999999994</v>
      </c>
      <c r="AB51" s="169">
        <v>1387</v>
      </c>
      <c r="AC51" s="168">
        <v>858</v>
      </c>
      <c r="AD51" s="192">
        <v>61.9</v>
      </c>
      <c r="AE51" s="508">
        <v>1017</v>
      </c>
      <c r="AF51" s="168">
        <v>680</v>
      </c>
      <c r="AG51" s="192">
        <v>66.900000000000006</v>
      </c>
    </row>
    <row r="52" spans="1:33" ht="26.25">
      <c r="A52" s="452" t="s">
        <v>12</v>
      </c>
      <c r="B52" s="449"/>
      <c r="C52" s="440"/>
      <c r="D52" s="179">
        <v>6051</v>
      </c>
      <c r="E52" s="178">
        <v>3995</v>
      </c>
      <c r="F52" s="194">
        <v>66</v>
      </c>
      <c r="G52" s="179">
        <v>3558</v>
      </c>
      <c r="H52" s="178">
        <v>2621</v>
      </c>
      <c r="I52" s="194">
        <v>73.7</v>
      </c>
      <c r="J52" s="179">
        <v>5935</v>
      </c>
      <c r="K52" s="178">
        <v>3864</v>
      </c>
      <c r="L52" s="194">
        <v>65.099999999999994</v>
      </c>
      <c r="M52" s="179">
        <v>3549</v>
      </c>
      <c r="N52" s="178">
        <v>2580</v>
      </c>
      <c r="O52" s="194">
        <v>72.7</v>
      </c>
      <c r="P52" s="179">
        <v>5911</v>
      </c>
      <c r="Q52" s="178">
        <v>3659</v>
      </c>
      <c r="R52" s="194">
        <v>61.9</v>
      </c>
      <c r="S52" s="179">
        <v>3428</v>
      </c>
      <c r="T52" s="178">
        <v>2509</v>
      </c>
      <c r="U52" s="194">
        <v>73.2</v>
      </c>
      <c r="V52" s="179">
        <v>5802</v>
      </c>
      <c r="W52" s="178">
        <v>3518</v>
      </c>
      <c r="X52" s="194">
        <v>60.6</v>
      </c>
      <c r="Y52" s="179">
        <v>3361</v>
      </c>
      <c r="Z52" s="178">
        <v>2369</v>
      </c>
      <c r="AA52" s="194">
        <v>70.5</v>
      </c>
      <c r="AB52" s="179">
        <v>5233</v>
      </c>
      <c r="AC52" s="178">
        <v>3334</v>
      </c>
      <c r="AD52" s="194">
        <v>63.7</v>
      </c>
      <c r="AE52" s="506">
        <v>3140</v>
      </c>
      <c r="AF52" s="178">
        <v>2292</v>
      </c>
      <c r="AG52" s="194">
        <v>73</v>
      </c>
    </row>
    <row r="53" spans="1:33">
      <c r="A53" s="290" t="s">
        <v>13</v>
      </c>
      <c r="B53" s="58" t="s">
        <v>183</v>
      </c>
      <c r="C53" s="58" t="s">
        <v>58</v>
      </c>
      <c r="D53" s="169">
        <v>340</v>
      </c>
      <c r="E53" s="168">
        <v>189</v>
      </c>
      <c r="F53" s="192">
        <v>55.6</v>
      </c>
      <c r="G53" s="169">
        <v>275</v>
      </c>
      <c r="H53" s="168">
        <v>161</v>
      </c>
      <c r="I53" s="192">
        <v>58.5</v>
      </c>
      <c r="J53" s="169">
        <v>382</v>
      </c>
      <c r="K53" s="168">
        <v>208</v>
      </c>
      <c r="L53" s="192">
        <v>54.5</v>
      </c>
      <c r="M53" s="169">
        <v>311</v>
      </c>
      <c r="N53" s="168">
        <v>188</v>
      </c>
      <c r="O53" s="192">
        <v>60.5</v>
      </c>
      <c r="P53" s="169">
        <v>367</v>
      </c>
      <c r="Q53" s="168">
        <v>217</v>
      </c>
      <c r="R53" s="192">
        <v>59.1</v>
      </c>
      <c r="S53" s="169">
        <v>303</v>
      </c>
      <c r="T53" s="168">
        <v>183</v>
      </c>
      <c r="U53" s="192">
        <v>60.4</v>
      </c>
      <c r="V53" s="169">
        <v>528</v>
      </c>
      <c r="W53" s="168">
        <v>255</v>
      </c>
      <c r="X53" s="192">
        <v>48.3</v>
      </c>
      <c r="Y53" s="169">
        <v>394</v>
      </c>
      <c r="Z53" s="168">
        <v>210</v>
      </c>
      <c r="AA53" s="192">
        <v>53.3</v>
      </c>
      <c r="AB53" s="169">
        <v>457</v>
      </c>
      <c r="AC53" s="168">
        <v>228</v>
      </c>
      <c r="AD53" s="192">
        <v>49.9</v>
      </c>
      <c r="AE53" s="169">
        <v>357</v>
      </c>
      <c r="AF53" s="168">
        <v>203</v>
      </c>
      <c r="AG53" s="192">
        <v>56.9</v>
      </c>
    </row>
    <row r="54" spans="1:33">
      <c r="A54" s="290"/>
      <c r="B54" s="58"/>
      <c r="C54" s="58" t="s">
        <v>59</v>
      </c>
      <c r="D54" s="169">
        <v>2319</v>
      </c>
      <c r="E54" s="168">
        <v>1558</v>
      </c>
      <c r="F54" s="192">
        <v>67.2</v>
      </c>
      <c r="G54" s="169">
        <v>1755</v>
      </c>
      <c r="H54" s="168">
        <v>1234</v>
      </c>
      <c r="I54" s="192">
        <v>70.3</v>
      </c>
      <c r="J54" s="169">
        <v>2485</v>
      </c>
      <c r="K54" s="168">
        <v>1663</v>
      </c>
      <c r="L54" s="192">
        <v>66.900000000000006</v>
      </c>
      <c r="M54" s="169">
        <v>1812</v>
      </c>
      <c r="N54" s="168">
        <v>1304</v>
      </c>
      <c r="O54" s="192">
        <v>72</v>
      </c>
      <c r="P54" s="169">
        <v>2524</v>
      </c>
      <c r="Q54" s="168">
        <v>1727</v>
      </c>
      <c r="R54" s="192">
        <v>68.400000000000006</v>
      </c>
      <c r="S54" s="169">
        <v>1838</v>
      </c>
      <c r="T54" s="168">
        <v>1345</v>
      </c>
      <c r="U54" s="192">
        <v>73.2</v>
      </c>
      <c r="V54" s="169">
        <v>2843</v>
      </c>
      <c r="W54" s="168">
        <v>1913</v>
      </c>
      <c r="X54" s="192">
        <v>67.3</v>
      </c>
      <c r="Y54" s="169">
        <v>2029</v>
      </c>
      <c r="Z54" s="168">
        <v>1467</v>
      </c>
      <c r="AA54" s="192">
        <v>72.3</v>
      </c>
      <c r="AB54" s="169">
        <v>2786</v>
      </c>
      <c r="AC54" s="168">
        <v>1897</v>
      </c>
      <c r="AD54" s="192">
        <v>68.099999999999994</v>
      </c>
      <c r="AE54" s="169">
        <v>2004</v>
      </c>
      <c r="AF54" s="168">
        <v>1445</v>
      </c>
      <c r="AG54" s="192">
        <v>72.099999999999994</v>
      </c>
    </row>
    <row r="55" spans="1:33">
      <c r="A55" s="290"/>
      <c r="B55" s="58"/>
      <c r="C55" s="58" t="s">
        <v>36</v>
      </c>
      <c r="D55" s="169">
        <v>2659</v>
      </c>
      <c r="E55" s="168">
        <v>1747</v>
      </c>
      <c r="F55" s="192">
        <v>65.7</v>
      </c>
      <c r="G55" s="169">
        <v>1914</v>
      </c>
      <c r="H55" s="168">
        <v>1363</v>
      </c>
      <c r="I55" s="192">
        <v>71.2</v>
      </c>
      <c r="J55" s="169">
        <v>2867</v>
      </c>
      <c r="K55" s="168">
        <v>1871</v>
      </c>
      <c r="L55" s="192">
        <v>65.3</v>
      </c>
      <c r="M55" s="169">
        <v>2003</v>
      </c>
      <c r="N55" s="168">
        <v>1456</v>
      </c>
      <c r="O55" s="192">
        <v>72.7</v>
      </c>
      <c r="P55" s="169">
        <v>2891</v>
      </c>
      <c r="Q55" s="168">
        <v>1944</v>
      </c>
      <c r="R55" s="192">
        <v>67.2</v>
      </c>
      <c r="S55" s="169">
        <v>2011</v>
      </c>
      <c r="T55" s="168">
        <v>1488</v>
      </c>
      <c r="U55" s="192">
        <v>74</v>
      </c>
      <c r="V55" s="169">
        <v>3371</v>
      </c>
      <c r="W55" s="168">
        <v>2168</v>
      </c>
      <c r="X55" s="192">
        <v>64.3</v>
      </c>
      <c r="Y55" s="169">
        <v>2231</v>
      </c>
      <c r="Z55" s="168">
        <v>1618</v>
      </c>
      <c r="AA55" s="192">
        <v>72.5</v>
      </c>
      <c r="AB55" s="169">
        <v>3243</v>
      </c>
      <c r="AC55" s="168">
        <v>2125</v>
      </c>
      <c r="AD55" s="192">
        <v>65.5</v>
      </c>
      <c r="AE55" s="169">
        <v>2196</v>
      </c>
      <c r="AF55" s="168">
        <v>1589</v>
      </c>
      <c r="AG55" s="192">
        <v>72.400000000000006</v>
      </c>
    </row>
    <row r="56" spans="1:33">
      <c r="A56" s="290"/>
      <c r="B56" s="429" t="s">
        <v>60</v>
      </c>
      <c r="C56" s="429" t="s">
        <v>61</v>
      </c>
      <c r="D56" s="172">
        <v>530</v>
      </c>
      <c r="E56" s="173">
        <v>346</v>
      </c>
      <c r="F56" s="191">
        <v>65.3</v>
      </c>
      <c r="G56" s="172">
        <v>472</v>
      </c>
      <c r="H56" s="173">
        <v>319</v>
      </c>
      <c r="I56" s="191">
        <v>67.599999999999994</v>
      </c>
      <c r="J56" s="172">
        <v>537</v>
      </c>
      <c r="K56" s="173">
        <v>337</v>
      </c>
      <c r="L56" s="191">
        <v>62.8</v>
      </c>
      <c r="M56" s="172">
        <v>430</v>
      </c>
      <c r="N56" s="173">
        <v>275</v>
      </c>
      <c r="O56" s="191">
        <v>64</v>
      </c>
      <c r="P56" s="172">
        <v>503</v>
      </c>
      <c r="Q56" s="173">
        <v>363</v>
      </c>
      <c r="R56" s="191">
        <v>72.2</v>
      </c>
      <c r="S56" s="172">
        <v>406</v>
      </c>
      <c r="T56" s="173">
        <v>291</v>
      </c>
      <c r="U56" s="191">
        <v>71.7</v>
      </c>
      <c r="V56" s="172">
        <v>463</v>
      </c>
      <c r="W56" s="173">
        <v>307</v>
      </c>
      <c r="X56" s="191">
        <v>66.3</v>
      </c>
      <c r="Y56" s="172">
        <v>409</v>
      </c>
      <c r="Z56" s="173">
        <v>277</v>
      </c>
      <c r="AA56" s="191">
        <v>67.7</v>
      </c>
      <c r="AB56" s="172">
        <v>344</v>
      </c>
      <c r="AC56" s="173">
        <v>236</v>
      </c>
      <c r="AD56" s="191">
        <v>68.599999999999994</v>
      </c>
      <c r="AE56" s="172">
        <v>318</v>
      </c>
      <c r="AF56" s="173">
        <v>218</v>
      </c>
      <c r="AG56" s="191">
        <v>68.599999999999994</v>
      </c>
    </row>
    <row r="57" spans="1:33">
      <c r="A57" s="290"/>
      <c r="B57" s="58"/>
      <c r="C57" s="58" t="s">
        <v>62</v>
      </c>
      <c r="D57" s="169">
        <v>32</v>
      </c>
      <c r="E57" s="168">
        <v>30</v>
      </c>
      <c r="F57" s="192">
        <v>93.8</v>
      </c>
      <c r="G57" s="169">
        <v>5</v>
      </c>
      <c r="H57" s="168">
        <v>5</v>
      </c>
      <c r="I57" s="192">
        <v>100</v>
      </c>
      <c r="J57" s="169">
        <v>23</v>
      </c>
      <c r="K57" s="168">
        <v>23</v>
      </c>
      <c r="L57" s="192">
        <v>100</v>
      </c>
      <c r="M57" s="169">
        <v>4</v>
      </c>
      <c r="N57" s="168">
        <v>4</v>
      </c>
      <c r="O57" s="192">
        <v>100</v>
      </c>
      <c r="P57" s="169">
        <v>7</v>
      </c>
      <c r="Q57" s="168">
        <v>2</v>
      </c>
      <c r="R57" s="192">
        <v>28.6</v>
      </c>
      <c r="S57" s="169">
        <v>1</v>
      </c>
      <c r="T57" s="168">
        <v>1</v>
      </c>
      <c r="U57" s="192">
        <v>100</v>
      </c>
      <c r="V57" s="169">
        <v>1</v>
      </c>
      <c r="W57" s="168">
        <v>1</v>
      </c>
      <c r="X57" s="192">
        <v>100</v>
      </c>
      <c r="Y57" s="169">
        <v>1</v>
      </c>
      <c r="Z57" s="168">
        <v>1</v>
      </c>
      <c r="AA57" s="192">
        <v>100</v>
      </c>
      <c r="AB57" s="169">
        <v>0</v>
      </c>
      <c r="AC57" s="168">
        <v>0</v>
      </c>
      <c r="AD57" s="192">
        <v>0</v>
      </c>
      <c r="AE57" s="169">
        <v>0</v>
      </c>
      <c r="AF57" s="168">
        <v>0</v>
      </c>
      <c r="AG57" s="192">
        <v>0</v>
      </c>
    </row>
    <row r="58" spans="1:33">
      <c r="A58" s="290"/>
      <c r="B58" s="58"/>
      <c r="C58" s="58" t="s">
        <v>63</v>
      </c>
      <c r="D58" s="169">
        <v>6086</v>
      </c>
      <c r="E58" s="168">
        <v>5438</v>
      </c>
      <c r="F58" s="192">
        <v>89.4</v>
      </c>
      <c r="G58" s="169">
        <v>4138</v>
      </c>
      <c r="H58" s="168">
        <v>3788</v>
      </c>
      <c r="I58" s="192">
        <v>91.5</v>
      </c>
      <c r="J58" s="169">
        <v>6342</v>
      </c>
      <c r="K58" s="168">
        <v>5719</v>
      </c>
      <c r="L58" s="192">
        <v>90.2</v>
      </c>
      <c r="M58" s="169">
        <v>4311</v>
      </c>
      <c r="N58" s="168">
        <v>3966</v>
      </c>
      <c r="O58" s="192">
        <v>92</v>
      </c>
      <c r="P58" s="169">
        <v>6284</v>
      </c>
      <c r="Q58" s="168">
        <v>5667</v>
      </c>
      <c r="R58" s="192">
        <v>90.2</v>
      </c>
      <c r="S58" s="169">
        <v>4192</v>
      </c>
      <c r="T58" s="168">
        <v>3847</v>
      </c>
      <c r="U58" s="192">
        <v>91.8</v>
      </c>
      <c r="V58" s="169">
        <v>6027</v>
      </c>
      <c r="W58" s="168">
        <v>5436</v>
      </c>
      <c r="X58" s="192">
        <v>90.2</v>
      </c>
      <c r="Y58" s="169">
        <v>3980</v>
      </c>
      <c r="Z58" s="168">
        <v>3654</v>
      </c>
      <c r="AA58" s="192">
        <v>91.8</v>
      </c>
      <c r="AB58" s="169">
        <v>4861</v>
      </c>
      <c r="AC58" s="168">
        <v>4284</v>
      </c>
      <c r="AD58" s="192">
        <v>88.1</v>
      </c>
      <c r="AE58" s="169">
        <v>3095</v>
      </c>
      <c r="AF58" s="168">
        <v>2834</v>
      </c>
      <c r="AG58" s="192">
        <v>91.6</v>
      </c>
    </row>
    <row r="59" spans="1:33">
      <c r="A59" s="290"/>
      <c r="B59" s="58"/>
      <c r="C59" s="58" t="s">
        <v>292</v>
      </c>
      <c r="D59" s="169">
        <v>7342</v>
      </c>
      <c r="E59" s="168">
        <v>5680</v>
      </c>
      <c r="F59" s="192">
        <v>77.400000000000006</v>
      </c>
      <c r="G59" s="169">
        <v>5070</v>
      </c>
      <c r="H59" s="168">
        <v>4024</v>
      </c>
      <c r="I59" s="192">
        <v>79.400000000000006</v>
      </c>
      <c r="J59" s="169">
        <v>7861</v>
      </c>
      <c r="K59" s="168">
        <v>6044</v>
      </c>
      <c r="L59" s="192">
        <v>76.900000000000006</v>
      </c>
      <c r="M59" s="169">
        <v>5438</v>
      </c>
      <c r="N59" s="168">
        <v>4400</v>
      </c>
      <c r="O59" s="192">
        <v>80.900000000000006</v>
      </c>
      <c r="P59" s="169">
        <v>7872</v>
      </c>
      <c r="Q59" s="168">
        <v>6173</v>
      </c>
      <c r="R59" s="192">
        <v>78.400000000000006</v>
      </c>
      <c r="S59" s="169">
        <v>5305</v>
      </c>
      <c r="T59" s="168">
        <v>4346</v>
      </c>
      <c r="U59" s="192">
        <v>81.900000000000006</v>
      </c>
      <c r="V59" s="169">
        <v>8003</v>
      </c>
      <c r="W59" s="168">
        <v>6096</v>
      </c>
      <c r="X59" s="192">
        <v>76.2</v>
      </c>
      <c r="Y59" s="169">
        <v>5353</v>
      </c>
      <c r="Z59" s="168">
        <v>4321</v>
      </c>
      <c r="AA59" s="192">
        <v>80.7</v>
      </c>
      <c r="AB59" s="169">
        <v>7316</v>
      </c>
      <c r="AC59" s="168">
        <v>5483</v>
      </c>
      <c r="AD59" s="192">
        <v>74.900000000000006</v>
      </c>
      <c r="AE59" s="169">
        <v>4756</v>
      </c>
      <c r="AF59" s="168">
        <v>3790</v>
      </c>
      <c r="AG59" s="192">
        <v>79.7</v>
      </c>
    </row>
    <row r="60" spans="1:33">
      <c r="A60" s="290"/>
      <c r="B60" s="444"/>
      <c r="C60" s="444" t="s">
        <v>36</v>
      </c>
      <c r="D60" s="170">
        <v>13990</v>
      </c>
      <c r="E60" s="171">
        <v>11494</v>
      </c>
      <c r="F60" s="193">
        <v>82.2</v>
      </c>
      <c r="G60" s="170">
        <v>9040</v>
      </c>
      <c r="H60" s="171">
        <v>7616</v>
      </c>
      <c r="I60" s="193">
        <v>84.2</v>
      </c>
      <c r="J60" s="170">
        <v>14763</v>
      </c>
      <c r="K60" s="171">
        <v>12123</v>
      </c>
      <c r="L60" s="193">
        <v>82.1</v>
      </c>
      <c r="M60" s="170">
        <v>9488</v>
      </c>
      <c r="N60" s="171">
        <v>8084</v>
      </c>
      <c r="O60" s="193">
        <v>85.2</v>
      </c>
      <c r="P60" s="170">
        <v>14666</v>
      </c>
      <c r="Q60" s="171">
        <v>12205</v>
      </c>
      <c r="R60" s="193">
        <v>83.2</v>
      </c>
      <c r="S60" s="170">
        <v>9180</v>
      </c>
      <c r="T60" s="171">
        <v>7881</v>
      </c>
      <c r="U60" s="193">
        <v>85.8</v>
      </c>
      <c r="V60" s="170">
        <v>14494</v>
      </c>
      <c r="W60" s="171">
        <v>11840</v>
      </c>
      <c r="X60" s="193">
        <v>81.7</v>
      </c>
      <c r="Y60" s="170">
        <v>9117</v>
      </c>
      <c r="Z60" s="171">
        <v>7749</v>
      </c>
      <c r="AA60" s="193">
        <v>85</v>
      </c>
      <c r="AB60" s="170">
        <v>12521</v>
      </c>
      <c r="AC60" s="171">
        <v>10003</v>
      </c>
      <c r="AD60" s="193">
        <v>79.900000000000006</v>
      </c>
      <c r="AE60" s="170">
        <v>7722</v>
      </c>
      <c r="AF60" s="171">
        <v>6488</v>
      </c>
      <c r="AG60" s="193">
        <v>84</v>
      </c>
    </row>
    <row r="61" spans="1:33">
      <c r="A61" s="290"/>
      <c r="B61" s="440" t="s">
        <v>64</v>
      </c>
      <c r="C61" s="440" t="s">
        <v>64</v>
      </c>
      <c r="D61" s="179">
        <v>10810</v>
      </c>
      <c r="E61" s="178">
        <v>6894</v>
      </c>
      <c r="F61" s="194">
        <v>63.8</v>
      </c>
      <c r="G61" s="179">
        <v>6870</v>
      </c>
      <c r="H61" s="178">
        <v>5039</v>
      </c>
      <c r="I61" s="194">
        <v>73.3</v>
      </c>
      <c r="J61" s="179">
        <v>12166</v>
      </c>
      <c r="K61" s="178">
        <v>7866</v>
      </c>
      <c r="L61" s="194">
        <v>64.7</v>
      </c>
      <c r="M61" s="179">
        <v>7603</v>
      </c>
      <c r="N61" s="178">
        <v>5721</v>
      </c>
      <c r="O61" s="194">
        <v>75.2</v>
      </c>
      <c r="P61" s="179">
        <v>11343</v>
      </c>
      <c r="Q61" s="178">
        <v>7550</v>
      </c>
      <c r="R61" s="194">
        <v>66.599999999999994</v>
      </c>
      <c r="S61" s="179">
        <v>7532</v>
      </c>
      <c r="T61" s="178">
        <v>5814</v>
      </c>
      <c r="U61" s="194">
        <v>77.2</v>
      </c>
      <c r="V61" s="179">
        <v>11716</v>
      </c>
      <c r="W61" s="178">
        <v>7322</v>
      </c>
      <c r="X61" s="194">
        <v>62.5</v>
      </c>
      <c r="Y61" s="179">
        <v>7793</v>
      </c>
      <c r="Z61" s="178">
        <v>5830</v>
      </c>
      <c r="AA61" s="194">
        <v>74.8</v>
      </c>
      <c r="AB61" s="179">
        <v>10053</v>
      </c>
      <c r="AC61" s="178">
        <v>6447</v>
      </c>
      <c r="AD61" s="194">
        <v>64.099999999999994</v>
      </c>
      <c r="AE61" s="179">
        <v>6744</v>
      </c>
      <c r="AF61" s="178">
        <v>5109</v>
      </c>
      <c r="AG61" s="194">
        <v>75.8</v>
      </c>
    </row>
    <row r="62" spans="1:33">
      <c r="A62" s="290"/>
      <c r="B62" s="440" t="s">
        <v>65</v>
      </c>
      <c r="C62" s="440" t="s">
        <v>65</v>
      </c>
      <c r="D62" s="179">
        <v>3</v>
      </c>
      <c r="E62" s="178">
        <v>0</v>
      </c>
      <c r="F62" s="194">
        <v>0</v>
      </c>
      <c r="G62" s="179">
        <v>2</v>
      </c>
      <c r="H62" s="178">
        <v>0</v>
      </c>
      <c r="I62" s="194">
        <v>0</v>
      </c>
      <c r="J62" s="179">
        <v>1</v>
      </c>
      <c r="K62" s="178">
        <v>1</v>
      </c>
      <c r="L62" s="194">
        <v>100</v>
      </c>
      <c r="M62" s="179">
        <v>1</v>
      </c>
      <c r="N62" s="178">
        <v>1</v>
      </c>
      <c r="O62" s="194">
        <v>100</v>
      </c>
      <c r="P62" s="179">
        <v>0</v>
      </c>
      <c r="Q62" s="178">
        <v>0</v>
      </c>
      <c r="R62" s="194">
        <v>0</v>
      </c>
      <c r="S62" s="179">
        <v>0</v>
      </c>
      <c r="T62" s="178">
        <v>0</v>
      </c>
      <c r="U62" s="194">
        <v>0</v>
      </c>
      <c r="V62" s="179">
        <v>0</v>
      </c>
      <c r="W62" s="178">
        <v>0</v>
      </c>
      <c r="X62" s="194">
        <v>0</v>
      </c>
      <c r="Y62" s="179">
        <v>0</v>
      </c>
      <c r="Z62" s="178">
        <v>0</v>
      </c>
      <c r="AA62" s="194">
        <v>0</v>
      </c>
      <c r="AB62" s="179">
        <v>2</v>
      </c>
      <c r="AC62" s="178">
        <v>1</v>
      </c>
      <c r="AD62" s="194">
        <v>50</v>
      </c>
      <c r="AE62" s="179">
        <v>2</v>
      </c>
      <c r="AF62" s="178">
        <v>1</v>
      </c>
      <c r="AG62" s="194">
        <v>50</v>
      </c>
    </row>
    <row r="63" spans="1:33">
      <c r="A63" s="336"/>
      <c r="B63" s="449" t="s">
        <v>36</v>
      </c>
      <c r="C63" s="440"/>
      <c r="D63" s="179">
        <v>27462</v>
      </c>
      <c r="E63" s="178">
        <v>20135</v>
      </c>
      <c r="F63" s="194">
        <v>73.3</v>
      </c>
      <c r="G63" s="179">
        <v>15325</v>
      </c>
      <c r="H63" s="178">
        <v>12312</v>
      </c>
      <c r="I63" s="194">
        <v>80.3</v>
      </c>
      <c r="J63" s="179">
        <v>29797</v>
      </c>
      <c r="K63" s="178">
        <v>21861</v>
      </c>
      <c r="L63" s="194">
        <v>73.400000000000006</v>
      </c>
      <c r="M63" s="179">
        <v>16434</v>
      </c>
      <c r="N63" s="178">
        <v>13411</v>
      </c>
      <c r="O63" s="194">
        <v>81.599999999999994</v>
      </c>
      <c r="P63" s="179">
        <v>28900</v>
      </c>
      <c r="Q63" s="178">
        <v>21699</v>
      </c>
      <c r="R63" s="194">
        <v>75.099999999999994</v>
      </c>
      <c r="S63" s="179">
        <v>16054</v>
      </c>
      <c r="T63" s="178">
        <v>13271</v>
      </c>
      <c r="U63" s="194">
        <v>82.7</v>
      </c>
      <c r="V63" s="179">
        <v>29581</v>
      </c>
      <c r="W63" s="178">
        <v>21330</v>
      </c>
      <c r="X63" s="194">
        <v>72.099999999999994</v>
      </c>
      <c r="Y63" s="179">
        <v>16698</v>
      </c>
      <c r="Z63" s="178">
        <v>13533</v>
      </c>
      <c r="AA63" s="194">
        <v>81</v>
      </c>
      <c r="AB63" s="179">
        <v>25819</v>
      </c>
      <c r="AC63" s="178">
        <v>18576</v>
      </c>
      <c r="AD63" s="194">
        <v>71.900000000000006</v>
      </c>
      <c r="AE63" s="506">
        <v>14527</v>
      </c>
      <c r="AF63" s="178">
        <v>11736</v>
      </c>
      <c r="AG63" s="194">
        <v>80.8</v>
      </c>
    </row>
    <row r="64" spans="1:33">
      <c r="A64" s="290" t="s">
        <v>14</v>
      </c>
      <c r="B64" s="58" t="s">
        <v>66</v>
      </c>
      <c r="C64" s="58" t="s">
        <v>66</v>
      </c>
      <c r="D64" s="169">
        <v>15626</v>
      </c>
      <c r="E64" s="168">
        <v>10454</v>
      </c>
      <c r="F64" s="192">
        <v>66.900000000000006</v>
      </c>
      <c r="G64" s="169">
        <v>3952</v>
      </c>
      <c r="H64" s="168">
        <v>3289</v>
      </c>
      <c r="I64" s="192">
        <v>83.2</v>
      </c>
      <c r="J64" s="169">
        <v>16002</v>
      </c>
      <c r="K64" s="168">
        <v>10839</v>
      </c>
      <c r="L64" s="192">
        <v>67.7</v>
      </c>
      <c r="M64" s="169">
        <v>4122</v>
      </c>
      <c r="N64" s="168">
        <v>3488</v>
      </c>
      <c r="O64" s="192">
        <v>84.6</v>
      </c>
      <c r="P64" s="169">
        <v>15346</v>
      </c>
      <c r="Q64" s="168">
        <v>9546</v>
      </c>
      <c r="R64" s="192">
        <v>62.2</v>
      </c>
      <c r="S64" s="169">
        <v>3878</v>
      </c>
      <c r="T64" s="168">
        <v>3269</v>
      </c>
      <c r="U64" s="192">
        <v>84.3</v>
      </c>
      <c r="V64" s="169">
        <v>14300</v>
      </c>
      <c r="W64" s="168">
        <v>9062</v>
      </c>
      <c r="X64" s="192">
        <v>63.4</v>
      </c>
      <c r="Y64" s="169">
        <v>4034</v>
      </c>
      <c r="Z64" s="168">
        <v>3327</v>
      </c>
      <c r="AA64" s="192">
        <v>82.5</v>
      </c>
      <c r="AB64" s="169">
        <v>12556</v>
      </c>
      <c r="AC64" s="168">
        <v>7569</v>
      </c>
      <c r="AD64" s="192">
        <v>60.3</v>
      </c>
      <c r="AE64" s="169">
        <v>3338</v>
      </c>
      <c r="AF64" s="168">
        <v>2703</v>
      </c>
      <c r="AG64" s="192">
        <v>81</v>
      </c>
    </row>
    <row r="65" spans="1:33">
      <c r="A65" s="290"/>
      <c r="B65" s="429" t="s">
        <v>67</v>
      </c>
      <c r="C65" s="429" t="s">
        <v>68</v>
      </c>
      <c r="D65" s="172">
        <v>163</v>
      </c>
      <c r="E65" s="173">
        <v>130</v>
      </c>
      <c r="F65" s="191">
        <v>79.8</v>
      </c>
      <c r="G65" s="172">
        <v>84</v>
      </c>
      <c r="H65" s="173">
        <v>65</v>
      </c>
      <c r="I65" s="191">
        <v>77.400000000000006</v>
      </c>
      <c r="J65" s="172">
        <v>148</v>
      </c>
      <c r="K65" s="173">
        <v>120</v>
      </c>
      <c r="L65" s="191">
        <v>81.099999999999994</v>
      </c>
      <c r="M65" s="172">
        <v>80</v>
      </c>
      <c r="N65" s="173">
        <v>68</v>
      </c>
      <c r="O65" s="191">
        <v>85</v>
      </c>
      <c r="P65" s="172">
        <v>129</v>
      </c>
      <c r="Q65" s="173">
        <v>95</v>
      </c>
      <c r="R65" s="191">
        <v>73.599999999999994</v>
      </c>
      <c r="S65" s="172">
        <v>81</v>
      </c>
      <c r="T65" s="173">
        <v>64</v>
      </c>
      <c r="U65" s="191">
        <v>79</v>
      </c>
      <c r="V65" s="172">
        <v>144</v>
      </c>
      <c r="W65" s="173">
        <v>123</v>
      </c>
      <c r="X65" s="191">
        <v>85.4</v>
      </c>
      <c r="Y65" s="172">
        <v>75</v>
      </c>
      <c r="Z65" s="173">
        <v>64</v>
      </c>
      <c r="AA65" s="191">
        <v>85.3</v>
      </c>
      <c r="AB65" s="172">
        <v>100</v>
      </c>
      <c r="AC65" s="173">
        <v>77</v>
      </c>
      <c r="AD65" s="191">
        <v>77</v>
      </c>
      <c r="AE65" s="172">
        <v>60</v>
      </c>
      <c r="AF65" s="173">
        <v>54</v>
      </c>
      <c r="AG65" s="191">
        <v>90</v>
      </c>
    </row>
    <row r="66" spans="1:33">
      <c r="A66" s="290"/>
      <c r="B66" s="58"/>
      <c r="C66" s="58" t="s">
        <v>69</v>
      </c>
      <c r="D66" s="169">
        <v>342</v>
      </c>
      <c r="E66" s="168">
        <v>137</v>
      </c>
      <c r="F66" s="192">
        <v>40.1</v>
      </c>
      <c r="G66" s="169">
        <v>65</v>
      </c>
      <c r="H66" s="168">
        <v>40</v>
      </c>
      <c r="I66" s="192">
        <v>61.5</v>
      </c>
      <c r="J66" s="169">
        <v>223</v>
      </c>
      <c r="K66" s="168">
        <v>163</v>
      </c>
      <c r="L66" s="192">
        <v>73.099999999999994</v>
      </c>
      <c r="M66" s="169">
        <v>95</v>
      </c>
      <c r="N66" s="168">
        <v>78</v>
      </c>
      <c r="O66" s="192">
        <v>82.1</v>
      </c>
      <c r="P66" s="169">
        <v>189</v>
      </c>
      <c r="Q66" s="168">
        <v>126</v>
      </c>
      <c r="R66" s="192">
        <v>66.7</v>
      </c>
      <c r="S66" s="169">
        <v>73</v>
      </c>
      <c r="T66" s="168">
        <v>44</v>
      </c>
      <c r="U66" s="192">
        <v>60.3</v>
      </c>
      <c r="V66" s="169">
        <v>314</v>
      </c>
      <c r="W66" s="168">
        <v>117</v>
      </c>
      <c r="X66" s="192">
        <v>37.299999999999997</v>
      </c>
      <c r="Y66" s="169">
        <v>96</v>
      </c>
      <c r="Z66" s="168">
        <v>54</v>
      </c>
      <c r="AA66" s="192">
        <v>56.3</v>
      </c>
      <c r="AB66" s="169">
        <v>186</v>
      </c>
      <c r="AC66" s="168">
        <v>89</v>
      </c>
      <c r="AD66" s="192">
        <v>47.8</v>
      </c>
      <c r="AE66" s="169">
        <v>76</v>
      </c>
      <c r="AF66" s="168">
        <v>48</v>
      </c>
      <c r="AG66" s="192">
        <v>63.2</v>
      </c>
    </row>
    <row r="67" spans="1:33" ht="26.25">
      <c r="A67" s="290"/>
      <c r="B67" s="58"/>
      <c r="C67" s="58" t="s">
        <v>70</v>
      </c>
      <c r="D67" s="169">
        <v>18</v>
      </c>
      <c r="E67" s="168">
        <v>12</v>
      </c>
      <c r="F67" s="192">
        <v>66.7</v>
      </c>
      <c r="G67" s="169">
        <v>13</v>
      </c>
      <c r="H67" s="168">
        <v>8</v>
      </c>
      <c r="I67" s="192">
        <v>61.5</v>
      </c>
      <c r="J67" s="169">
        <v>26</v>
      </c>
      <c r="K67" s="168">
        <v>16</v>
      </c>
      <c r="L67" s="192">
        <v>61.5</v>
      </c>
      <c r="M67" s="169">
        <v>24</v>
      </c>
      <c r="N67" s="168">
        <v>14</v>
      </c>
      <c r="O67" s="192">
        <v>58.3</v>
      </c>
      <c r="P67" s="169">
        <v>25</v>
      </c>
      <c r="Q67" s="168">
        <v>18</v>
      </c>
      <c r="R67" s="192">
        <v>72</v>
      </c>
      <c r="S67" s="169">
        <v>18</v>
      </c>
      <c r="T67" s="168">
        <v>11</v>
      </c>
      <c r="U67" s="192">
        <v>61.1</v>
      </c>
      <c r="V67" s="169">
        <v>22</v>
      </c>
      <c r="W67" s="168">
        <v>7</v>
      </c>
      <c r="X67" s="192">
        <v>31.8</v>
      </c>
      <c r="Y67" s="169">
        <v>17</v>
      </c>
      <c r="Z67" s="168">
        <v>7</v>
      </c>
      <c r="AA67" s="192">
        <v>41.2</v>
      </c>
      <c r="AB67" s="169">
        <v>20</v>
      </c>
      <c r="AC67" s="168">
        <v>11</v>
      </c>
      <c r="AD67" s="192">
        <v>55</v>
      </c>
      <c r="AE67" s="169">
        <v>16</v>
      </c>
      <c r="AF67" s="168">
        <v>8</v>
      </c>
      <c r="AG67" s="192">
        <v>50</v>
      </c>
    </row>
    <row r="68" spans="1:33">
      <c r="A68" s="290"/>
      <c r="B68" s="444"/>
      <c r="C68" s="444" t="s">
        <v>36</v>
      </c>
      <c r="D68" s="170">
        <v>523</v>
      </c>
      <c r="E68" s="171">
        <v>279</v>
      </c>
      <c r="F68" s="193">
        <v>53.3</v>
      </c>
      <c r="G68" s="170">
        <v>159</v>
      </c>
      <c r="H68" s="171">
        <v>110</v>
      </c>
      <c r="I68" s="193">
        <v>69.2</v>
      </c>
      <c r="J68" s="170">
        <v>397</v>
      </c>
      <c r="K68" s="171">
        <v>299</v>
      </c>
      <c r="L68" s="193">
        <v>75.3</v>
      </c>
      <c r="M68" s="170">
        <v>192</v>
      </c>
      <c r="N68" s="171">
        <v>155</v>
      </c>
      <c r="O68" s="193">
        <v>80.7</v>
      </c>
      <c r="P68" s="170">
        <v>343</v>
      </c>
      <c r="Q68" s="171">
        <v>239</v>
      </c>
      <c r="R68" s="193">
        <v>69.7</v>
      </c>
      <c r="S68" s="170">
        <v>167</v>
      </c>
      <c r="T68" s="171">
        <v>115</v>
      </c>
      <c r="U68" s="193">
        <v>68.900000000000006</v>
      </c>
      <c r="V68" s="170">
        <v>480</v>
      </c>
      <c r="W68" s="171">
        <v>247</v>
      </c>
      <c r="X68" s="193">
        <v>51.5</v>
      </c>
      <c r="Y68" s="170">
        <v>180</v>
      </c>
      <c r="Z68" s="171">
        <v>122</v>
      </c>
      <c r="AA68" s="193">
        <v>67.8</v>
      </c>
      <c r="AB68" s="170">
        <v>306</v>
      </c>
      <c r="AC68" s="171">
        <v>177</v>
      </c>
      <c r="AD68" s="193">
        <v>57.8</v>
      </c>
      <c r="AE68" s="170">
        <v>148</v>
      </c>
      <c r="AF68" s="171">
        <v>108</v>
      </c>
      <c r="AG68" s="193">
        <v>73</v>
      </c>
    </row>
    <row r="69" spans="1:33" ht="39" customHeight="1">
      <c r="A69" s="290"/>
      <c r="B69" s="429" t="s">
        <v>184</v>
      </c>
      <c r="C69" s="429" t="s">
        <v>71</v>
      </c>
      <c r="D69" s="172">
        <v>8</v>
      </c>
      <c r="E69" s="173">
        <v>8</v>
      </c>
      <c r="F69" s="191">
        <v>100</v>
      </c>
      <c r="G69" s="172">
        <v>5</v>
      </c>
      <c r="H69" s="173">
        <v>5</v>
      </c>
      <c r="I69" s="191">
        <v>100</v>
      </c>
      <c r="J69" s="172">
        <v>52</v>
      </c>
      <c r="K69" s="173">
        <v>18</v>
      </c>
      <c r="L69" s="191">
        <v>34.6</v>
      </c>
      <c r="M69" s="172">
        <v>9</v>
      </c>
      <c r="N69" s="173">
        <v>6</v>
      </c>
      <c r="O69" s="191">
        <v>66.7</v>
      </c>
      <c r="P69" s="172">
        <v>20</v>
      </c>
      <c r="Q69" s="173">
        <v>18</v>
      </c>
      <c r="R69" s="191">
        <v>90</v>
      </c>
      <c r="S69" s="172">
        <v>12</v>
      </c>
      <c r="T69" s="173">
        <v>11</v>
      </c>
      <c r="U69" s="191">
        <v>91.7</v>
      </c>
      <c r="V69" s="172">
        <v>91</v>
      </c>
      <c r="W69" s="173">
        <v>44</v>
      </c>
      <c r="X69" s="191">
        <v>48.4</v>
      </c>
      <c r="Y69" s="172">
        <v>14</v>
      </c>
      <c r="Z69" s="173">
        <v>11</v>
      </c>
      <c r="AA69" s="191">
        <v>78.599999999999994</v>
      </c>
      <c r="AB69" s="172">
        <v>76</v>
      </c>
      <c r="AC69" s="173">
        <v>28</v>
      </c>
      <c r="AD69" s="191">
        <v>36.799999999999997</v>
      </c>
      <c r="AE69" s="172">
        <v>13</v>
      </c>
      <c r="AF69" s="173">
        <v>9</v>
      </c>
      <c r="AG69" s="191">
        <v>69.2</v>
      </c>
    </row>
    <row r="70" spans="1:33">
      <c r="A70" s="290"/>
      <c r="B70" s="58"/>
      <c r="C70" s="58" t="s">
        <v>72</v>
      </c>
      <c r="D70" s="169">
        <v>124</v>
      </c>
      <c r="E70" s="168">
        <v>70</v>
      </c>
      <c r="F70" s="192">
        <v>56.5</v>
      </c>
      <c r="G70" s="169">
        <v>73</v>
      </c>
      <c r="H70" s="168">
        <v>46</v>
      </c>
      <c r="I70" s="192">
        <v>63</v>
      </c>
      <c r="J70" s="169">
        <v>198</v>
      </c>
      <c r="K70" s="168">
        <v>102</v>
      </c>
      <c r="L70" s="192">
        <v>51.5</v>
      </c>
      <c r="M70" s="169">
        <v>91</v>
      </c>
      <c r="N70" s="168">
        <v>74</v>
      </c>
      <c r="O70" s="192">
        <v>81.3</v>
      </c>
      <c r="P70" s="169">
        <v>108</v>
      </c>
      <c r="Q70" s="168">
        <v>85</v>
      </c>
      <c r="R70" s="192">
        <v>78.7</v>
      </c>
      <c r="S70" s="169">
        <v>68</v>
      </c>
      <c r="T70" s="168">
        <v>53</v>
      </c>
      <c r="U70" s="192">
        <v>77.900000000000006</v>
      </c>
      <c r="V70" s="169">
        <v>121</v>
      </c>
      <c r="W70" s="168">
        <v>91</v>
      </c>
      <c r="X70" s="192">
        <v>75.2</v>
      </c>
      <c r="Y70" s="169">
        <v>77</v>
      </c>
      <c r="Z70" s="168">
        <v>55</v>
      </c>
      <c r="AA70" s="192">
        <v>71.400000000000006</v>
      </c>
      <c r="AB70" s="169">
        <v>123</v>
      </c>
      <c r="AC70" s="168">
        <v>79</v>
      </c>
      <c r="AD70" s="192">
        <v>64.2</v>
      </c>
      <c r="AE70" s="169">
        <v>58</v>
      </c>
      <c r="AF70" s="168">
        <v>46</v>
      </c>
      <c r="AG70" s="192">
        <v>79.3</v>
      </c>
    </row>
    <row r="71" spans="1:33">
      <c r="A71" s="290"/>
      <c r="B71" s="58"/>
      <c r="C71" s="58" t="s">
        <v>73</v>
      </c>
      <c r="D71" s="169">
        <v>27</v>
      </c>
      <c r="E71" s="168">
        <v>23</v>
      </c>
      <c r="F71" s="192">
        <v>85.2</v>
      </c>
      <c r="G71" s="169">
        <v>1</v>
      </c>
      <c r="H71" s="168">
        <v>1</v>
      </c>
      <c r="I71" s="192">
        <v>100</v>
      </c>
      <c r="J71" s="169">
        <v>0</v>
      </c>
      <c r="K71" s="168">
        <v>0</v>
      </c>
      <c r="L71" s="192">
        <v>0</v>
      </c>
      <c r="M71" s="169">
        <v>0</v>
      </c>
      <c r="N71" s="168">
        <v>0</v>
      </c>
      <c r="O71" s="192">
        <v>0</v>
      </c>
      <c r="P71" s="169">
        <v>0</v>
      </c>
      <c r="Q71" s="168">
        <v>0</v>
      </c>
      <c r="R71" s="192">
        <v>0</v>
      </c>
      <c r="S71" s="169">
        <v>0</v>
      </c>
      <c r="T71" s="168">
        <v>0</v>
      </c>
      <c r="U71" s="192">
        <v>0</v>
      </c>
      <c r="V71" s="169">
        <v>0</v>
      </c>
      <c r="W71" s="168">
        <v>0</v>
      </c>
      <c r="X71" s="192">
        <v>0</v>
      </c>
      <c r="Y71" s="169">
        <v>0</v>
      </c>
      <c r="Z71" s="168">
        <v>0</v>
      </c>
      <c r="AA71" s="192">
        <v>0</v>
      </c>
      <c r="AB71" s="169">
        <v>0</v>
      </c>
      <c r="AC71" s="168">
        <v>0</v>
      </c>
      <c r="AD71" s="192">
        <v>0</v>
      </c>
      <c r="AE71" s="169">
        <v>0</v>
      </c>
      <c r="AF71" s="168">
        <v>0</v>
      </c>
      <c r="AG71" s="192">
        <v>0</v>
      </c>
    </row>
    <row r="72" spans="1:33">
      <c r="A72" s="290"/>
      <c r="B72" s="444"/>
      <c r="C72" s="444" t="s">
        <v>36</v>
      </c>
      <c r="D72" s="170">
        <v>159</v>
      </c>
      <c r="E72" s="171">
        <v>101</v>
      </c>
      <c r="F72" s="193">
        <v>63.5</v>
      </c>
      <c r="G72" s="170">
        <v>78</v>
      </c>
      <c r="H72" s="171">
        <v>51</v>
      </c>
      <c r="I72" s="193">
        <v>65.400000000000006</v>
      </c>
      <c r="J72" s="170">
        <v>250</v>
      </c>
      <c r="K72" s="171">
        <v>120</v>
      </c>
      <c r="L72" s="193">
        <v>48</v>
      </c>
      <c r="M72" s="170">
        <v>99</v>
      </c>
      <c r="N72" s="171">
        <v>80</v>
      </c>
      <c r="O72" s="193">
        <v>80.8</v>
      </c>
      <c r="P72" s="170">
        <v>128</v>
      </c>
      <c r="Q72" s="171">
        <v>103</v>
      </c>
      <c r="R72" s="193">
        <v>80.5</v>
      </c>
      <c r="S72" s="170">
        <v>78</v>
      </c>
      <c r="T72" s="171">
        <v>62</v>
      </c>
      <c r="U72" s="193">
        <v>79.5</v>
      </c>
      <c r="V72" s="170">
        <v>212</v>
      </c>
      <c r="W72" s="171">
        <v>135</v>
      </c>
      <c r="X72" s="193">
        <v>63.7</v>
      </c>
      <c r="Y72" s="170">
        <v>91</v>
      </c>
      <c r="Z72" s="171">
        <v>66</v>
      </c>
      <c r="AA72" s="193">
        <v>72.5</v>
      </c>
      <c r="AB72" s="170">
        <v>199</v>
      </c>
      <c r="AC72" s="171">
        <v>107</v>
      </c>
      <c r="AD72" s="193">
        <v>53.8</v>
      </c>
      <c r="AE72" s="170">
        <v>71</v>
      </c>
      <c r="AF72" s="171">
        <v>55</v>
      </c>
      <c r="AG72" s="193">
        <v>77.5</v>
      </c>
    </row>
    <row r="73" spans="1:33">
      <c r="A73" s="290"/>
      <c r="B73" s="429" t="s">
        <v>174</v>
      </c>
      <c r="C73" s="429" t="s">
        <v>74</v>
      </c>
      <c r="D73" s="172">
        <v>1016</v>
      </c>
      <c r="E73" s="173">
        <v>569</v>
      </c>
      <c r="F73" s="191">
        <v>56</v>
      </c>
      <c r="G73" s="172">
        <v>335</v>
      </c>
      <c r="H73" s="173">
        <v>277</v>
      </c>
      <c r="I73" s="191">
        <v>82.7</v>
      </c>
      <c r="J73" s="172">
        <v>919</v>
      </c>
      <c r="K73" s="173">
        <v>599</v>
      </c>
      <c r="L73" s="191">
        <v>65.2</v>
      </c>
      <c r="M73" s="172">
        <v>290</v>
      </c>
      <c r="N73" s="173">
        <v>232</v>
      </c>
      <c r="O73" s="191">
        <v>80</v>
      </c>
      <c r="P73" s="172">
        <v>797</v>
      </c>
      <c r="Q73" s="173">
        <v>404</v>
      </c>
      <c r="R73" s="191">
        <v>50.7</v>
      </c>
      <c r="S73" s="172">
        <v>290</v>
      </c>
      <c r="T73" s="173">
        <v>224</v>
      </c>
      <c r="U73" s="191">
        <v>77.2</v>
      </c>
      <c r="V73" s="172">
        <v>886</v>
      </c>
      <c r="W73" s="173">
        <v>365</v>
      </c>
      <c r="X73" s="191">
        <v>41.2</v>
      </c>
      <c r="Y73" s="172">
        <v>270</v>
      </c>
      <c r="Z73" s="173">
        <v>196</v>
      </c>
      <c r="AA73" s="191">
        <v>72.599999999999994</v>
      </c>
      <c r="AB73" s="172">
        <v>399</v>
      </c>
      <c r="AC73" s="173">
        <v>198</v>
      </c>
      <c r="AD73" s="191">
        <v>49.6</v>
      </c>
      <c r="AE73" s="172">
        <v>176</v>
      </c>
      <c r="AF73" s="173">
        <v>134</v>
      </c>
      <c r="AG73" s="191">
        <v>76.099999999999994</v>
      </c>
    </row>
    <row r="74" spans="1:33">
      <c r="A74" s="290"/>
      <c r="B74" s="58"/>
      <c r="C74" s="58" t="s">
        <v>293</v>
      </c>
      <c r="D74" s="169">
        <v>2144</v>
      </c>
      <c r="E74" s="168">
        <v>1780</v>
      </c>
      <c r="F74" s="192">
        <v>83</v>
      </c>
      <c r="G74" s="169">
        <v>1321</v>
      </c>
      <c r="H74" s="168">
        <v>1166</v>
      </c>
      <c r="I74" s="192">
        <v>88.3</v>
      </c>
      <c r="J74" s="169">
        <v>1636</v>
      </c>
      <c r="K74" s="168">
        <v>1300</v>
      </c>
      <c r="L74" s="192">
        <v>79.5</v>
      </c>
      <c r="M74" s="169">
        <v>985</v>
      </c>
      <c r="N74" s="168">
        <v>879</v>
      </c>
      <c r="O74" s="192">
        <v>89.2</v>
      </c>
      <c r="P74" s="169">
        <v>1242</v>
      </c>
      <c r="Q74" s="168">
        <v>1000</v>
      </c>
      <c r="R74" s="192">
        <v>80.5</v>
      </c>
      <c r="S74" s="169">
        <v>856</v>
      </c>
      <c r="T74" s="168">
        <v>754</v>
      </c>
      <c r="U74" s="192">
        <v>88.1</v>
      </c>
      <c r="V74" s="169">
        <v>1172</v>
      </c>
      <c r="W74" s="168">
        <v>985</v>
      </c>
      <c r="X74" s="192">
        <v>84</v>
      </c>
      <c r="Y74" s="169">
        <v>839</v>
      </c>
      <c r="Z74" s="168">
        <v>732</v>
      </c>
      <c r="AA74" s="192">
        <v>87.2</v>
      </c>
      <c r="AB74" s="169">
        <v>1052</v>
      </c>
      <c r="AC74" s="168">
        <v>868</v>
      </c>
      <c r="AD74" s="192">
        <v>82.5</v>
      </c>
      <c r="AE74" s="169">
        <v>657</v>
      </c>
      <c r="AF74" s="168">
        <v>570</v>
      </c>
      <c r="AG74" s="192">
        <v>86.8</v>
      </c>
    </row>
    <row r="75" spans="1:33">
      <c r="A75" s="290"/>
      <c r="B75" s="444"/>
      <c r="C75" s="444" t="s">
        <v>36</v>
      </c>
      <c r="D75" s="170">
        <v>3160</v>
      </c>
      <c r="E75" s="171">
        <v>2349</v>
      </c>
      <c r="F75" s="193">
        <v>74.3</v>
      </c>
      <c r="G75" s="170">
        <v>1645</v>
      </c>
      <c r="H75" s="171">
        <v>1433</v>
      </c>
      <c r="I75" s="193">
        <v>87.1</v>
      </c>
      <c r="J75" s="170">
        <v>2555</v>
      </c>
      <c r="K75" s="171">
        <v>1899</v>
      </c>
      <c r="L75" s="193">
        <v>74.3</v>
      </c>
      <c r="M75" s="170">
        <v>1272</v>
      </c>
      <c r="N75" s="171">
        <v>1108</v>
      </c>
      <c r="O75" s="193">
        <v>87.1</v>
      </c>
      <c r="P75" s="170">
        <v>2039</v>
      </c>
      <c r="Q75" s="171">
        <v>1404</v>
      </c>
      <c r="R75" s="193">
        <v>68.900000000000006</v>
      </c>
      <c r="S75" s="170">
        <v>1138</v>
      </c>
      <c r="T75" s="171">
        <v>973</v>
      </c>
      <c r="U75" s="193">
        <v>85.5</v>
      </c>
      <c r="V75" s="170">
        <v>2058</v>
      </c>
      <c r="W75" s="171">
        <v>1350</v>
      </c>
      <c r="X75" s="193">
        <v>65.599999999999994</v>
      </c>
      <c r="Y75" s="170">
        <v>1103</v>
      </c>
      <c r="Z75" s="171">
        <v>922</v>
      </c>
      <c r="AA75" s="193">
        <v>83.6</v>
      </c>
      <c r="AB75" s="170">
        <v>1451</v>
      </c>
      <c r="AC75" s="171">
        <v>1066</v>
      </c>
      <c r="AD75" s="193">
        <v>73.5</v>
      </c>
      <c r="AE75" s="170">
        <v>832</v>
      </c>
      <c r="AF75" s="171">
        <v>704</v>
      </c>
      <c r="AG75" s="193">
        <v>84.6</v>
      </c>
    </row>
    <row r="76" spans="1:33">
      <c r="A76" s="336"/>
      <c r="B76" s="450" t="s">
        <v>36</v>
      </c>
      <c r="C76" s="444"/>
      <c r="D76" s="170">
        <v>19468</v>
      </c>
      <c r="E76" s="171">
        <v>13183</v>
      </c>
      <c r="F76" s="193">
        <v>67.7</v>
      </c>
      <c r="G76" s="170">
        <v>5588</v>
      </c>
      <c r="H76" s="171">
        <v>4748</v>
      </c>
      <c r="I76" s="193">
        <v>85</v>
      </c>
      <c r="J76" s="170">
        <v>19204</v>
      </c>
      <c r="K76" s="171">
        <v>13157</v>
      </c>
      <c r="L76" s="193">
        <v>68.5</v>
      </c>
      <c r="M76" s="170">
        <v>5426</v>
      </c>
      <c r="N76" s="171">
        <v>4649</v>
      </c>
      <c r="O76" s="193">
        <v>85.7</v>
      </c>
      <c r="P76" s="170">
        <v>17856</v>
      </c>
      <c r="Q76" s="171">
        <v>11292</v>
      </c>
      <c r="R76" s="193">
        <v>63.2</v>
      </c>
      <c r="S76" s="170">
        <v>5038</v>
      </c>
      <c r="T76" s="171">
        <v>4279</v>
      </c>
      <c r="U76" s="193">
        <v>84.9</v>
      </c>
      <c r="V76" s="170">
        <v>17050</v>
      </c>
      <c r="W76" s="171">
        <v>10794</v>
      </c>
      <c r="X76" s="193">
        <v>63.3</v>
      </c>
      <c r="Y76" s="170">
        <v>5184</v>
      </c>
      <c r="Z76" s="171">
        <v>4302</v>
      </c>
      <c r="AA76" s="193">
        <v>83</v>
      </c>
      <c r="AB76" s="170">
        <v>14512</v>
      </c>
      <c r="AC76" s="171">
        <v>8919</v>
      </c>
      <c r="AD76" s="193">
        <v>61.5</v>
      </c>
      <c r="AE76" s="507">
        <v>4204</v>
      </c>
      <c r="AF76" s="171">
        <v>3464</v>
      </c>
      <c r="AG76" s="193">
        <v>82.4</v>
      </c>
    </row>
    <row r="77" spans="1:33">
      <c r="A77" s="290" t="s">
        <v>15</v>
      </c>
      <c r="B77" s="58" t="s">
        <v>75</v>
      </c>
      <c r="C77" s="58" t="s">
        <v>76</v>
      </c>
      <c r="D77" s="169">
        <v>149</v>
      </c>
      <c r="E77" s="168">
        <v>125</v>
      </c>
      <c r="F77" s="192">
        <v>83.9</v>
      </c>
      <c r="G77" s="169">
        <v>120</v>
      </c>
      <c r="H77" s="168">
        <v>107</v>
      </c>
      <c r="I77" s="192">
        <v>89.2</v>
      </c>
      <c r="J77" s="169">
        <v>158</v>
      </c>
      <c r="K77" s="168">
        <v>117</v>
      </c>
      <c r="L77" s="192">
        <v>74.099999999999994</v>
      </c>
      <c r="M77" s="169">
        <v>113</v>
      </c>
      <c r="N77" s="168">
        <v>97</v>
      </c>
      <c r="O77" s="192">
        <v>85.8</v>
      </c>
      <c r="P77" s="169">
        <v>138</v>
      </c>
      <c r="Q77" s="168">
        <v>114</v>
      </c>
      <c r="R77" s="192">
        <v>82.6</v>
      </c>
      <c r="S77" s="169">
        <v>122</v>
      </c>
      <c r="T77" s="168">
        <v>106</v>
      </c>
      <c r="U77" s="192">
        <v>86.9</v>
      </c>
      <c r="V77" s="169">
        <v>144</v>
      </c>
      <c r="W77" s="168">
        <v>114</v>
      </c>
      <c r="X77" s="192">
        <v>79.2</v>
      </c>
      <c r="Y77" s="169">
        <v>105</v>
      </c>
      <c r="Z77" s="168">
        <v>90</v>
      </c>
      <c r="AA77" s="192">
        <v>85.7</v>
      </c>
      <c r="AB77" s="169">
        <v>127</v>
      </c>
      <c r="AC77" s="168">
        <v>89</v>
      </c>
      <c r="AD77" s="192">
        <v>70.099999999999994</v>
      </c>
      <c r="AE77" s="169">
        <v>92</v>
      </c>
      <c r="AF77" s="168">
        <v>78</v>
      </c>
      <c r="AG77" s="192">
        <v>84.8</v>
      </c>
    </row>
    <row r="78" spans="1:33" ht="26.25">
      <c r="A78" s="290"/>
      <c r="B78" s="429" t="s">
        <v>77</v>
      </c>
      <c r="C78" s="429" t="s">
        <v>78</v>
      </c>
      <c r="D78" s="172">
        <v>628</v>
      </c>
      <c r="E78" s="173">
        <v>544</v>
      </c>
      <c r="F78" s="191">
        <v>86.6</v>
      </c>
      <c r="G78" s="172">
        <v>434</v>
      </c>
      <c r="H78" s="173">
        <v>412</v>
      </c>
      <c r="I78" s="191">
        <v>94.9</v>
      </c>
      <c r="J78" s="172">
        <v>687</v>
      </c>
      <c r="K78" s="173">
        <v>605</v>
      </c>
      <c r="L78" s="191">
        <v>88.1</v>
      </c>
      <c r="M78" s="172">
        <v>482</v>
      </c>
      <c r="N78" s="173">
        <v>454</v>
      </c>
      <c r="O78" s="191">
        <v>94.2</v>
      </c>
      <c r="P78" s="172">
        <v>657</v>
      </c>
      <c r="Q78" s="173">
        <v>565</v>
      </c>
      <c r="R78" s="191">
        <v>86</v>
      </c>
      <c r="S78" s="172">
        <v>462</v>
      </c>
      <c r="T78" s="173">
        <v>435</v>
      </c>
      <c r="U78" s="191">
        <v>94.2</v>
      </c>
      <c r="V78" s="172">
        <v>569</v>
      </c>
      <c r="W78" s="173">
        <v>487</v>
      </c>
      <c r="X78" s="191">
        <v>85.6</v>
      </c>
      <c r="Y78" s="172">
        <v>384</v>
      </c>
      <c r="Z78" s="173">
        <v>351</v>
      </c>
      <c r="AA78" s="191">
        <v>91.4</v>
      </c>
      <c r="AB78" s="172">
        <v>650</v>
      </c>
      <c r="AC78" s="173">
        <v>560</v>
      </c>
      <c r="AD78" s="191">
        <v>86.2</v>
      </c>
      <c r="AE78" s="172">
        <v>440</v>
      </c>
      <c r="AF78" s="173">
        <v>417</v>
      </c>
      <c r="AG78" s="191">
        <v>94.8</v>
      </c>
    </row>
    <row r="79" spans="1:33" ht="26.25">
      <c r="A79" s="290"/>
      <c r="B79" s="58"/>
      <c r="C79" s="58" t="s">
        <v>79</v>
      </c>
      <c r="D79" s="169">
        <v>4551</v>
      </c>
      <c r="E79" s="168">
        <v>2648</v>
      </c>
      <c r="F79" s="192">
        <v>58.2</v>
      </c>
      <c r="G79" s="169">
        <v>2498</v>
      </c>
      <c r="H79" s="168">
        <v>1827</v>
      </c>
      <c r="I79" s="192">
        <v>73.099999999999994</v>
      </c>
      <c r="J79" s="169">
        <v>5109</v>
      </c>
      <c r="K79" s="168">
        <v>3308</v>
      </c>
      <c r="L79" s="192">
        <v>64.7</v>
      </c>
      <c r="M79" s="169">
        <v>3072</v>
      </c>
      <c r="N79" s="168">
        <v>2395</v>
      </c>
      <c r="O79" s="192">
        <v>78</v>
      </c>
      <c r="P79" s="169">
        <v>5517</v>
      </c>
      <c r="Q79" s="168">
        <v>3151</v>
      </c>
      <c r="R79" s="192">
        <v>57.1</v>
      </c>
      <c r="S79" s="169">
        <v>2917</v>
      </c>
      <c r="T79" s="168">
        <v>2165</v>
      </c>
      <c r="U79" s="192">
        <v>74.2</v>
      </c>
      <c r="V79" s="169">
        <v>6445</v>
      </c>
      <c r="W79" s="168">
        <v>3470</v>
      </c>
      <c r="X79" s="192">
        <v>53.8</v>
      </c>
      <c r="Y79" s="169">
        <v>3268</v>
      </c>
      <c r="Z79" s="168">
        <v>2341</v>
      </c>
      <c r="AA79" s="192">
        <v>71.599999999999994</v>
      </c>
      <c r="AB79" s="169">
        <v>6172</v>
      </c>
      <c r="AC79" s="168">
        <v>2832</v>
      </c>
      <c r="AD79" s="192">
        <v>45.9</v>
      </c>
      <c r="AE79" s="169">
        <v>2675</v>
      </c>
      <c r="AF79" s="168">
        <v>1849</v>
      </c>
      <c r="AG79" s="192">
        <v>69.099999999999994</v>
      </c>
    </row>
    <row r="80" spans="1:33">
      <c r="A80" s="290"/>
      <c r="B80" s="444"/>
      <c r="C80" s="444" t="s">
        <v>36</v>
      </c>
      <c r="D80" s="170">
        <v>5179</v>
      </c>
      <c r="E80" s="171">
        <v>3192</v>
      </c>
      <c r="F80" s="193">
        <v>61.6</v>
      </c>
      <c r="G80" s="170">
        <v>2698</v>
      </c>
      <c r="H80" s="171">
        <v>2118</v>
      </c>
      <c r="I80" s="193">
        <v>78.5</v>
      </c>
      <c r="J80" s="170">
        <v>5796</v>
      </c>
      <c r="K80" s="171">
        <v>3913</v>
      </c>
      <c r="L80" s="193">
        <v>67.5</v>
      </c>
      <c r="M80" s="170">
        <v>3284</v>
      </c>
      <c r="N80" s="171">
        <v>2702</v>
      </c>
      <c r="O80" s="193">
        <v>82.3</v>
      </c>
      <c r="P80" s="170">
        <v>6174</v>
      </c>
      <c r="Q80" s="171">
        <v>3716</v>
      </c>
      <c r="R80" s="193">
        <v>60.2</v>
      </c>
      <c r="S80" s="170">
        <v>3132</v>
      </c>
      <c r="T80" s="171">
        <v>2472</v>
      </c>
      <c r="U80" s="193">
        <v>78.900000000000006</v>
      </c>
      <c r="V80" s="170">
        <v>7014</v>
      </c>
      <c r="W80" s="171">
        <v>3957</v>
      </c>
      <c r="X80" s="193">
        <v>56.4</v>
      </c>
      <c r="Y80" s="170">
        <v>3447</v>
      </c>
      <c r="Z80" s="171">
        <v>2605</v>
      </c>
      <c r="AA80" s="193">
        <v>75.599999999999994</v>
      </c>
      <c r="AB80" s="170">
        <v>6822</v>
      </c>
      <c r="AC80" s="171">
        <v>3392</v>
      </c>
      <c r="AD80" s="193">
        <v>49.7</v>
      </c>
      <c r="AE80" s="170">
        <v>2837</v>
      </c>
      <c r="AF80" s="171">
        <v>2125</v>
      </c>
      <c r="AG80" s="193">
        <v>74.900000000000006</v>
      </c>
    </row>
    <row r="81" spans="1:33">
      <c r="A81" s="290"/>
      <c r="B81" s="429" t="s">
        <v>175</v>
      </c>
      <c r="C81" s="429" t="s">
        <v>80</v>
      </c>
      <c r="D81" s="172">
        <v>83</v>
      </c>
      <c r="E81" s="173">
        <v>57</v>
      </c>
      <c r="F81" s="191">
        <v>68.7</v>
      </c>
      <c r="G81" s="172">
        <v>60</v>
      </c>
      <c r="H81" s="173">
        <v>48</v>
      </c>
      <c r="I81" s="191">
        <v>80</v>
      </c>
      <c r="J81" s="172">
        <v>77</v>
      </c>
      <c r="K81" s="173">
        <v>61</v>
      </c>
      <c r="L81" s="191">
        <v>79.2</v>
      </c>
      <c r="M81" s="172">
        <v>67</v>
      </c>
      <c r="N81" s="173">
        <v>59</v>
      </c>
      <c r="O81" s="191">
        <v>88.1</v>
      </c>
      <c r="P81" s="172">
        <v>45</v>
      </c>
      <c r="Q81" s="173">
        <v>32</v>
      </c>
      <c r="R81" s="191">
        <v>71.099999999999994</v>
      </c>
      <c r="S81" s="172">
        <v>37</v>
      </c>
      <c r="T81" s="173">
        <v>29</v>
      </c>
      <c r="U81" s="191">
        <v>78.400000000000006</v>
      </c>
      <c r="V81" s="172">
        <v>68</v>
      </c>
      <c r="W81" s="173">
        <v>55</v>
      </c>
      <c r="X81" s="191">
        <v>80.900000000000006</v>
      </c>
      <c r="Y81" s="172">
        <v>54</v>
      </c>
      <c r="Z81" s="173">
        <v>48</v>
      </c>
      <c r="AA81" s="191">
        <v>88.9</v>
      </c>
      <c r="AB81" s="172">
        <v>76</v>
      </c>
      <c r="AC81" s="173">
        <v>61</v>
      </c>
      <c r="AD81" s="191">
        <v>80.3</v>
      </c>
      <c r="AE81" s="172">
        <v>52</v>
      </c>
      <c r="AF81" s="173">
        <v>47</v>
      </c>
      <c r="AG81" s="191">
        <v>90.4</v>
      </c>
    </row>
    <row r="82" spans="1:33">
      <c r="A82" s="290"/>
      <c r="B82" s="58"/>
      <c r="C82" s="58" t="s">
        <v>81</v>
      </c>
      <c r="D82" s="169">
        <v>859</v>
      </c>
      <c r="E82" s="168">
        <v>784</v>
      </c>
      <c r="F82" s="192">
        <v>91.3</v>
      </c>
      <c r="G82" s="169">
        <v>793</v>
      </c>
      <c r="H82" s="168">
        <v>754</v>
      </c>
      <c r="I82" s="192">
        <v>95.1</v>
      </c>
      <c r="J82" s="169">
        <v>988</v>
      </c>
      <c r="K82" s="168">
        <v>900</v>
      </c>
      <c r="L82" s="192">
        <v>91.1</v>
      </c>
      <c r="M82" s="169">
        <v>915</v>
      </c>
      <c r="N82" s="168">
        <v>867</v>
      </c>
      <c r="O82" s="192">
        <v>94.8</v>
      </c>
      <c r="P82" s="169">
        <v>743</v>
      </c>
      <c r="Q82" s="168">
        <v>675</v>
      </c>
      <c r="R82" s="192">
        <v>90.8</v>
      </c>
      <c r="S82" s="169">
        <v>701</v>
      </c>
      <c r="T82" s="168">
        <v>653</v>
      </c>
      <c r="U82" s="192">
        <v>93.2</v>
      </c>
      <c r="V82" s="169">
        <v>1022</v>
      </c>
      <c r="W82" s="168">
        <v>926</v>
      </c>
      <c r="X82" s="192">
        <v>90.6</v>
      </c>
      <c r="Y82" s="169">
        <v>949</v>
      </c>
      <c r="Z82" s="168">
        <v>896</v>
      </c>
      <c r="AA82" s="192">
        <v>94.4</v>
      </c>
      <c r="AB82" s="169">
        <v>844</v>
      </c>
      <c r="AC82" s="168">
        <v>767</v>
      </c>
      <c r="AD82" s="192">
        <v>90.9</v>
      </c>
      <c r="AE82" s="169">
        <v>790</v>
      </c>
      <c r="AF82" s="168">
        <v>747</v>
      </c>
      <c r="AG82" s="192">
        <v>94.6</v>
      </c>
    </row>
    <row r="83" spans="1:33">
      <c r="A83" s="290"/>
      <c r="B83" s="444"/>
      <c r="C83" s="444" t="s">
        <v>36</v>
      </c>
      <c r="D83" s="170">
        <v>942</v>
      </c>
      <c r="E83" s="171">
        <v>841</v>
      </c>
      <c r="F83" s="193">
        <v>89.3</v>
      </c>
      <c r="G83" s="170">
        <v>852</v>
      </c>
      <c r="H83" s="171">
        <v>801</v>
      </c>
      <c r="I83" s="193">
        <v>94</v>
      </c>
      <c r="J83" s="170">
        <v>1065</v>
      </c>
      <c r="K83" s="171">
        <v>961</v>
      </c>
      <c r="L83" s="193">
        <v>90.2</v>
      </c>
      <c r="M83" s="170">
        <v>977</v>
      </c>
      <c r="N83" s="171">
        <v>922</v>
      </c>
      <c r="O83" s="193">
        <v>94.4</v>
      </c>
      <c r="P83" s="170">
        <v>788</v>
      </c>
      <c r="Q83" s="171">
        <v>707</v>
      </c>
      <c r="R83" s="193">
        <v>89.7</v>
      </c>
      <c r="S83" s="170">
        <v>734</v>
      </c>
      <c r="T83" s="171">
        <v>678</v>
      </c>
      <c r="U83" s="193">
        <v>92.4</v>
      </c>
      <c r="V83" s="170">
        <v>1090</v>
      </c>
      <c r="W83" s="171">
        <v>981</v>
      </c>
      <c r="X83" s="193">
        <v>90</v>
      </c>
      <c r="Y83" s="170">
        <v>999</v>
      </c>
      <c r="Z83" s="171">
        <v>941</v>
      </c>
      <c r="AA83" s="193">
        <v>94.2</v>
      </c>
      <c r="AB83" s="170">
        <v>920</v>
      </c>
      <c r="AC83" s="171">
        <v>828</v>
      </c>
      <c r="AD83" s="193">
        <v>90</v>
      </c>
      <c r="AE83" s="170">
        <v>835</v>
      </c>
      <c r="AF83" s="171">
        <v>790</v>
      </c>
      <c r="AG83" s="193">
        <v>94.6</v>
      </c>
    </row>
    <row r="84" spans="1:33" ht="26.25" customHeight="1">
      <c r="A84" s="290"/>
      <c r="B84" s="58" t="s">
        <v>82</v>
      </c>
      <c r="C84" s="58" t="s">
        <v>83</v>
      </c>
      <c r="D84" s="169">
        <v>23118</v>
      </c>
      <c r="E84" s="168">
        <v>20673</v>
      </c>
      <c r="F84" s="192">
        <v>89.4</v>
      </c>
      <c r="G84" s="169">
        <v>18594</v>
      </c>
      <c r="H84" s="168">
        <v>17148</v>
      </c>
      <c r="I84" s="192">
        <v>92.2</v>
      </c>
      <c r="J84" s="169">
        <v>24263</v>
      </c>
      <c r="K84" s="168">
        <v>21612</v>
      </c>
      <c r="L84" s="192">
        <v>89.1</v>
      </c>
      <c r="M84" s="169">
        <v>19229</v>
      </c>
      <c r="N84" s="168">
        <v>17630</v>
      </c>
      <c r="O84" s="192">
        <v>91.7</v>
      </c>
      <c r="P84" s="169">
        <v>22883</v>
      </c>
      <c r="Q84" s="168">
        <v>20234</v>
      </c>
      <c r="R84" s="192">
        <v>88.4</v>
      </c>
      <c r="S84" s="169">
        <v>17620</v>
      </c>
      <c r="T84" s="168">
        <v>16141</v>
      </c>
      <c r="U84" s="192">
        <v>91.6</v>
      </c>
      <c r="V84" s="169">
        <v>27620</v>
      </c>
      <c r="W84" s="168">
        <v>24474</v>
      </c>
      <c r="X84" s="192">
        <v>88.6</v>
      </c>
      <c r="Y84" s="169">
        <v>20918</v>
      </c>
      <c r="Z84" s="168">
        <v>19247</v>
      </c>
      <c r="AA84" s="192">
        <v>92</v>
      </c>
      <c r="AB84" s="169">
        <v>22453</v>
      </c>
      <c r="AC84" s="168">
        <v>19989</v>
      </c>
      <c r="AD84" s="192">
        <v>89</v>
      </c>
      <c r="AE84" s="169">
        <v>17396</v>
      </c>
      <c r="AF84" s="168">
        <v>16055</v>
      </c>
      <c r="AG84" s="192">
        <v>92.3</v>
      </c>
    </row>
    <row r="85" spans="1:33">
      <c r="A85" s="290"/>
      <c r="B85" s="58"/>
      <c r="C85" s="58" t="s">
        <v>84</v>
      </c>
      <c r="D85" s="169">
        <v>106</v>
      </c>
      <c r="E85" s="168">
        <v>98</v>
      </c>
      <c r="F85" s="192">
        <v>92.5</v>
      </c>
      <c r="G85" s="169">
        <v>105</v>
      </c>
      <c r="H85" s="168">
        <v>97</v>
      </c>
      <c r="I85" s="192">
        <v>92.4</v>
      </c>
      <c r="J85" s="169">
        <v>103</v>
      </c>
      <c r="K85" s="168">
        <v>89</v>
      </c>
      <c r="L85" s="192">
        <v>86.4</v>
      </c>
      <c r="M85" s="169">
        <v>101</v>
      </c>
      <c r="N85" s="168">
        <v>89</v>
      </c>
      <c r="O85" s="192">
        <v>88.1</v>
      </c>
      <c r="P85" s="169">
        <v>96</v>
      </c>
      <c r="Q85" s="168">
        <v>88</v>
      </c>
      <c r="R85" s="192">
        <v>91.7</v>
      </c>
      <c r="S85" s="169">
        <v>94</v>
      </c>
      <c r="T85" s="168">
        <v>86</v>
      </c>
      <c r="U85" s="192">
        <v>91.5</v>
      </c>
      <c r="V85" s="169">
        <v>107</v>
      </c>
      <c r="W85" s="168">
        <v>92</v>
      </c>
      <c r="X85" s="192">
        <v>86</v>
      </c>
      <c r="Y85" s="169">
        <v>105</v>
      </c>
      <c r="Z85" s="168">
        <v>90</v>
      </c>
      <c r="AA85" s="192">
        <v>85.7</v>
      </c>
      <c r="AB85" s="169">
        <v>79</v>
      </c>
      <c r="AC85" s="168">
        <v>67</v>
      </c>
      <c r="AD85" s="192">
        <v>84.8</v>
      </c>
      <c r="AE85" s="169">
        <v>79</v>
      </c>
      <c r="AF85" s="168">
        <v>67</v>
      </c>
      <c r="AG85" s="192">
        <v>84.8</v>
      </c>
    </row>
    <row r="86" spans="1:33">
      <c r="A86" s="290"/>
      <c r="B86" s="58"/>
      <c r="C86" s="58" t="s">
        <v>36</v>
      </c>
      <c r="D86" s="169">
        <v>23224</v>
      </c>
      <c r="E86" s="168">
        <v>20771</v>
      </c>
      <c r="F86" s="192">
        <v>89.4</v>
      </c>
      <c r="G86" s="169">
        <v>18643</v>
      </c>
      <c r="H86" s="168">
        <v>17194</v>
      </c>
      <c r="I86" s="192">
        <v>92.2</v>
      </c>
      <c r="J86" s="169">
        <v>24366</v>
      </c>
      <c r="K86" s="168">
        <v>21701</v>
      </c>
      <c r="L86" s="192">
        <v>89.1</v>
      </c>
      <c r="M86" s="169">
        <v>19270</v>
      </c>
      <c r="N86" s="168">
        <v>17669</v>
      </c>
      <c r="O86" s="192">
        <v>91.7</v>
      </c>
      <c r="P86" s="169">
        <v>22979</v>
      </c>
      <c r="Q86" s="168">
        <v>20322</v>
      </c>
      <c r="R86" s="192">
        <v>88.4</v>
      </c>
      <c r="S86" s="169">
        <v>17653</v>
      </c>
      <c r="T86" s="168">
        <v>16173</v>
      </c>
      <c r="U86" s="192">
        <v>91.6</v>
      </c>
      <c r="V86" s="169">
        <v>27727</v>
      </c>
      <c r="W86" s="168">
        <v>24566</v>
      </c>
      <c r="X86" s="192">
        <v>88.6</v>
      </c>
      <c r="Y86" s="169">
        <v>20965</v>
      </c>
      <c r="Z86" s="168">
        <v>19289</v>
      </c>
      <c r="AA86" s="192">
        <v>92</v>
      </c>
      <c r="AB86" s="169">
        <v>22532</v>
      </c>
      <c r="AC86" s="168">
        <v>20056</v>
      </c>
      <c r="AD86" s="192">
        <v>89</v>
      </c>
      <c r="AE86" s="169">
        <v>17428</v>
      </c>
      <c r="AF86" s="168">
        <v>16085</v>
      </c>
      <c r="AG86" s="192">
        <v>92.3</v>
      </c>
    </row>
    <row r="87" spans="1:33">
      <c r="A87" s="290"/>
      <c r="B87" s="440" t="s">
        <v>85</v>
      </c>
      <c r="C87" s="440" t="s">
        <v>294</v>
      </c>
      <c r="D87" s="179">
        <v>913</v>
      </c>
      <c r="E87" s="178">
        <v>766</v>
      </c>
      <c r="F87" s="194">
        <v>83.9</v>
      </c>
      <c r="G87" s="179">
        <v>854</v>
      </c>
      <c r="H87" s="178">
        <v>739</v>
      </c>
      <c r="I87" s="194">
        <v>86.5</v>
      </c>
      <c r="J87" s="179">
        <v>857</v>
      </c>
      <c r="K87" s="178">
        <v>725</v>
      </c>
      <c r="L87" s="194">
        <v>84.6</v>
      </c>
      <c r="M87" s="179">
        <v>809</v>
      </c>
      <c r="N87" s="178">
        <v>698</v>
      </c>
      <c r="O87" s="194">
        <v>86.3</v>
      </c>
      <c r="P87" s="179">
        <v>856</v>
      </c>
      <c r="Q87" s="178">
        <v>732</v>
      </c>
      <c r="R87" s="194">
        <v>85.5</v>
      </c>
      <c r="S87" s="179">
        <v>805</v>
      </c>
      <c r="T87" s="178">
        <v>702</v>
      </c>
      <c r="U87" s="194">
        <v>87.2</v>
      </c>
      <c r="V87" s="179">
        <v>1027</v>
      </c>
      <c r="W87" s="178">
        <v>841</v>
      </c>
      <c r="X87" s="194">
        <v>81.900000000000006</v>
      </c>
      <c r="Y87" s="179">
        <v>955</v>
      </c>
      <c r="Z87" s="178">
        <v>808</v>
      </c>
      <c r="AA87" s="194">
        <v>84.6</v>
      </c>
      <c r="AB87" s="179">
        <v>934</v>
      </c>
      <c r="AC87" s="178">
        <v>794</v>
      </c>
      <c r="AD87" s="194">
        <v>85</v>
      </c>
      <c r="AE87" s="179">
        <v>883</v>
      </c>
      <c r="AF87" s="178">
        <v>765</v>
      </c>
      <c r="AG87" s="194">
        <v>86.6</v>
      </c>
    </row>
    <row r="88" spans="1:33">
      <c r="A88" s="336"/>
      <c r="B88" s="444" t="s">
        <v>36</v>
      </c>
      <c r="C88" s="444"/>
      <c r="D88" s="170">
        <v>30407</v>
      </c>
      <c r="E88" s="171">
        <v>25695</v>
      </c>
      <c r="F88" s="193">
        <v>84.5</v>
      </c>
      <c r="G88" s="170">
        <v>20632</v>
      </c>
      <c r="H88" s="171">
        <v>19606</v>
      </c>
      <c r="I88" s="193">
        <v>95</v>
      </c>
      <c r="J88" s="170">
        <v>32242</v>
      </c>
      <c r="K88" s="171">
        <v>27417</v>
      </c>
      <c r="L88" s="193">
        <v>85</v>
      </c>
      <c r="M88" s="170">
        <v>21592</v>
      </c>
      <c r="N88" s="171">
        <v>20551</v>
      </c>
      <c r="O88" s="193">
        <v>95.2</v>
      </c>
      <c r="P88" s="170">
        <v>30935</v>
      </c>
      <c r="Q88" s="171">
        <v>25591</v>
      </c>
      <c r="R88" s="193">
        <v>82.7</v>
      </c>
      <c r="S88" s="170">
        <v>19679</v>
      </c>
      <c r="T88" s="171">
        <v>18611</v>
      </c>
      <c r="U88" s="193">
        <v>94.6</v>
      </c>
      <c r="V88" s="170">
        <v>37002</v>
      </c>
      <c r="W88" s="171">
        <v>30459</v>
      </c>
      <c r="X88" s="193">
        <v>82.3</v>
      </c>
      <c r="Y88" s="170">
        <v>23169</v>
      </c>
      <c r="Z88" s="171">
        <v>21901</v>
      </c>
      <c r="AA88" s="193">
        <v>94.5</v>
      </c>
      <c r="AB88" s="170">
        <v>31335</v>
      </c>
      <c r="AC88" s="171">
        <v>25159</v>
      </c>
      <c r="AD88" s="193">
        <v>80.3</v>
      </c>
      <c r="AE88" s="170">
        <v>19374</v>
      </c>
      <c r="AF88" s="171">
        <v>18337</v>
      </c>
      <c r="AG88" s="193">
        <v>94.6</v>
      </c>
    </row>
    <row r="89" spans="1:33" ht="33.75" customHeight="1">
      <c r="A89" s="290" t="s">
        <v>16</v>
      </c>
      <c r="B89" s="58" t="s">
        <v>185</v>
      </c>
      <c r="C89" s="58" t="s">
        <v>86</v>
      </c>
      <c r="D89" s="169">
        <v>1842</v>
      </c>
      <c r="E89" s="168">
        <v>1328</v>
      </c>
      <c r="F89" s="192">
        <v>72.099999999999994</v>
      </c>
      <c r="G89" s="169">
        <v>1263</v>
      </c>
      <c r="H89" s="168">
        <v>1054</v>
      </c>
      <c r="I89" s="192">
        <v>83.5</v>
      </c>
      <c r="J89" s="169">
        <v>2367</v>
      </c>
      <c r="K89" s="168">
        <v>1858</v>
      </c>
      <c r="L89" s="192">
        <v>78.5</v>
      </c>
      <c r="M89" s="169">
        <v>1696</v>
      </c>
      <c r="N89" s="168">
        <v>1444</v>
      </c>
      <c r="O89" s="192">
        <v>85.1</v>
      </c>
      <c r="P89" s="169">
        <v>2741</v>
      </c>
      <c r="Q89" s="168">
        <v>1941</v>
      </c>
      <c r="R89" s="192">
        <v>70.8</v>
      </c>
      <c r="S89" s="169">
        <v>1815</v>
      </c>
      <c r="T89" s="168">
        <v>1519</v>
      </c>
      <c r="U89" s="192">
        <v>83.7</v>
      </c>
      <c r="V89" s="169">
        <v>3175</v>
      </c>
      <c r="W89" s="168">
        <v>2364</v>
      </c>
      <c r="X89" s="192">
        <v>74.5</v>
      </c>
      <c r="Y89" s="169">
        <v>2074</v>
      </c>
      <c r="Z89" s="168">
        <v>1733</v>
      </c>
      <c r="AA89" s="192">
        <v>83.6</v>
      </c>
      <c r="AB89" s="169">
        <v>2939</v>
      </c>
      <c r="AC89" s="168">
        <v>2140</v>
      </c>
      <c r="AD89" s="192">
        <v>72.8</v>
      </c>
      <c r="AE89" s="169">
        <v>1933</v>
      </c>
      <c r="AF89" s="168">
        <v>1601</v>
      </c>
      <c r="AG89" s="192">
        <v>82.8</v>
      </c>
    </row>
    <row r="90" spans="1:33">
      <c r="A90" s="290"/>
      <c r="B90" s="451"/>
      <c r="C90" s="58" t="s">
        <v>295</v>
      </c>
      <c r="D90" s="169">
        <v>200</v>
      </c>
      <c r="E90" s="168">
        <v>83</v>
      </c>
      <c r="F90" s="192">
        <v>41.5</v>
      </c>
      <c r="G90" s="169">
        <v>133</v>
      </c>
      <c r="H90" s="168">
        <v>73</v>
      </c>
      <c r="I90" s="192">
        <v>54.9</v>
      </c>
      <c r="J90" s="169">
        <v>168</v>
      </c>
      <c r="K90" s="168">
        <v>90</v>
      </c>
      <c r="L90" s="192">
        <v>53.6</v>
      </c>
      <c r="M90" s="169">
        <v>131</v>
      </c>
      <c r="N90" s="168">
        <v>76</v>
      </c>
      <c r="O90" s="192">
        <v>58</v>
      </c>
      <c r="P90" s="169">
        <v>161</v>
      </c>
      <c r="Q90" s="168">
        <v>83</v>
      </c>
      <c r="R90" s="192">
        <v>51.6</v>
      </c>
      <c r="S90" s="169">
        <v>130</v>
      </c>
      <c r="T90" s="168">
        <v>79</v>
      </c>
      <c r="U90" s="192">
        <v>60.8</v>
      </c>
      <c r="V90" s="169">
        <v>247</v>
      </c>
      <c r="W90" s="168">
        <v>139</v>
      </c>
      <c r="X90" s="192">
        <v>56.3</v>
      </c>
      <c r="Y90" s="169">
        <v>168</v>
      </c>
      <c r="Z90" s="168">
        <v>99</v>
      </c>
      <c r="AA90" s="192">
        <v>58.9</v>
      </c>
      <c r="AB90" s="169">
        <v>167</v>
      </c>
      <c r="AC90" s="168">
        <v>86</v>
      </c>
      <c r="AD90" s="192">
        <v>51.5</v>
      </c>
      <c r="AE90" s="508">
        <v>132</v>
      </c>
      <c r="AF90" s="168">
        <v>75</v>
      </c>
      <c r="AG90" s="192">
        <v>56.8</v>
      </c>
    </row>
    <row r="91" spans="1:33">
      <c r="A91" s="290"/>
      <c r="B91" s="58"/>
      <c r="C91" s="58" t="s">
        <v>36</v>
      </c>
      <c r="D91" s="169">
        <v>2042</v>
      </c>
      <c r="E91" s="168">
        <v>1411</v>
      </c>
      <c r="F91" s="192">
        <v>69.099999999999994</v>
      </c>
      <c r="G91" s="169">
        <v>1279</v>
      </c>
      <c r="H91" s="168">
        <v>1066</v>
      </c>
      <c r="I91" s="192">
        <v>83.3</v>
      </c>
      <c r="J91" s="169">
        <v>2535</v>
      </c>
      <c r="K91" s="168">
        <v>1948</v>
      </c>
      <c r="L91" s="192">
        <v>76.8</v>
      </c>
      <c r="M91" s="169">
        <v>1724</v>
      </c>
      <c r="N91" s="168">
        <v>1462</v>
      </c>
      <c r="O91" s="192">
        <v>84.8</v>
      </c>
      <c r="P91" s="169">
        <v>2902</v>
      </c>
      <c r="Q91" s="168">
        <v>2024</v>
      </c>
      <c r="R91" s="192">
        <v>69.7</v>
      </c>
      <c r="S91" s="169">
        <v>1842</v>
      </c>
      <c r="T91" s="168">
        <v>1539</v>
      </c>
      <c r="U91" s="192">
        <v>83.6</v>
      </c>
      <c r="V91" s="169">
        <v>3422</v>
      </c>
      <c r="W91" s="168">
        <v>2503</v>
      </c>
      <c r="X91" s="192">
        <v>73.099999999999994</v>
      </c>
      <c r="Y91" s="169">
        <v>2099</v>
      </c>
      <c r="Z91" s="168">
        <v>1754</v>
      </c>
      <c r="AA91" s="192">
        <v>83.6</v>
      </c>
      <c r="AB91" s="169">
        <v>3106</v>
      </c>
      <c r="AC91" s="168">
        <v>2226</v>
      </c>
      <c r="AD91" s="192">
        <v>71.7</v>
      </c>
      <c r="AE91" s="169">
        <v>1959</v>
      </c>
      <c r="AF91" s="168">
        <v>1616</v>
      </c>
      <c r="AG91" s="192">
        <v>82.5</v>
      </c>
    </row>
    <row r="92" spans="1:33" ht="26.25">
      <c r="A92" s="290"/>
      <c r="B92" s="429" t="s">
        <v>186</v>
      </c>
      <c r="C92" s="429" t="s">
        <v>190</v>
      </c>
      <c r="D92" s="172">
        <v>5674</v>
      </c>
      <c r="E92" s="173">
        <v>4384</v>
      </c>
      <c r="F92" s="191">
        <v>77.3</v>
      </c>
      <c r="G92" s="172">
        <v>4087</v>
      </c>
      <c r="H92" s="173">
        <v>3471</v>
      </c>
      <c r="I92" s="191">
        <v>84.9</v>
      </c>
      <c r="J92" s="172">
        <v>6172</v>
      </c>
      <c r="K92" s="173">
        <v>4926</v>
      </c>
      <c r="L92" s="191">
        <v>79.8</v>
      </c>
      <c r="M92" s="172">
        <v>4467</v>
      </c>
      <c r="N92" s="173">
        <v>3848</v>
      </c>
      <c r="O92" s="191">
        <v>86.1</v>
      </c>
      <c r="P92" s="172">
        <v>6599</v>
      </c>
      <c r="Q92" s="173">
        <v>5280</v>
      </c>
      <c r="R92" s="191">
        <v>80</v>
      </c>
      <c r="S92" s="172">
        <v>4797</v>
      </c>
      <c r="T92" s="173">
        <v>4164</v>
      </c>
      <c r="U92" s="191">
        <v>86.8</v>
      </c>
      <c r="V92" s="172">
        <v>7887</v>
      </c>
      <c r="W92" s="173">
        <v>6336</v>
      </c>
      <c r="X92" s="191">
        <v>80.3</v>
      </c>
      <c r="Y92" s="172">
        <v>5685</v>
      </c>
      <c r="Z92" s="173">
        <v>4951</v>
      </c>
      <c r="AA92" s="191">
        <v>87.1</v>
      </c>
      <c r="AB92" s="172">
        <v>6946</v>
      </c>
      <c r="AC92" s="173">
        <v>5510</v>
      </c>
      <c r="AD92" s="191">
        <v>79.3</v>
      </c>
      <c r="AE92" s="172">
        <v>5072</v>
      </c>
      <c r="AF92" s="173">
        <v>4394</v>
      </c>
      <c r="AG92" s="191">
        <v>86.6</v>
      </c>
    </row>
    <row r="93" spans="1:33">
      <c r="A93" s="290"/>
      <c r="B93" s="58"/>
      <c r="C93" s="58" t="s">
        <v>87</v>
      </c>
      <c r="D93" s="169">
        <v>1369</v>
      </c>
      <c r="E93" s="168">
        <v>870</v>
      </c>
      <c r="F93" s="192">
        <v>63.6</v>
      </c>
      <c r="G93" s="169">
        <v>855</v>
      </c>
      <c r="H93" s="168">
        <v>663</v>
      </c>
      <c r="I93" s="192">
        <v>77.5</v>
      </c>
      <c r="J93" s="169">
        <v>1221</v>
      </c>
      <c r="K93" s="168">
        <v>896</v>
      </c>
      <c r="L93" s="192">
        <v>73.400000000000006</v>
      </c>
      <c r="M93" s="169">
        <v>867</v>
      </c>
      <c r="N93" s="168">
        <v>695</v>
      </c>
      <c r="O93" s="192">
        <v>80.2</v>
      </c>
      <c r="P93" s="169">
        <v>1177</v>
      </c>
      <c r="Q93" s="168">
        <v>851</v>
      </c>
      <c r="R93" s="192">
        <v>72.3</v>
      </c>
      <c r="S93" s="169">
        <v>901</v>
      </c>
      <c r="T93" s="168">
        <v>701</v>
      </c>
      <c r="U93" s="192">
        <v>77.8</v>
      </c>
      <c r="V93" s="169">
        <v>1493</v>
      </c>
      <c r="W93" s="168">
        <v>1074</v>
      </c>
      <c r="X93" s="192">
        <v>71.900000000000006</v>
      </c>
      <c r="Y93" s="169">
        <v>1058</v>
      </c>
      <c r="Z93" s="168">
        <v>833</v>
      </c>
      <c r="AA93" s="192">
        <v>78.7</v>
      </c>
      <c r="AB93" s="169">
        <v>1341</v>
      </c>
      <c r="AC93" s="168">
        <v>940</v>
      </c>
      <c r="AD93" s="192">
        <v>70.099999999999994</v>
      </c>
      <c r="AE93" s="169">
        <v>881</v>
      </c>
      <c r="AF93" s="168">
        <v>676</v>
      </c>
      <c r="AG93" s="192">
        <v>76.7</v>
      </c>
    </row>
    <row r="94" spans="1:33" ht="26.25">
      <c r="A94" s="290"/>
      <c r="B94" s="58"/>
      <c r="C94" s="58" t="s">
        <v>88</v>
      </c>
      <c r="D94" s="169">
        <v>103</v>
      </c>
      <c r="E94" s="168">
        <v>65</v>
      </c>
      <c r="F94" s="192">
        <v>63.1</v>
      </c>
      <c r="G94" s="169">
        <v>48</v>
      </c>
      <c r="H94" s="168">
        <v>36</v>
      </c>
      <c r="I94" s="192">
        <v>75</v>
      </c>
      <c r="J94" s="169">
        <v>100</v>
      </c>
      <c r="K94" s="168">
        <v>74</v>
      </c>
      <c r="L94" s="192">
        <v>74</v>
      </c>
      <c r="M94" s="169">
        <v>60</v>
      </c>
      <c r="N94" s="168">
        <v>49</v>
      </c>
      <c r="O94" s="192">
        <v>81.7</v>
      </c>
      <c r="P94" s="169">
        <v>91</v>
      </c>
      <c r="Q94" s="168">
        <v>51</v>
      </c>
      <c r="R94" s="192">
        <v>56</v>
      </c>
      <c r="S94" s="169">
        <v>57</v>
      </c>
      <c r="T94" s="168">
        <v>43</v>
      </c>
      <c r="U94" s="192">
        <v>75.400000000000006</v>
      </c>
      <c r="V94" s="169">
        <v>171</v>
      </c>
      <c r="W94" s="168">
        <v>108</v>
      </c>
      <c r="X94" s="192">
        <v>63.2</v>
      </c>
      <c r="Y94" s="169">
        <v>88</v>
      </c>
      <c r="Z94" s="168">
        <v>71</v>
      </c>
      <c r="AA94" s="192">
        <v>80.7</v>
      </c>
      <c r="AB94" s="169">
        <v>125</v>
      </c>
      <c r="AC94" s="168">
        <v>74</v>
      </c>
      <c r="AD94" s="192">
        <v>59.2</v>
      </c>
      <c r="AE94" s="169">
        <v>71</v>
      </c>
      <c r="AF94" s="168">
        <v>53</v>
      </c>
      <c r="AG94" s="192">
        <v>74.599999999999994</v>
      </c>
    </row>
    <row r="95" spans="1:33">
      <c r="A95" s="290"/>
      <c r="B95" s="58"/>
      <c r="C95" s="58" t="s">
        <v>296</v>
      </c>
      <c r="D95" s="169">
        <v>395</v>
      </c>
      <c r="E95" s="168">
        <v>126</v>
      </c>
      <c r="F95" s="192">
        <v>31.9</v>
      </c>
      <c r="G95" s="169">
        <v>129</v>
      </c>
      <c r="H95" s="168">
        <v>104</v>
      </c>
      <c r="I95" s="192">
        <v>80.599999999999994</v>
      </c>
      <c r="J95" s="169">
        <v>170</v>
      </c>
      <c r="K95" s="168">
        <v>110</v>
      </c>
      <c r="L95" s="192">
        <v>64.7</v>
      </c>
      <c r="M95" s="169">
        <v>131</v>
      </c>
      <c r="N95" s="168">
        <v>87</v>
      </c>
      <c r="O95" s="192">
        <v>66.400000000000006</v>
      </c>
      <c r="P95" s="169">
        <v>148</v>
      </c>
      <c r="Q95" s="168">
        <v>92</v>
      </c>
      <c r="R95" s="192">
        <v>62.2</v>
      </c>
      <c r="S95" s="169">
        <v>119</v>
      </c>
      <c r="T95" s="168">
        <v>76</v>
      </c>
      <c r="U95" s="192">
        <v>63.9</v>
      </c>
      <c r="V95" s="169">
        <v>252</v>
      </c>
      <c r="W95" s="168">
        <v>137</v>
      </c>
      <c r="X95" s="192">
        <v>54.4</v>
      </c>
      <c r="Y95" s="169">
        <v>182</v>
      </c>
      <c r="Z95" s="168">
        <v>117</v>
      </c>
      <c r="AA95" s="192">
        <v>64.3</v>
      </c>
      <c r="AB95" s="169">
        <v>235</v>
      </c>
      <c r="AC95" s="168">
        <v>149</v>
      </c>
      <c r="AD95" s="192">
        <v>63.4</v>
      </c>
      <c r="AE95" s="169">
        <v>161</v>
      </c>
      <c r="AF95" s="168">
        <v>111</v>
      </c>
      <c r="AG95" s="192">
        <v>68.900000000000006</v>
      </c>
    </row>
    <row r="96" spans="1:33">
      <c r="A96" s="290"/>
      <c r="B96" s="444"/>
      <c r="C96" s="444" t="s">
        <v>36</v>
      </c>
      <c r="D96" s="170">
        <v>7541</v>
      </c>
      <c r="E96" s="171">
        <v>5445</v>
      </c>
      <c r="F96" s="193">
        <v>72.2</v>
      </c>
      <c r="G96" s="170">
        <v>4537</v>
      </c>
      <c r="H96" s="171">
        <v>3891</v>
      </c>
      <c r="I96" s="193">
        <v>85.8</v>
      </c>
      <c r="J96" s="170">
        <v>7663</v>
      </c>
      <c r="K96" s="171">
        <v>6006</v>
      </c>
      <c r="L96" s="193">
        <v>78.400000000000006</v>
      </c>
      <c r="M96" s="170">
        <v>4964</v>
      </c>
      <c r="N96" s="171">
        <v>4299</v>
      </c>
      <c r="O96" s="193">
        <v>86.6</v>
      </c>
      <c r="P96" s="170">
        <v>8015</v>
      </c>
      <c r="Q96" s="171">
        <v>6274</v>
      </c>
      <c r="R96" s="193">
        <v>78.3</v>
      </c>
      <c r="S96" s="170">
        <v>5317</v>
      </c>
      <c r="T96" s="171">
        <v>4630</v>
      </c>
      <c r="U96" s="193">
        <v>87.1</v>
      </c>
      <c r="V96" s="170">
        <v>9803</v>
      </c>
      <c r="W96" s="171">
        <v>7655</v>
      </c>
      <c r="X96" s="193">
        <v>78.099999999999994</v>
      </c>
      <c r="Y96" s="170">
        <v>6253</v>
      </c>
      <c r="Z96" s="171">
        <v>5478</v>
      </c>
      <c r="AA96" s="193">
        <v>87.6</v>
      </c>
      <c r="AB96" s="170">
        <v>8647</v>
      </c>
      <c r="AC96" s="171">
        <v>6673</v>
      </c>
      <c r="AD96" s="193">
        <v>77.2</v>
      </c>
      <c r="AE96" s="170">
        <v>5550</v>
      </c>
      <c r="AF96" s="171">
        <v>4828</v>
      </c>
      <c r="AG96" s="193">
        <v>87</v>
      </c>
    </row>
    <row r="97" spans="1:33">
      <c r="A97" s="336"/>
      <c r="B97" s="444" t="s">
        <v>36</v>
      </c>
      <c r="C97" s="444"/>
      <c r="D97" s="170">
        <v>9583</v>
      </c>
      <c r="E97" s="171">
        <v>6856</v>
      </c>
      <c r="F97" s="193">
        <v>71.5</v>
      </c>
      <c r="G97" s="170">
        <v>5268</v>
      </c>
      <c r="H97" s="171">
        <v>4585</v>
      </c>
      <c r="I97" s="193">
        <v>87</v>
      </c>
      <c r="J97" s="170">
        <v>10198</v>
      </c>
      <c r="K97" s="171">
        <v>7954</v>
      </c>
      <c r="L97" s="193">
        <v>78</v>
      </c>
      <c r="M97" s="170">
        <v>6076</v>
      </c>
      <c r="N97" s="171">
        <v>5352</v>
      </c>
      <c r="O97" s="193">
        <v>88.1</v>
      </c>
      <c r="P97" s="170">
        <v>10917</v>
      </c>
      <c r="Q97" s="171">
        <v>8298</v>
      </c>
      <c r="R97" s="193">
        <v>76</v>
      </c>
      <c r="S97" s="170">
        <v>6458</v>
      </c>
      <c r="T97" s="171">
        <v>5692</v>
      </c>
      <c r="U97" s="193">
        <v>88.1</v>
      </c>
      <c r="V97" s="170">
        <v>13225</v>
      </c>
      <c r="W97" s="171">
        <v>10158</v>
      </c>
      <c r="X97" s="193">
        <v>76.8</v>
      </c>
      <c r="Y97" s="170">
        <v>7541</v>
      </c>
      <c r="Z97" s="171">
        <v>6683</v>
      </c>
      <c r="AA97" s="193">
        <v>88.6</v>
      </c>
      <c r="AB97" s="170">
        <v>11753</v>
      </c>
      <c r="AC97" s="171">
        <v>8899</v>
      </c>
      <c r="AD97" s="193">
        <v>75.7</v>
      </c>
      <c r="AE97" s="170">
        <v>6771</v>
      </c>
      <c r="AF97" s="171">
        <v>5948</v>
      </c>
      <c r="AG97" s="193">
        <v>87.8</v>
      </c>
    </row>
    <row r="98" spans="1:33">
      <c r="A98" s="290" t="s">
        <v>17</v>
      </c>
      <c r="B98" s="58" t="s">
        <v>89</v>
      </c>
      <c r="C98" s="58" t="s">
        <v>90</v>
      </c>
      <c r="D98" s="169">
        <v>333</v>
      </c>
      <c r="E98" s="168">
        <v>215</v>
      </c>
      <c r="F98" s="192">
        <v>64.599999999999994</v>
      </c>
      <c r="G98" s="169">
        <v>258</v>
      </c>
      <c r="H98" s="168">
        <v>181</v>
      </c>
      <c r="I98" s="192">
        <v>70.2</v>
      </c>
      <c r="J98" s="169">
        <v>361</v>
      </c>
      <c r="K98" s="168">
        <v>208</v>
      </c>
      <c r="L98" s="192">
        <v>57.6</v>
      </c>
      <c r="M98" s="169">
        <v>276</v>
      </c>
      <c r="N98" s="168">
        <v>171</v>
      </c>
      <c r="O98" s="192">
        <v>62</v>
      </c>
      <c r="P98" s="169">
        <v>296</v>
      </c>
      <c r="Q98" s="168">
        <v>181</v>
      </c>
      <c r="R98" s="192">
        <v>61.1</v>
      </c>
      <c r="S98" s="169">
        <v>234</v>
      </c>
      <c r="T98" s="168">
        <v>147</v>
      </c>
      <c r="U98" s="192">
        <v>62.8</v>
      </c>
      <c r="V98" s="169">
        <v>338</v>
      </c>
      <c r="W98" s="168">
        <v>219</v>
      </c>
      <c r="X98" s="192">
        <v>64.8</v>
      </c>
      <c r="Y98" s="169">
        <v>268</v>
      </c>
      <c r="Z98" s="168">
        <v>184</v>
      </c>
      <c r="AA98" s="192">
        <v>68.7</v>
      </c>
      <c r="AB98" s="169">
        <v>377</v>
      </c>
      <c r="AC98" s="168">
        <v>267</v>
      </c>
      <c r="AD98" s="192">
        <v>70.8</v>
      </c>
      <c r="AE98" s="169">
        <v>274</v>
      </c>
      <c r="AF98" s="168">
        <v>195</v>
      </c>
      <c r="AG98" s="192">
        <v>71.2</v>
      </c>
    </row>
    <row r="99" spans="1:33">
      <c r="A99" s="290"/>
      <c r="B99" s="451"/>
      <c r="C99" s="58" t="s">
        <v>91</v>
      </c>
      <c r="D99" s="169">
        <v>1062</v>
      </c>
      <c r="E99" s="168">
        <v>940</v>
      </c>
      <c r="F99" s="192">
        <v>88.5</v>
      </c>
      <c r="G99" s="169">
        <v>605</v>
      </c>
      <c r="H99" s="168">
        <v>538</v>
      </c>
      <c r="I99" s="192">
        <v>88.9</v>
      </c>
      <c r="J99" s="169">
        <v>956</v>
      </c>
      <c r="K99" s="168">
        <v>851</v>
      </c>
      <c r="L99" s="192">
        <v>89</v>
      </c>
      <c r="M99" s="169">
        <v>571</v>
      </c>
      <c r="N99" s="168">
        <v>525</v>
      </c>
      <c r="O99" s="192">
        <v>91.9</v>
      </c>
      <c r="P99" s="169">
        <v>946</v>
      </c>
      <c r="Q99" s="168">
        <v>789</v>
      </c>
      <c r="R99" s="192">
        <v>83.4</v>
      </c>
      <c r="S99" s="169">
        <v>527</v>
      </c>
      <c r="T99" s="168">
        <v>466</v>
      </c>
      <c r="U99" s="192">
        <v>88.4</v>
      </c>
      <c r="V99" s="169">
        <v>940</v>
      </c>
      <c r="W99" s="168">
        <v>811</v>
      </c>
      <c r="X99" s="192">
        <v>86.3</v>
      </c>
      <c r="Y99" s="169">
        <v>504</v>
      </c>
      <c r="Z99" s="168">
        <v>454</v>
      </c>
      <c r="AA99" s="192">
        <v>90.1</v>
      </c>
      <c r="AB99" s="169">
        <v>620</v>
      </c>
      <c r="AC99" s="168">
        <v>558</v>
      </c>
      <c r="AD99" s="192">
        <v>90</v>
      </c>
      <c r="AE99" s="508">
        <v>377</v>
      </c>
      <c r="AF99" s="168">
        <v>337</v>
      </c>
      <c r="AG99" s="192">
        <v>89.4</v>
      </c>
    </row>
    <row r="100" spans="1:33">
      <c r="A100" s="290"/>
      <c r="B100" s="58"/>
      <c r="C100" s="58" t="s">
        <v>297</v>
      </c>
      <c r="D100" s="169">
        <v>14687</v>
      </c>
      <c r="E100" s="168">
        <v>11050</v>
      </c>
      <c r="F100" s="192">
        <v>75.2</v>
      </c>
      <c r="G100" s="169">
        <v>11375</v>
      </c>
      <c r="H100" s="168">
        <v>9107</v>
      </c>
      <c r="I100" s="192">
        <v>80.099999999999994</v>
      </c>
      <c r="J100" s="169">
        <v>14283</v>
      </c>
      <c r="K100" s="168">
        <v>11052</v>
      </c>
      <c r="L100" s="192">
        <v>77.400000000000006</v>
      </c>
      <c r="M100" s="169">
        <v>11542</v>
      </c>
      <c r="N100" s="168">
        <v>9267</v>
      </c>
      <c r="O100" s="192">
        <v>80.3</v>
      </c>
      <c r="P100" s="169">
        <v>13204</v>
      </c>
      <c r="Q100" s="168">
        <v>10042</v>
      </c>
      <c r="R100" s="192">
        <v>76.099999999999994</v>
      </c>
      <c r="S100" s="169">
        <v>10527</v>
      </c>
      <c r="T100" s="168">
        <v>8390</v>
      </c>
      <c r="U100" s="192">
        <v>79.7</v>
      </c>
      <c r="V100" s="169">
        <v>16233</v>
      </c>
      <c r="W100" s="168">
        <v>12409</v>
      </c>
      <c r="X100" s="192">
        <v>76.400000000000006</v>
      </c>
      <c r="Y100" s="169">
        <v>12842</v>
      </c>
      <c r="Z100" s="168">
        <v>10251</v>
      </c>
      <c r="AA100" s="192">
        <v>79.8</v>
      </c>
      <c r="AB100" s="169">
        <v>13823</v>
      </c>
      <c r="AC100" s="168">
        <v>10456</v>
      </c>
      <c r="AD100" s="192">
        <v>75.599999999999994</v>
      </c>
      <c r="AE100" s="169">
        <v>11242</v>
      </c>
      <c r="AF100" s="168">
        <v>8874</v>
      </c>
      <c r="AG100" s="192">
        <v>78.900000000000006</v>
      </c>
    </row>
    <row r="101" spans="1:33">
      <c r="A101" s="290"/>
      <c r="B101" s="58"/>
      <c r="C101" s="58" t="s">
        <v>36</v>
      </c>
      <c r="D101" s="169">
        <v>16082</v>
      </c>
      <c r="E101" s="168">
        <v>12205</v>
      </c>
      <c r="F101" s="192">
        <v>75.900000000000006</v>
      </c>
      <c r="G101" s="169">
        <v>12100</v>
      </c>
      <c r="H101" s="168">
        <v>9723</v>
      </c>
      <c r="I101" s="192">
        <v>80.400000000000006</v>
      </c>
      <c r="J101" s="169">
        <v>15600</v>
      </c>
      <c r="K101" s="168">
        <v>12111</v>
      </c>
      <c r="L101" s="192">
        <v>77.599999999999994</v>
      </c>
      <c r="M101" s="169">
        <v>12233</v>
      </c>
      <c r="N101" s="168">
        <v>9863</v>
      </c>
      <c r="O101" s="192">
        <v>80.599999999999994</v>
      </c>
      <c r="P101" s="169">
        <v>14446</v>
      </c>
      <c r="Q101" s="168">
        <v>11012</v>
      </c>
      <c r="R101" s="192">
        <v>76.2</v>
      </c>
      <c r="S101" s="169">
        <v>11130</v>
      </c>
      <c r="T101" s="168">
        <v>8918</v>
      </c>
      <c r="U101" s="192">
        <v>80.099999999999994</v>
      </c>
      <c r="V101" s="169">
        <v>17511</v>
      </c>
      <c r="W101" s="168">
        <v>13439</v>
      </c>
      <c r="X101" s="192">
        <v>76.7</v>
      </c>
      <c r="Y101" s="169">
        <v>13440</v>
      </c>
      <c r="Z101" s="168">
        <v>10787</v>
      </c>
      <c r="AA101" s="192">
        <v>80.3</v>
      </c>
      <c r="AB101" s="169">
        <v>14820</v>
      </c>
      <c r="AC101" s="168">
        <v>11281</v>
      </c>
      <c r="AD101" s="192">
        <v>76.099999999999994</v>
      </c>
      <c r="AE101" s="169">
        <v>11770</v>
      </c>
      <c r="AF101" s="168">
        <v>9325</v>
      </c>
      <c r="AG101" s="192">
        <v>79.2</v>
      </c>
    </row>
    <row r="102" spans="1:33">
      <c r="A102" s="290"/>
      <c r="B102" s="429" t="s">
        <v>92</v>
      </c>
      <c r="C102" s="429" t="s">
        <v>93</v>
      </c>
      <c r="D102" s="172">
        <v>0</v>
      </c>
      <c r="E102" s="173">
        <v>0</v>
      </c>
      <c r="F102" s="191">
        <v>0</v>
      </c>
      <c r="G102" s="172">
        <v>0</v>
      </c>
      <c r="H102" s="173">
        <v>0</v>
      </c>
      <c r="I102" s="191">
        <v>0</v>
      </c>
      <c r="J102" s="172">
        <v>3</v>
      </c>
      <c r="K102" s="173">
        <v>1</v>
      </c>
      <c r="L102" s="191">
        <v>33.299999999999997</v>
      </c>
      <c r="M102" s="172">
        <v>3</v>
      </c>
      <c r="N102" s="173">
        <v>1</v>
      </c>
      <c r="O102" s="191">
        <v>33.299999999999997</v>
      </c>
      <c r="P102" s="172">
        <v>0</v>
      </c>
      <c r="Q102" s="173">
        <v>0</v>
      </c>
      <c r="R102" s="191">
        <v>0</v>
      </c>
      <c r="S102" s="172">
        <v>0</v>
      </c>
      <c r="T102" s="173">
        <v>0</v>
      </c>
      <c r="U102" s="191">
        <v>0</v>
      </c>
      <c r="V102" s="172">
        <v>3</v>
      </c>
      <c r="W102" s="173">
        <v>0</v>
      </c>
      <c r="X102" s="191">
        <v>0</v>
      </c>
      <c r="Y102" s="172">
        <v>3</v>
      </c>
      <c r="Z102" s="173">
        <v>0</v>
      </c>
      <c r="AA102" s="191">
        <v>0</v>
      </c>
      <c r="AB102" s="172">
        <v>0</v>
      </c>
      <c r="AC102" s="173">
        <v>0</v>
      </c>
      <c r="AD102" s="191">
        <v>0</v>
      </c>
      <c r="AE102" s="172">
        <v>0</v>
      </c>
      <c r="AF102" s="173">
        <v>0</v>
      </c>
      <c r="AG102" s="191">
        <v>0</v>
      </c>
    </row>
    <row r="103" spans="1:33">
      <c r="A103" s="290"/>
      <c r="B103" s="58"/>
      <c r="C103" s="58" t="s">
        <v>94</v>
      </c>
      <c r="D103" s="169">
        <v>37</v>
      </c>
      <c r="E103" s="168">
        <v>25</v>
      </c>
      <c r="F103" s="192">
        <v>67.599999999999994</v>
      </c>
      <c r="G103" s="169">
        <v>34</v>
      </c>
      <c r="H103" s="168">
        <v>22</v>
      </c>
      <c r="I103" s="192">
        <v>64.7</v>
      </c>
      <c r="J103" s="169">
        <v>49</v>
      </c>
      <c r="K103" s="168">
        <v>31</v>
      </c>
      <c r="L103" s="192">
        <v>63.3</v>
      </c>
      <c r="M103" s="169">
        <v>40</v>
      </c>
      <c r="N103" s="168">
        <v>29</v>
      </c>
      <c r="O103" s="192">
        <v>72.5</v>
      </c>
      <c r="P103" s="169">
        <v>31</v>
      </c>
      <c r="Q103" s="168">
        <v>19</v>
      </c>
      <c r="R103" s="192">
        <v>61.3</v>
      </c>
      <c r="S103" s="169">
        <v>28</v>
      </c>
      <c r="T103" s="168">
        <v>16</v>
      </c>
      <c r="U103" s="192">
        <v>57.1</v>
      </c>
      <c r="V103" s="169">
        <v>31</v>
      </c>
      <c r="W103" s="168">
        <v>22</v>
      </c>
      <c r="X103" s="192">
        <v>71</v>
      </c>
      <c r="Y103" s="169">
        <v>30</v>
      </c>
      <c r="Z103" s="168">
        <v>21</v>
      </c>
      <c r="AA103" s="192">
        <v>70</v>
      </c>
      <c r="AB103" s="169">
        <v>37</v>
      </c>
      <c r="AC103" s="168">
        <v>23</v>
      </c>
      <c r="AD103" s="192">
        <v>62.2</v>
      </c>
      <c r="AE103" s="169">
        <v>34</v>
      </c>
      <c r="AF103" s="168">
        <v>21</v>
      </c>
      <c r="AG103" s="192">
        <v>61.8</v>
      </c>
    </row>
    <row r="104" spans="1:33">
      <c r="A104" s="290"/>
      <c r="B104" s="58"/>
      <c r="C104" s="58" t="s">
        <v>95</v>
      </c>
      <c r="D104" s="169">
        <v>28</v>
      </c>
      <c r="E104" s="168">
        <v>24</v>
      </c>
      <c r="F104" s="192">
        <v>85.7</v>
      </c>
      <c r="G104" s="169">
        <v>22</v>
      </c>
      <c r="H104" s="168">
        <v>19</v>
      </c>
      <c r="I104" s="192">
        <v>86.4</v>
      </c>
      <c r="J104" s="169">
        <v>14</v>
      </c>
      <c r="K104" s="168">
        <v>9</v>
      </c>
      <c r="L104" s="192">
        <v>64.3</v>
      </c>
      <c r="M104" s="169">
        <v>12</v>
      </c>
      <c r="N104" s="168">
        <v>9</v>
      </c>
      <c r="O104" s="192">
        <v>75</v>
      </c>
      <c r="P104" s="169">
        <v>8</v>
      </c>
      <c r="Q104" s="168">
        <v>7</v>
      </c>
      <c r="R104" s="192">
        <v>87.5</v>
      </c>
      <c r="S104" s="169">
        <v>7</v>
      </c>
      <c r="T104" s="168">
        <v>6</v>
      </c>
      <c r="U104" s="192">
        <v>85.7</v>
      </c>
      <c r="V104" s="169">
        <v>34</v>
      </c>
      <c r="W104" s="168">
        <v>23</v>
      </c>
      <c r="X104" s="192">
        <v>67.599999999999994</v>
      </c>
      <c r="Y104" s="169">
        <v>22</v>
      </c>
      <c r="Z104" s="168">
        <v>18</v>
      </c>
      <c r="AA104" s="192">
        <v>81.8</v>
      </c>
      <c r="AB104" s="169">
        <v>22</v>
      </c>
      <c r="AC104" s="168">
        <v>15</v>
      </c>
      <c r="AD104" s="192">
        <v>68.2</v>
      </c>
      <c r="AE104" s="169">
        <v>18</v>
      </c>
      <c r="AF104" s="168">
        <v>14</v>
      </c>
      <c r="AG104" s="192">
        <v>77.8</v>
      </c>
    </row>
    <row r="105" spans="1:33">
      <c r="A105" s="290"/>
      <c r="B105" s="58"/>
      <c r="C105" s="58" t="s">
        <v>96</v>
      </c>
      <c r="D105" s="169">
        <v>2</v>
      </c>
      <c r="E105" s="168">
        <v>1</v>
      </c>
      <c r="F105" s="192">
        <v>50</v>
      </c>
      <c r="G105" s="169">
        <v>2</v>
      </c>
      <c r="H105" s="168">
        <v>1</v>
      </c>
      <c r="I105" s="192">
        <v>50</v>
      </c>
      <c r="J105" s="169">
        <v>4</v>
      </c>
      <c r="K105" s="168">
        <v>2</v>
      </c>
      <c r="L105" s="192">
        <v>50</v>
      </c>
      <c r="M105" s="169">
        <v>3</v>
      </c>
      <c r="N105" s="168">
        <v>1</v>
      </c>
      <c r="O105" s="192">
        <v>33.299999999999997</v>
      </c>
      <c r="P105" s="169">
        <v>4</v>
      </c>
      <c r="Q105" s="168">
        <v>3</v>
      </c>
      <c r="R105" s="192">
        <v>75</v>
      </c>
      <c r="S105" s="169">
        <v>4</v>
      </c>
      <c r="T105" s="168">
        <v>3</v>
      </c>
      <c r="U105" s="192">
        <v>75</v>
      </c>
      <c r="V105" s="169">
        <v>5</v>
      </c>
      <c r="W105" s="168">
        <v>3</v>
      </c>
      <c r="X105" s="192">
        <v>60</v>
      </c>
      <c r="Y105" s="169">
        <v>4</v>
      </c>
      <c r="Z105" s="168">
        <v>2</v>
      </c>
      <c r="AA105" s="192">
        <v>50</v>
      </c>
      <c r="AB105" s="169">
        <v>3</v>
      </c>
      <c r="AC105" s="168">
        <v>3</v>
      </c>
      <c r="AD105" s="192">
        <v>100</v>
      </c>
      <c r="AE105" s="169">
        <v>3</v>
      </c>
      <c r="AF105" s="168">
        <v>3</v>
      </c>
      <c r="AG105" s="192">
        <v>100</v>
      </c>
    </row>
    <row r="106" spans="1:33">
      <c r="A106" s="290"/>
      <c r="B106" s="58"/>
      <c r="C106" s="58" t="s">
        <v>298</v>
      </c>
      <c r="D106" s="169">
        <v>195</v>
      </c>
      <c r="E106" s="168">
        <v>129</v>
      </c>
      <c r="F106" s="192">
        <v>66.2</v>
      </c>
      <c r="G106" s="169">
        <v>185</v>
      </c>
      <c r="H106" s="168">
        <v>125</v>
      </c>
      <c r="I106" s="192">
        <v>67.599999999999994</v>
      </c>
      <c r="J106" s="169">
        <v>194</v>
      </c>
      <c r="K106" s="168">
        <v>112</v>
      </c>
      <c r="L106" s="192">
        <v>57.7</v>
      </c>
      <c r="M106" s="169">
        <v>171</v>
      </c>
      <c r="N106" s="168">
        <v>104</v>
      </c>
      <c r="O106" s="192">
        <v>60.8</v>
      </c>
      <c r="P106" s="169">
        <v>190</v>
      </c>
      <c r="Q106" s="168">
        <v>131</v>
      </c>
      <c r="R106" s="192">
        <v>68.900000000000006</v>
      </c>
      <c r="S106" s="169">
        <v>176</v>
      </c>
      <c r="T106" s="168">
        <v>122</v>
      </c>
      <c r="U106" s="192">
        <v>69.3</v>
      </c>
      <c r="V106" s="169">
        <v>227</v>
      </c>
      <c r="W106" s="168">
        <v>148</v>
      </c>
      <c r="X106" s="192">
        <v>65.2</v>
      </c>
      <c r="Y106" s="169">
        <v>195</v>
      </c>
      <c r="Z106" s="168">
        <v>134</v>
      </c>
      <c r="AA106" s="192">
        <v>68.7</v>
      </c>
      <c r="AB106" s="169">
        <v>148</v>
      </c>
      <c r="AC106" s="168">
        <v>104</v>
      </c>
      <c r="AD106" s="192">
        <v>70.3</v>
      </c>
      <c r="AE106" s="169">
        <v>114</v>
      </c>
      <c r="AF106" s="168">
        <v>84</v>
      </c>
      <c r="AG106" s="192">
        <v>73.7</v>
      </c>
    </row>
    <row r="107" spans="1:33">
      <c r="A107" s="290"/>
      <c r="B107" s="444"/>
      <c r="C107" s="444" t="s">
        <v>36</v>
      </c>
      <c r="D107" s="170">
        <v>262</v>
      </c>
      <c r="E107" s="171">
        <v>179</v>
      </c>
      <c r="F107" s="193">
        <v>68.3</v>
      </c>
      <c r="G107" s="170">
        <v>241</v>
      </c>
      <c r="H107" s="171">
        <v>166</v>
      </c>
      <c r="I107" s="193">
        <v>68.900000000000006</v>
      </c>
      <c r="J107" s="170">
        <v>264</v>
      </c>
      <c r="K107" s="171">
        <v>155</v>
      </c>
      <c r="L107" s="193">
        <v>58.7</v>
      </c>
      <c r="M107" s="170">
        <v>226</v>
      </c>
      <c r="N107" s="171">
        <v>143</v>
      </c>
      <c r="O107" s="193">
        <v>63.3</v>
      </c>
      <c r="P107" s="170">
        <v>233</v>
      </c>
      <c r="Q107" s="171">
        <v>160</v>
      </c>
      <c r="R107" s="193">
        <v>68.7</v>
      </c>
      <c r="S107" s="170">
        <v>211</v>
      </c>
      <c r="T107" s="171">
        <v>146</v>
      </c>
      <c r="U107" s="193">
        <v>69.2</v>
      </c>
      <c r="V107" s="170">
        <v>300</v>
      </c>
      <c r="W107" s="171">
        <v>196</v>
      </c>
      <c r="X107" s="193">
        <v>65.3</v>
      </c>
      <c r="Y107" s="170">
        <v>253</v>
      </c>
      <c r="Z107" s="171">
        <v>174</v>
      </c>
      <c r="AA107" s="193">
        <v>68.8</v>
      </c>
      <c r="AB107" s="170">
        <v>210</v>
      </c>
      <c r="AC107" s="171">
        <v>145</v>
      </c>
      <c r="AD107" s="193">
        <v>69</v>
      </c>
      <c r="AE107" s="170">
        <v>165</v>
      </c>
      <c r="AF107" s="171">
        <v>119</v>
      </c>
      <c r="AG107" s="193">
        <v>72.099999999999994</v>
      </c>
    </row>
    <row r="108" spans="1:33">
      <c r="A108" s="336"/>
      <c r="B108" s="444" t="s">
        <v>36</v>
      </c>
      <c r="C108" s="444"/>
      <c r="D108" s="170">
        <v>16344</v>
      </c>
      <c r="E108" s="171">
        <v>12384</v>
      </c>
      <c r="F108" s="193">
        <v>75.8</v>
      </c>
      <c r="G108" s="170">
        <v>12328</v>
      </c>
      <c r="H108" s="171">
        <v>9883</v>
      </c>
      <c r="I108" s="193">
        <v>80.2</v>
      </c>
      <c r="J108" s="170">
        <v>15864</v>
      </c>
      <c r="K108" s="171">
        <v>12266</v>
      </c>
      <c r="L108" s="193">
        <v>77.3</v>
      </c>
      <c r="M108" s="170">
        <v>12451</v>
      </c>
      <c r="N108" s="171">
        <v>10000</v>
      </c>
      <c r="O108" s="193">
        <v>80.3</v>
      </c>
      <c r="P108" s="170">
        <v>14679</v>
      </c>
      <c r="Q108" s="171">
        <v>11172</v>
      </c>
      <c r="R108" s="193">
        <v>76.099999999999994</v>
      </c>
      <c r="S108" s="170">
        <v>11336</v>
      </c>
      <c r="T108" s="171">
        <v>9063</v>
      </c>
      <c r="U108" s="193">
        <v>79.900000000000006</v>
      </c>
      <c r="V108" s="170">
        <v>17811</v>
      </c>
      <c r="W108" s="171">
        <v>13635</v>
      </c>
      <c r="X108" s="193">
        <v>76.599999999999994</v>
      </c>
      <c r="Y108" s="170">
        <v>13687</v>
      </c>
      <c r="Z108" s="171">
        <v>10957</v>
      </c>
      <c r="AA108" s="193">
        <v>80.099999999999994</v>
      </c>
      <c r="AB108" s="170">
        <v>15030</v>
      </c>
      <c r="AC108" s="171">
        <v>11426</v>
      </c>
      <c r="AD108" s="193">
        <v>76</v>
      </c>
      <c r="AE108" s="170">
        <v>11929</v>
      </c>
      <c r="AF108" s="171">
        <v>9442</v>
      </c>
      <c r="AG108" s="193">
        <v>79.2</v>
      </c>
    </row>
    <row r="109" spans="1:33" ht="14.25" customHeight="1">
      <c r="A109" s="290" t="s">
        <v>18</v>
      </c>
      <c r="B109" s="58" t="s">
        <v>97</v>
      </c>
      <c r="C109" s="58" t="s">
        <v>98</v>
      </c>
      <c r="D109" s="169">
        <v>4907</v>
      </c>
      <c r="E109" s="168">
        <v>3977</v>
      </c>
      <c r="F109" s="192">
        <v>81</v>
      </c>
      <c r="G109" s="169">
        <v>3704</v>
      </c>
      <c r="H109" s="168">
        <v>3098</v>
      </c>
      <c r="I109" s="192">
        <v>83.6</v>
      </c>
      <c r="J109" s="169">
        <v>5063</v>
      </c>
      <c r="K109" s="168">
        <v>4145</v>
      </c>
      <c r="L109" s="192">
        <v>81.900000000000006</v>
      </c>
      <c r="M109" s="169">
        <v>3898</v>
      </c>
      <c r="N109" s="168">
        <v>3255</v>
      </c>
      <c r="O109" s="192">
        <v>83.5</v>
      </c>
      <c r="P109" s="169">
        <v>5159</v>
      </c>
      <c r="Q109" s="168">
        <v>4159</v>
      </c>
      <c r="R109" s="192">
        <v>80.599999999999994</v>
      </c>
      <c r="S109" s="169">
        <v>3812</v>
      </c>
      <c r="T109" s="168">
        <v>3195</v>
      </c>
      <c r="U109" s="192">
        <v>83.8</v>
      </c>
      <c r="V109" s="169">
        <v>5554</v>
      </c>
      <c r="W109" s="168">
        <v>4391</v>
      </c>
      <c r="X109" s="192">
        <v>79.099999999999994</v>
      </c>
      <c r="Y109" s="169">
        <v>3928</v>
      </c>
      <c r="Z109" s="168">
        <v>3259</v>
      </c>
      <c r="AA109" s="192">
        <v>83</v>
      </c>
      <c r="AB109" s="169">
        <v>4971</v>
      </c>
      <c r="AC109" s="168">
        <v>3886</v>
      </c>
      <c r="AD109" s="192">
        <v>78.2</v>
      </c>
      <c r="AE109" s="169">
        <v>3565</v>
      </c>
      <c r="AF109" s="168">
        <v>2949</v>
      </c>
      <c r="AG109" s="192">
        <v>82.7</v>
      </c>
    </row>
    <row r="110" spans="1:33">
      <c r="A110" s="290"/>
      <c r="B110" s="451"/>
      <c r="C110" s="58" t="s">
        <v>99</v>
      </c>
      <c r="D110" s="169">
        <v>2984</v>
      </c>
      <c r="E110" s="168">
        <v>1540</v>
      </c>
      <c r="F110" s="192">
        <v>51.6</v>
      </c>
      <c r="G110" s="169">
        <v>2517</v>
      </c>
      <c r="H110" s="168">
        <v>1380</v>
      </c>
      <c r="I110" s="192">
        <v>54.8</v>
      </c>
      <c r="J110" s="169">
        <v>3108</v>
      </c>
      <c r="K110" s="168">
        <v>1605</v>
      </c>
      <c r="L110" s="192">
        <v>51.6</v>
      </c>
      <c r="M110" s="169">
        <v>2677</v>
      </c>
      <c r="N110" s="168">
        <v>1451</v>
      </c>
      <c r="O110" s="192">
        <v>54.2</v>
      </c>
      <c r="P110" s="169">
        <v>3192</v>
      </c>
      <c r="Q110" s="168">
        <v>1708</v>
      </c>
      <c r="R110" s="192">
        <v>53.5</v>
      </c>
      <c r="S110" s="169">
        <v>2718</v>
      </c>
      <c r="T110" s="168">
        <v>1535</v>
      </c>
      <c r="U110" s="192">
        <v>56.5</v>
      </c>
      <c r="V110" s="169">
        <v>3314</v>
      </c>
      <c r="W110" s="168">
        <v>1665</v>
      </c>
      <c r="X110" s="192">
        <v>50.2</v>
      </c>
      <c r="Y110" s="169">
        <v>2840</v>
      </c>
      <c r="Z110" s="168">
        <v>1462</v>
      </c>
      <c r="AA110" s="192">
        <v>51.5</v>
      </c>
      <c r="AB110" s="169">
        <v>3007</v>
      </c>
      <c r="AC110" s="168">
        <v>1491</v>
      </c>
      <c r="AD110" s="192">
        <v>49.6</v>
      </c>
      <c r="AE110" s="508">
        <v>2570</v>
      </c>
      <c r="AF110" s="168">
        <v>1308</v>
      </c>
      <c r="AG110" s="192">
        <v>50.9</v>
      </c>
    </row>
    <row r="111" spans="1:33">
      <c r="A111" s="290"/>
      <c r="B111" s="58"/>
      <c r="C111" s="58" t="s">
        <v>100</v>
      </c>
      <c r="D111" s="169">
        <v>2799</v>
      </c>
      <c r="E111" s="168">
        <v>1817</v>
      </c>
      <c r="F111" s="192">
        <v>64.900000000000006</v>
      </c>
      <c r="G111" s="169">
        <v>2632</v>
      </c>
      <c r="H111" s="168">
        <v>1771</v>
      </c>
      <c r="I111" s="192">
        <v>67.3</v>
      </c>
      <c r="J111" s="169">
        <v>2714</v>
      </c>
      <c r="K111" s="168">
        <v>1674</v>
      </c>
      <c r="L111" s="192">
        <v>61.7</v>
      </c>
      <c r="M111" s="169">
        <v>2560</v>
      </c>
      <c r="N111" s="168">
        <v>1631</v>
      </c>
      <c r="O111" s="192">
        <v>63.7</v>
      </c>
      <c r="P111" s="169">
        <v>2694</v>
      </c>
      <c r="Q111" s="168">
        <v>1712</v>
      </c>
      <c r="R111" s="192">
        <v>63.5</v>
      </c>
      <c r="S111" s="169">
        <v>2512</v>
      </c>
      <c r="T111" s="168">
        <v>1659</v>
      </c>
      <c r="U111" s="192">
        <v>66</v>
      </c>
      <c r="V111" s="169">
        <v>3146</v>
      </c>
      <c r="W111" s="168">
        <v>1968</v>
      </c>
      <c r="X111" s="192">
        <v>62.6</v>
      </c>
      <c r="Y111" s="169">
        <v>2979</v>
      </c>
      <c r="Z111" s="168">
        <v>1916</v>
      </c>
      <c r="AA111" s="192">
        <v>64.3</v>
      </c>
      <c r="AB111" s="169">
        <v>2982</v>
      </c>
      <c r="AC111" s="168">
        <v>1895</v>
      </c>
      <c r="AD111" s="192">
        <v>63.5</v>
      </c>
      <c r="AE111" s="169">
        <v>2818</v>
      </c>
      <c r="AF111" s="168">
        <v>1848</v>
      </c>
      <c r="AG111" s="192">
        <v>65.599999999999994</v>
      </c>
    </row>
    <row r="112" spans="1:33">
      <c r="A112" s="290"/>
      <c r="B112" s="58"/>
      <c r="C112" s="58" t="s">
        <v>299</v>
      </c>
      <c r="D112" s="169">
        <v>8</v>
      </c>
      <c r="E112" s="168">
        <v>6</v>
      </c>
      <c r="F112" s="192">
        <v>75</v>
      </c>
      <c r="G112" s="169">
        <v>7</v>
      </c>
      <c r="H112" s="168">
        <v>6</v>
      </c>
      <c r="I112" s="192">
        <v>85.7</v>
      </c>
      <c r="J112" s="169">
        <v>9</v>
      </c>
      <c r="K112" s="168">
        <v>7</v>
      </c>
      <c r="L112" s="192">
        <v>77.8</v>
      </c>
      <c r="M112" s="169">
        <v>9</v>
      </c>
      <c r="N112" s="168">
        <v>7</v>
      </c>
      <c r="O112" s="192">
        <v>77.8</v>
      </c>
      <c r="P112" s="169">
        <v>12</v>
      </c>
      <c r="Q112" s="168">
        <v>9</v>
      </c>
      <c r="R112" s="192">
        <v>75</v>
      </c>
      <c r="S112" s="169">
        <v>11</v>
      </c>
      <c r="T112" s="168">
        <v>9</v>
      </c>
      <c r="U112" s="192">
        <v>81.8</v>
      </c>
      <c r="V112" s="169">
        <v>14</v>
      </c>
      <c r="W112" s="168">
        <v>10</v>
      </c>
      <c r="X112" s="192">
        <v>71.400000000000006</v>
      </c>
      <c r="Y112" s="169">
        <v>13</v>
      </c>
      <c r="Z112" s="168">
        <v>9</v>
      </c>
      <c r="AA112" s="192">
        <v>69.2</v>
      </c>
      <c r="AB112" s="169">
        <v>12</v>
      </c>
      <c r="AC112" s="168">
        <v>10</v>
      </c>
      <c r="AD112" s="192">
        <v>83.3</v>
      </c>
      <c r="AE112" s="169">
        <v>10</v>
      </c>
      <c r="AF112" s="168">
        <v>8</v>
      </c>
      <c r="AG112" s="192">
        <v>80</v>
      </c>
    </row>
    <row r="113" spans="1:33">
      <c r="A113" s="290"/>
      <c r="B113" s="58"/>
      <c r="C113" s="58" t="s">
        <v>36</v>
      </c>
      <c r="D113" s="169">
        <v>10698</v>
      </c>
      <c r="E113" s="168">
        <v>7340</v>
      </c>
      <c r="F113" s="192">
        <v>68.599999999999994</v>
      </c>
      <c r="G113" s="169">
        <v>8379</v>
      </c>
      <c r="H113" s="168">
        <v>6008</v>
      </c>
      <c r="I113" s="192">
        <v>71.7</v>
      </c>
      <c r="J113" s="169">
        <v>10894</v>
      </c>
      <c r="K113" s="168">
        <v>7431</v>
      </c>
      <c r="L113" s="192">
        <v>68.2</v>
      </c>
      <c r="M113" s="169">
        <v>8625</v>
      </c>
      <c r="N113" s="168">
        <v>6102</v>
      </c>
      <c r="O113" s="192">
        <v>70.7</v>
      </c>
      <c r="P113" s="169">
        <v>11057</v>
      </c>
      <c r="Q113" s="168">
        <v>7588</v>
      </c>
      <c r="R113" s="192">
        <v>68.599999999999994</v>
      </c>
      <c r="S113" s="169">
        <v>8536</v>
      </c>
      <c r="T113" s="168">
        <v>6138</v>
      </c>
      <c r="U113" s="192">
        <v>71.900000000000006</v>
      </c>
      <c r="V113" s="169">
        <v>12028</v>
      </c>
      <c r="W113" s="168">
        <v>8034</v>
      </c>
      <c r="X113" s="192">
        <v>66.8</v>
      </c>
      <c r="Y113" s="169">
        <v>9233</v>
      </c>
      <c r="Z113" s="168">
        <v>6395</v>
      </c>
      <c r="AA113" s="192">
        <v>69.3</v>
      </c>
      <c r="AB113" s="169">
        <v>10972</v>
      </c>
      <c r="AC113" s="168">
        <v>7282</v>
      </c>
      <c r="AD113" s="192">
        <v>66.400000000000006</v>
      </c>
      <c r="AE113" s="169">
        <v>8486</v>
      </c>
      <c r="AF113" s="168">
        <v>5893</v>
      </c>
      <c r="AG113" s="192">
        <v>69.400000000000006</v>
      </c>
    </row>
    <row r="114" spans="1:33">
      <c r="A114" s="290"/>
      <c r="B114" s="429" t="s">
        <v>101</v>
      </c>
      <c r="C114" s="429" t="s">
        <v>102</v>
      </c>
      <c r="D114" s="172">
        <v>104</v>
      </c>
      <c r="E114" s="173">
        <v>63</v>
      </c>
      <c r="F114" s="191">
        <v>60.6</v>
      </c>
      <c r="G114" s="172">
        <v>29</v>
      </c>
      <c r="H114" s="173">
        <v>20</v>
      </c>
      <c r="I114" s="191">
        <v>69</v>
      </c>
      <c r="J114" s="172">
        <v>89</v>
      </c>
      <c r="K114" s="173">
        <v>60</v>
      </c>
      <c r="L114" s="191">
        <v>67.400000000000006</v>
      </c>
      <c r="M114" s="172">
        <v>40</v>
      </c>
      <c r="N114" s="173">
        <v>33</v>
      </c>
      <c r="O114" s="191">
        <v>82.5</v>
      </c>
      <c r="P114" s="172">
        <v>53</v>
      </c>
      <c r="Q114" s="173">
        <v>39</v>
      </c>
      <c r="R114" s="191">
        <v>73.599999999999994</v>
      </c>
      <c r="S114" s="172">
        <v>34</v>
      </c>
      <c r="T114" s="173">
        <v>30</v>
      </c>
      <c r="U114" s="191">
        <v>88.2</v>
      </c>
      <c r="V114" s="172">
        <v>70</v>
      </c>
      <c r="W114" s="173">
        <v>36</v>
      </c>
      <c r="X114" s="191">
        <v>51.4</v>
      </c>
      <c r="Y114" s="172">
        <v>41</v>
      </c>
      <c r="Z114" s="173">
        <v>29</v>
      </c>
      <c r="AA114" s="191">
        <v>70.7</v>
      </c>
      <c r="AB114" s="172">
        <v>171</v>
      </c>
      <c r="AC114" s="173">
        <v>58</v>
      </c>
      <c r="AD114" s="191">
        <v>33.9</v>
      </c>
      <c r="AE114" s="172">
        <v>47</v>
      </c>
      <c r="AF114" s="173">
        <v>38</v>
      </c>
      <c r="AG114" s="191">
        <v>80.900000000000006</v>
      </c>
    </row>
    <row r="115" spans="1:33">
      <c r="A115" s="290"/>
      <c r="B115" s="58"/>
      <c r="C115" s="58" t="s">
        <v>103</v>
      </c>
      <c r="D115" s="169">
        <v>1346</v>
      </c>
      <c r="E115" s="168">
        <v>1136</v>
      </c>
      <c r="F115" s="192">
        <v>84.4</v>
      </c>
      <c r="G115" s="169">
        <v>1130</v>
      </c>
      <c r="H115" s="168">
        <v>994</v>
      </c>
      <c r="I115" s="192">
        <v>88</v>
      </c>
      <c r="J115" s="169">
        <v>1210</v>
      </c>
      <c r="K115" s="168">
        <v>1070</v>
      </c>
      <c r="L115" s="192">
        <v>88.4</v>
      </c>
      <c r="M115" s="169">
        <v>1059</v>
      </c>
      <c r="N115" s="168">
        <v>951</v>
      </c>
      <c r="O115" s="192">
        <v>89.8</v>
      </c>
      <c r="P115" s="169">
        <v>927</v>
      </c>
      <c r="Q115" s="168">
        <v>805</v>
      </c>
      <c r="R115" s="192">
        <v>86.8</v>
      </c>
      <c r="S115" s="169">
        <v>823</v>
      </c>
      <c r="T115" s="168">
        <v>728</v>
      </c>
      <c r="U115" s="192">
        <v>88.5</v>
      </c>
      <c r="V115" s="169">
        <v>790</v>
      </c>
      <c r="W115" s="168">
        <v>678</v>
      </c>
      <c r="X115" s="192">
        <v>85.8</v>
      </c>
      <c r="Y115" s="169">
        <v>685</v>
      </c>
      <c r="Z115" s="168">
        <v>604</v>
      </c>
      <c r="AA115" s="192">
        <v>88.2</v>
      </c>
      <c r="AB115" s="169">
        <v>778</v>
      </c>
      <c r="AC115" s="168">
        <v>667</v>
      </c>
      <c r="AD115" s="192">
        <v>85.7</v>
      </c>
      <c r="AE115" s="169">
        <v>675</v>
      </c>
      <c r="AF115" s="168">
        <v>600</v>
      </c>
      <c r="AG115" s="192">
        <v>88.9</v>
      </c>
    </row>
    <row r="116" spans="1:33">
      <c r="A116" s="290"/>
      <c r="B116" s="58"/>
      <c r="C116" s="58" t="s">
        <v>104</v>
      </c>
      <c r="D116" s="169">
        <v>18</v>
      </c>
      <c r="E116" s="168">
        <v>16</v>
      </c>
      <c r="F116" s="192">
        <v>88.9</v>
      </c>
      <c r="G116" s="169">
        <v>8</v>
      </c>
      <c r="H116" s="168">
        <v>6</v>
      </c>
      <c r="I116" s="192">
        <v>75</v>
      </c>
      <c r="J116" s="169">
        <v>9</v>
      </c>
      <c r="K116" s="168">
        <v>7</v>
      </c>
      <c r="L116" s="192">
        <v>77.8</v>
      </c>
      <c r="M116" s="169">
        <v>4</v>
      </c>
      <c r="N116" s="168">
        <v>2</v>
      </c>
      <c r="O116" s="192">
        <v>50</v>
      </c>
      <c r="P116" s="169">
        <v>13</v>
      </c>
      <c r="Q116" s="168">
        <v>4</v>
      </c>
      <c r="R116" s="192">
        <v>30.8</v>
      </c>
      <c r="S116" s="169">
        <v>5</v>
      </c>
      <c r="T116" s="168">
        <v>2</v>
      </c>
      <c r="U116" s="192">
        <v>40</v>
      </c>
      <c r="V116" s="169">
        <v>1</v>
      </c>
      <c r="W116" s="168">
        <v>1</v>
      </c>
      <c r="X116" s="192">
        <v>100</v>
      </c>
      <c r="Y116" s="169">
        <v>1</v>
      </c>
      <c r="Z116" s="168">
        <v>1</v>
      </c>
      <c r="AA116" s="192">
        <v>100</v>
      </c>
      <c r="AB116" s="169">
        <v>3</v>
      </c>
      <c r="AC116" s="168">
        <v>3</v>
      </c>
      <c r="AD116" s="192">
        <v>100</v>
      </c>
      <c r="AE116" s="169">
        <v>2</v>
      </c>
      <c r="AF116" s="168">
        <v>2</v>
      </c>
      <c r="AG116" s="192">
        <v>100</v>
      </c>
    </row>
    <row r="117" spans="1:33">
      <c r="A117" s="290"/>
      <c r="B117" s="58"/>
      <c r="C117" s="58" t="s">
        <v>105</v>
      </c>
      <c r="D117" s="169">
        <v>0</v>
      </c>
      <c r="E117" s="168">
        <v>0</v>
      </c>
      <c r="F117" s="192">
        <v>0</v>
      </c>
      <c r="G117" s="169">
        <v>0</v>
      </c>
      <c r="H117" s="168">
        <v>0</v>
      </c>
      <c r="I117" s="192">
        <v>0</v>
      </c>
      <c r="J117" s="169">
        <v>0</v>
      </c>
      <c r="K117" s="168">
        <v>0</v>
      </c>
      <c r="L117" s="192">
        <v>0</v>
      </c>
      <c r="M117" s="169">
        <v>0</v>
      </c>
      <c r="N117" s="168">
        <v>0</v>
      </c>
      <c r="O117" s="192">
        <v>0</v>
      </c>
      <c r="P117" s="169">
        <v>4</v>
      </c>
      <c r="Q117" s="168">
        <v>3</v>
      </c>
      <c r="R117" s="192">
        <v>75</v>
      </c>
      <c r="S117" s="169">
        <v>3</v>
      </c>
      <c r="T117" s="168">
        <v>3</v>
      </c>
      <c r="U117" s="192">
        <v>100</v>
      </c>
      <c r="V117" s="169">
        <v>9</v>
      </c>
      <c r="W117" s="168">
        <v>1</v>
      </c>
      <c r="X117" s="192">
        <v>11.1</v>
      </c>
      <c r="Y117" s="169">
        <v>3</v>
      </c>
      <c r="Z117" s="168">
        <v>1</v>
      </c>
      <c r="AA117" s="192">
        <v>33.299999999999997</v>
      </c>
      <c r="AB117" s="169">
        <v>1</v>
      </c>
      <c r="AC117" s="168">
        <v>0</v>
      </c>
      <c r="AD117" s="192">
        <v>0</v>
      </c>
      <c r="AE117" s="169">
        <v>1</v>
      </c>
      <c r="AF117" s="168">
        <v>0</v>
      </c>
      <c r="AG117" s="192">
        <v>0</v>
      </c>
    </row>
    <row r="118" spans="1:33" ht="13.5" customHeight="1">
      <c r="A118" s="290"/>
      <c r="B118" s="58"/>
      <c r="C118" s="58" t="s">
        <v>106</v>
      </c>
      <c r="D118" s="169">
        <v>302</v>
      </c>
      <c r="E118" s="168">
        <v>209</v>
      </c>
      <c r="F118" s="192">
        <v>69.2</v>
      </c>
      <c r="G118" s="169">
        <v>261</v>
      </c>
      <c r="H118" s="168">
        <v>192</v>
      </c>
      <c r="I118" s="192">
        <v>73.599999999999994</v>
      </c>
      <c r="J118" s="169">
        <v>367</v>
      </c>
      <c r="K118" s="168">
        <v>251</v>
      </c>
      <c r="L118" s="192">
        <v>68.400000000000006</v>
      </c>
      <c r="M118" s="169">
        <v>287</v>
      </c>
      <c r="N118" s="168">
        <v>204</v>
      </c>
      <c r="O118" s="192">
        <v>71.099999999999994</v>
      </c>
      <c r="P118" s="169">
        <v>304</v>
      </c>
      <c r="Q118" s="168">
        <v>224</v>
      </c>
      <c r="R118" s="192">
        <v>73.7</v>
      </c>
      <c r="S118" s="169">
        <v>244</v>
      </c>
      <c r="T118" s="168">
        <v>196</v>
      </c>
      <c r="U118" s="192">
        <v>80.3</v>
      </c>
      <c r="V118" s="169">
        <v>334</v>
      </c>
      <c r="W118" s="168">
        <v>238</v>
      </c>
      <c r="X118" s="192">
        <v>71.3</v>
      </c>
      <c r="Y118" s="169">
        <v>269</v>
      </c>
      <c r="Z118" s="168">
        <v>197</v>
      </c>
      <c r="AA118" s="192">
        <v>73.2</v>
      </c>
      <c r="AB118" s="169">
        <v>315</v>
      </c>
      <c r="AC118" s="168">
        <v>208</v>
      </c>
      <c r="AD118" s="192">
        <v>66</v>
      </c>
      <c r="AE118" s="169">
        <v>240</v>
      </c>
      <c r="AF118" s="168">
        <v>174</v>
      </c>
      <c r="AG118" s="192">
        <v>72.5</v>
      </c>
    </row>
    <row r="119" spans="1:33" ht="26.25">
      <c r="A119" s="290"/>
      <c r="B119" s="58"/>
      <c r="C119" s="58" t="s">
        <v>107</v>
      </c>
      <c r="D119" s="169">
        <v>18</v>
      </c>
      <c r="E119" s="168">
        <v>10</v>
      </c>
      <c r="F119" s="192">
        <v>55.6</v>
      </c>
      <c r="G119" s="169">
        <v>15</v>
      </c>
      <c r="H119" s="168">
        <v>8</v>
      </c>
      <c r="I119" s="192">
        <v>53.3</v>
      </c>
      <c r="J119" s="169">
        <v>23</v>
      </c>
      <c r="K119" s="168">
        <v>19</v>
      </c>
      <c r="L119" s="192">
        <v>82.6</v>
      </c>
      <c r="M119" s="169">
        <v>19</v>
      </c>
      <c r="N119" s="168">
        <v>15</v>
      </c>
      <c r="O119" s="192">
        <v>78.900000000000006</v>
      </c>
      <c r="P119" s="169">
        <v>17</v>
      </c>
      <c r="Q119" s="168">
        <v>16</v>
      </c>
      <c r="R119" s="192">
        <v>94.1</v>
      </c>
      <c r="S119" s="169">
        <v>12</v>
      </c>
      <c r="T119" s="168">
        <v>12</v>
      </c>
      <c r="U119" s="192">
        <v>100</v>
      </c>
      <c r="V119" s="169">
        <v>7</v>
      </c>
      <c r="W119" s="168">
        <v>7</v>
      </c>
      <c r="X119" s="192">
        <v>100</v>
      </c>
      <c r="Y119" s="169">
        <v>7</v>
      </c>
      <c r="Z119" s="168">
        <v>7</v>
      </c>
      <c r="AA119" s="192">
        <v>100</v>
      </c>
      <c r="AB119" s="169">
        <v>7</v>
      </c>
      <c r="AC119" s="168">
        <v>7</v>
      </c>
      <c r="AD119" s="192">
        <v>100</v>
      </c>
      <c r="AE119" s="169">
        <v>7</v>
      </c>
      <c r="AF119" s="168">
        <v>7</v>
      </c>
      <c r="AG119" s="192">
        <v>100</v>
      </c>
    </row>
    <row r="120" spans="1:33">
      <c r="A120" s="290"/>
      <c r="B120" s="58"/>
      <c r="C120" s="58" t="s">
        <v>300</v>
      </c>
      <c r="D120" s="169">
        <v>17</v>
      </c>
      <c r="E120" s="168">
        <v>15</v>
      </c>
      <c r="F120" s="192">
        <v>88.2</v>
      </c>
      <c r="G120" s="169">
        <v>17</v>
      </c>
      <c r="H120" s="168">
        <v>15</v>
      </c>
      <c r="I120" s="192">
        <v>88.2</v>
      </c>
      <c r="J120" s="169">
        <v>27</v>
      </c>
      <c r="K120" s="168">
        <v>19</v>
      </c>
      <c r="L120" s="192">
        <v>70.400000000000006</v>
      </c>
      <c r="M120" s="169">
        <v>24</v>
      </c>
      <c r="N120" s="168">
        <v>17</v>
      </c>
      <c r="O120" s="192">
        <v>70.8</v>
      </c>
      <c r="P120" s="169">
        <v>53</v>
      </c>
      <c r="Q120" s="168">
        <v>49</v>
      </c>
      <c r="R120" s="192">
        <v>92.5</v>
      </c>
      <c r="S120" s="169">
        <v>53</v>
      </c>
      <c r="T120" s="168">
        <v>49</v>
      </c>
      <c r="U120" s="192">
        <v>92.5</v>
      </c>
      <c r="V120" s="169">
        <v>17</v>
      </c>
      <c r="W120" s="168">
        <v>13</v>
      </c>
      <c r="X120" s="192">
        <v>76.5</v>
      </c>
      <c r="Y120" s="169">
        <v>17</v>
      </c>
      <c r="Z120" s="168">
        <v>13</v>
      </c>
      <c r="AA120" s="192">
        <v>76.5</v>
      </c>
      <c r="AB120" s="169">
        <v>45</v>
      </c>
      <c r="AC120" s="168">
        <v>37</v>
      </c>
      <c r="AD120" s="192">
        <v>82.2</v>
      </c>
      <c r="AE120" s="169">
        <v>43</v>
      </c>
      <c r="AF120" s="168">
        <v>35</v>
      </c>
      <c r="AG120" s="192">
        <v>81.400000000000006</v>
      </c>
    </row>
    <row r="121" spans="1:33">
      <c r="A121" s="290"/>
      <c r="B121" s="444"/>
      <c r="C121" s="444" t="s">
        <v>36</v>
      </c>
      <c r="D121" s="170">
        <v>1805</v>
      </c>
      <c r="E121" s="171">
        <v>1449</v>
      </c>
      <c r="F121" s="193">
        <v>80.3</v>
      </c>
      <c r="G121" s="170">
        <v>1453</v>
      </c>
      <c r="H121" s="171">
        <v>1229</v>
      </c>
      <c r="I121" s="193">
        <v>84.6</v>
      </c>
      <c r="J121" s="170">
        <v>1725</v>
      </c>
      <c r="K121" s="171">
        <v>1426</v>
      </c>
      <c r="L121" s="193">
        <v>82.7</v>
      </c>
      <c r="M121" s="170">
        <v>1423</v>
      </c>
      <c r="N121" s="171">
        <v>1215</v>
      </c>
      <c r="O121" s="193">
        <v>85.4</v>
      </c>
      <c r="P121" s="170">
        <v>1371</v>
      </c>
      <c r="Q121" s="171">
        <v>1140</v>
      </c>
      <c r="R121" s="193">
        <v>83.2</v>
      </c>
      <c r="S121" s="170">
        <v>1163</v>
      </c>
      <c r="T121" s="171">
        <v>1010</v>
      </c>
      <c r="U121" s="193">
        <v>86.8</v>
      </c>
      <c r="V121" s="170">
        <v>1228</v>
      </c>
      <c r="W121" s="171">
        <v>974</v>
      </c>
      <c r="X121" s="193">
        <v>79.3</v>
      </c>
      <c r="Y121" s="170">
        <v>1016</v>
      </c>
      <c r="Z121" s="171">
        <v>846</v>
      </c>
      <c r="AA121" s="193">
        <v>83.3</v>
      </c>
      <c r="AB121" s="170">
        <v>1320</v>
      </c>
      <c r="AC121" s="171">
        <v>980</v>
      </c>
      <c r="AD121" s="193">
        <v>74.2</v>
      </c>
      <c r="AE121" s="170">
        <v>1007</v>
      </c>
      <c r="AF121" s="171">
        <v>848</v>
      </c>
      <c r="AG121" s="193">
        <v>84.2</v>
      </c>
    </row>
    <row r="122" spans="1:33">
      <c r="A122" s="290"/>
      <c r="B122" s="58" t="s">
        <v>108</v>
      </c>
      <c r="C122" s="58" t="s">
        <v>109</v>
      </c>
      <c r="D122" s="169">
        <v>1483</v>
      </c>
      <c r="E122" s="168">
        <v>1280</v>
      </c>
      <c r="F122" s="192">
        <v>86.3</v>
      </c>
      <c r="G122" s="169">
        <v>1435</v>
      </c>
      <c r="H122" s="168">
        <v>1246</v>
      </c>
      <c r="I122" s="192">
        <v>86.8</v>
      </c>
      <c r="J122" s="169">
        <v>1164</v>
      </c>
      <c r="K122" s="168">
        <v>1010</v>
      </c>
      <c r="L122" s="192">
        <v>86.8</v>
      </c>
      <c r="M122" s="169">
        <v>1130</v>
      </c>
      <c r="N122" s="168">
        <v>983</v>
      </c>
      <c r="O122" s="192">
        <v>87</v>
      </c>
      <c r="P122" s="169">
        <v>954</v>
      </c>
      <c r="Q122" s="168">
        <v>836</v>
      </c>
      <c r="R122" s="192">
        <v>87.6</v>
      </c>
      <c r="S122" s="169">
        <v>920</v>
      </c>
      <c r="T122" s="168">
        <v>807</v>
      </c>
      <c r="U122" s="192">
        <v>87.7</v>
      </c>
      <c r="V122" s="169">
        <v>933</v>
      </c>
      <c r="W122" s="168">
        <v>769</v>
      </c>
      <c r="X122" s="192">
        <v>82.4</v>
      </c>
      <c r="Y122" s="169">
        <v>910</v>
      </c>
      <c r="Z122" s="168">
        <v>752</v>
      </c>
      <c r="AA122" s="192">
        <v>82.6</v>
      </c>
      <c r="AB122" s="169">
        <v>761</v>
      </c>
      <c r="AC122" s="168">
        <v>647</v>
      </c>
      <c r="AD122" s="192">
        <v>85</v>
      </c>
      <c r="AE122" s="169">
        <v>738</v>
      </c>
      <c r="AF122" s="168">
        <v>633</v>
      </c>
      <c r="AG122" s="192">
        <v>85.8</v>
      </c>
    </row>
    <row r="123" spans="1:33">
      <c r="A123" s="290"/>
      <c r="B123" s="58"/>
      <c r="C123" s="58" t="s">
        <v>110</v>
      </c>
      <c r="D123" s="169">
        <v>1841</v>
      </c>
      <c r="E123" s="168">
        <v>1374</v>
      </c>
      <c r="F123" s="192">
        <v>74.599999999999994</v>
      </c>
      <c r="G123" s="169">
        <v>1758</v>
      </c>
      <c r="H123" s="168">
        <v>1329</v>
      </c>
      <c r="I123" s="192">
        <v>75.599999999999994</v>
      </c>
      <c r="J123" s="169">
        <v>1747</v>
      </c>
      <c r="K123" s="168">
        <v>1336</v>
      </c>
      <c r="L123" s="192">
        <v>76.5</v>
      </c>
      <c r="M123" s="169">
        <v>1681</v>
      </c>
      <c r="N123" s="168">
        <v>1300</v>
      </c>
      <c r="O123" s="192">
        <v>77.3</v>
      </c>
      <c r="P123" s="169">
        <v>1492</v>
      </c>
      <c r="Q123" s="168">
        <v>1148</v>
      </c>
      <c r="R123" s="192">
        <v>76.900000000000006</v>
      </c>
      <c r="S123" s="169">
        <v>1416</v>
      </c>
      <c r="T123" s="168">
        <v>1098</v>
      </c>
      <c r="U123" s="192">
        <v>77.5</v>
      </c>
      <c r="V123" s="169">
        <v>1603</v>
      </c>
      <c r="W123" s="168">
        <v>1214</v>
      </c>
      <c r="X123" s="192">
        <v>75.7</v>
      </c>
      <c r="Y123" s="169">
        <v>1511</v>
      </c>
      <c r="Z123" s="168">
        <v>1153</v>
      </c>
      <c r="AA123" s="192">
        <v>76.3</v>
      </c>
      <c r="AB123" s="169">
        <v>1372</v>
      </c>
      <c r="AC123" s="168">
        <v>1068</v>
      </c>
      <c r="AD123" s="192">
        <v>77.8</v>
      </c>
      <c r="AE123" s="169">
        <v>1323</v>
      </c>
      <c r="AF123" s="168">
        <v>1033</v>
      </c>
      <c r="AG123" s="192">
        <v>78.099999999999994</v>
      </c>
    </row>
    <row r="124" spans="1:33">
      <c r="A124" s="290"/>
      <c r="B124" s="58"/>
      <c r="C124" s="58" t="s">
        <v>111</v>
      </c>
      <c r="D124" s="169">
        <v>500</v>
      </c>
      <c r="E124" s="168">
        <v>321</v>
      </c>
      <c r="F124" s="192">
        <v>64.2</v>
      </c>
      <c r="G124" s="169">
        <v>180</v>
      </c>
      <c r="H124" s="168">
        <v>142</v>
      </c>
      <c r="I124" s="192">
        <v>78.900000000000006</v>
      </c>
      <c r="J124" s="169">
        <v>573</v>
      </c>
      <c r="K124" s="168">
        <v>359</v>
      </c>
      <c r="L124" s="192">
        <v>62.7</v>
      </c>
      <c r="M124" s="169">
        <v>205</v>
      </c>
      <c r="N124" s="168">
        <v>164</v>
      </c>
      <c r="O124" s="192">
        <v>80</v>
      </c>
      <c r="P124" s="169">
        <v>564</v>
      </c>
      <c r="Q124" s="168">
        <v>341</v>
      </c>
      <c r="R124" s="192">
        <v>60.5</v>
      </c>
      <c r="S124" s="169">
        <v>229</v>
      </c>
      <c r="T124" s="168">
        <v>164</v>
      </c>
      <c r="U124" s="192">
        <v>71.599999999999994</v>
      </c>
      <c r="V124" s="169">
        <v>684</v>
      </c>
      <c r="W124" s="168">
        <v>450</v>
      </c>
      <c r="X124" s="192">
        <v>65.8</v>
      </c>
      <c r="Y124" s="169">
        <v>281</v>
      </c>
      <c r="Z124" s="168">
        <v>221</v>
      </c>
      <c r="AA124" s="192">
        <v>78.599999999999994</v>
      </c>
      <c r="AB124" s="169">
        <v>811</v>
      </c>
      <c r="AC124" s="168">
        <v>494</v>
      </c>
      <c r="AD124" s="192">
        <v>60.9</v>
      </c>
      <c r="AE124" s="169">
        <v>284</v>
      </c>
      <c r="AF124" s="168">
        <v>219</v>
      </c>
      <c r="AG124" s="192">
        <v>77.099999999999994</v>
      </c>
    </row>
    <row r="125" spans="1:33">
      <c r="A125" s="290"/>
      <c r="B125" s="58"/>
      <c r="C125" s="58" t="s">
        <v>36</v>
      </c>
      <c r="D125" s="169">
        <v>3824</v>
      </c>
      <c r="E125" s="168">
        <v>2975</v>
      </c>
      <c r="F125" s="192">
        <v>77.8</v>
      </c>
      <c r="G125" s="169">
        <v>3158</v>
      </c>
      <c r="H125" s="168">
        <v>2596</v>
      </c>
      <c r="I125" s="192">
        <v>82.2</v>
      </c>
      <c r="J125" s="169">
        <v>3484</v>
      </c>
      <c r="K125" s="168">
        <v>2705</v>
      </c>
      <c r="L125" s="192">
        <v>77.599999999999994</v>
      </c>
      <c r="M125" s="169">
        <v>2846</v>
      </c>
      <c r="N125" s="168">
        <v>2330</v>
      </c>
      <c r="O125" s="192">
        <v>81.900000000000006</v>
      </c>
      <c r="P125" s="169">
        <v>3010</v>
      </c>
      <c r="Q125" s="168">
        <v>2325</v>
      </c>
      <c r="R125" s="192">
        <v>77.2</v>
      </c>
      <c r="S125" s="169">
        <v>2423</v>
      </c>
      <c r="T125" s="168">
        <v>1973</v>
      </c>
      <c r="U125" s="192">
        <v>81.400000000000006</v>
      </c>
      <c r="V125" s="169">
        <v>3220</v>
      </c>
      <c r="W125" s="168">
        <v>2433</v>
      </c>
      <c r="X125" s="192">
        <v>75.599999999999994</v>
      </c>
      <c r="Y125" s="169">
        <v>2531</v>
      </c>
      <c r="Z125" s="168">
        <v>2029</v>
      </c>
      <c r="AA125" s="192">
        <v>80.2</v>
      </c>
      <c r="AB125" s="169">
        <v>2944</v>
      </c>
      <c r="AC125" s="168">
        <v>2209</v>
      </c>
      <c r="AD125" s="192">
        <v>75</v>
      </c>
      <c r="AE125" s="169">
        <v>2214</v>
      </c>
      <c r="AF125" s="168">
        <v>1793</v>
      </c>
      <c r="AG125" s="192">
        <v>81</v>
      </c>
    </row>
    <row r="126" spans="1:33">
      <c r="A126" s="336"/>
      <c r="B126" s="440" t="s">
        <v>36</v>
      </c>
      <c r="C126" s="440"/>
      <c r="D126" s="179">
        <v>16327</v>
      </c>
      <c r="E126" s="178">
        <v>11764</v>
      </c>
      <c r="F126" s="194">
        <v>72.099999999999994</v>
      </c>
      <c r="G126" s="179">
        <v>12056</v>
      </c>
      <c r="H126" s="178">
        <v>9265</v>
      </c>
      <c r="I126" s="194">
        <v>76.8</v>
      </c>
      <c r="J126" s="179">
        <v>16103</v>
      </c>
      <c r="K126" s="178">
        <v>11562</v>
      </c>
      <c r="L126" s="194">
        <v>71.8</v>
      </c>
      <c r="M126" s="179">
        <v>12016</v>
      </c>
      <c r="N126" s="178">
        <v>9131</v>
      </c>
      <c r="O126" s="194">
        <v>76</v>
      </c>
      <c r="P126" s="179">
        <v>15438</v>
      </c>
      <c r="Q126" s="178">
        <v>11053</v>
      </c>
      <c r="R126" s="194">
        <v>71.599999999999994</v>
      </c>
      <c r="S126" s="179">
        <v>11359</v>
      </c>
      <c r="T126" s="178">
        <v>8675</v>
      </c>
      <c r="U126" s="194">
        <v>76.400000000000006</v>
      </c>
      <c r="V126" s="179">
        <v>16476</v>
      </c>
      <c r="W126" s="178">
        <v>11441</v>
      </c>
      <c r="X126" s="194">
        <v>69.400000000000006</v>
      </c>
      <c r="Y126" s="179">
        <v>12064</v>
      </c>
      <c r="Z126" s="178">
        <v>8868</v>
      </c>
      <c r="AA126" s="194">
        <v>73.5</v>
      </c>
      <c r="AB126" s="179">
        <v>15236</v>
      </c>
      <c r="AC126" s="178">
        <v>10471</v>
      </c>
      <c r="AD126" s="194">
        <v>68.7</v>
      </c>
      <c r="AE126" s="179">
        <v>11092</v>
      </c>
      <c r="AF126" s="178">
        <v>8186</v>
      </c>
      <c r="AG126" s="194">
        <v>73.8</v>
      </c>
    </row>
    <row r="127" spans="1:33">
      <c r="A127" s="290" t="s">
        <v>19</v>
      </c>
      <c r="B127" s="58" t="s">
        <v>112</v>
      </c>
      <c r="C127" s="58" t="s">
        <v>113</v>
      </c>
      <c r="D127" s="169">
        <v>20477</v>
      </c>
      <c r="E127" s="168">
        <v>19093</v>
      </c>
      <c r="F127" s="192">
        <v>93.2</v>
      </c>
      <c r="G127" s="169">
        <v>16716</v>
      </c>
      <c r="H127" s="168">
        <v>15965</v>
      </c>
      <c r="I127" s="192">
        <v>95.5</v>
      </c>
      <c r="J127" s="169">
        <v>19910</v>
      </c>
      <c r="K127" s="168">
        <v>18592</v>
      </c>
      <c r="L127" s="192">
        <v>93.4</v>
      </c>
      <c r="M127" s="169">
        <v>16108</v>
      </c>
      <c r="N127" s="168">
        <v>15437</v>
      </c>
      <c r="O127" s="192">
        <v>95.8</v>
      </c>
      <c r="P127" s="169">
        <v>17630</v>
      </c>
      <c r="Q127" s="168">
        <v>16454</v>
      </c>
      <c r="R127" s="192">
        <v>93.3</v>
      </c>
      <c r="S127" s="169">
        <v>14234</v>
      </c>
      <c r="T127" s="168">
        <v>13610</v>
      </c>
      <c r="U127" s="192">
        <v>95.6</v>
      </c>
      <c r="V127" s="169">
        <v>21285</v>
      </c>
      <c r="W127" s="168">
        <v>19839</v>
      </c>
      <c r="X127" s="192">
        <v>93.2</v>
      </c>
      <c r="Y127" s="169">
        <v>16921</v>
      </c>
      <c r="Z127" s="168">
        <v>16169</v>
      </c>
      <c r="AA127" s="192">
        <v>95.6</v>
      </c>
      <c r="AB127" s="169">
        <v>21101</v>
      </c>
      <c r="AC127" s="168">
        <v>19928</v>
      </c>
      <c r="AD127" s="192">
        <v>94.4</v>
      </c>
      <c r="AE127" s="169">
        <v>17163</v>
      </c>
      <c r="AF127" s="168">
        <v>16564</v>
      </c>
      <c r="AG127" s="192">
        <v>96.5</v>
      </c>
    </row>
    <row r="128" spans="1:33">
      <c r="A128" s="290"/>
      <c r="B128" s="451"/>
      <c r="C128" s="58" t="s">
        <v>114</v>
      </c>
      <c r="D128" s="169">
        <v>7101</v>
      </c>
      <c r="E128" s="168">
        <v>6633</v>
      </c>
      <c r="F128" s="192">
        <v>93.4</v>
      </c>
      <c r="G128" s="169">
        <v>6193</v>
      </c>
      <c r="H128" s="168">
        <v>5883</v>
      </c>
      <c r="I128" s="192">
        <v>95</v>
      </c>
      <c r="J128" s="169">
        <v>6848</v>
      </c>
      <c r="K128" s="168">
        <v>6435</v>
      </c>
      <c r="L128" s="192">
        <v>94</v>
      </c>
      <c r="M128" s="169">
        <v>5945</v>
      </c>
      <c r="N128" s="168">
        <v>5669</v>
      </c>
      <c r="O128" s="192">
        <v>95.4</v>
      </c>
      <c r="P128" s="169">
        <v>5789</v>
      </c>
      <c r="Q128" s="168">
        <v>5429</v>
      </c>
      <c r="R128" s="192">
        <v>93.8</v>
      </c>
      <c r="S128" s="169">
        <v>5012</v>
      </c>
      <c r="T128" s="168">
        <v>4768</v>
      </c>
      <c r="U128" s="192">
        <v>95.1</v>
      </c>
      <c r="V128" s="169">
        <v>7760</v>
      </c>
      <c r="W128" s="168">
        <v>7209</v>
      </c>
      <c r="X128" s="192">
        <v>92.9</v>
      </c>
      <c r="Y128" s="169">
        <v>6530</v>
      </c>
      <c r="Z128" s="168">
        <v>6181</v>
      </c>
      <c r="AA128" s="192">
        <v>94.7</v>
      </c>
      <c r="AB128" s="169">
        <v>6749</v>
      </c>
      <c r="AC128" s="168">
        <v>6309</v>
      </c>
      <c r="AD128" s="192">
        <v>93.5</v>
      </c>
      <c r="AE128" s="508">
        <v>5788</v>
      </c>
      <c r="AF128" s="168">
        <v>5496</v>
      </c>
      <c r="AG128" s="192">
        <v>95</v>
      </c>
    </row>
    <row r="129" spans="1:33">
      <c r="A129" s="290"/>
      <c r="B129" s="58"/>
      <c r="C129" s="58" t="s">
        <v>301</v>
      </c>
      <c r="D129" s="169">
        <v>161</v>
      </c>
      <c r="E129" s="168">
        <v>135</v>
      </c>
      <c r="F129" s="192">
        <v>83.9</v>
      </c>
      <c r="G129" s="169">
        <v>143</v>
      </c>
      <c r="H129" s="168">
        <v>122</v>
      </c>
      <c r="I129" s="192">
        <v>85.3</v>
      </c>
      <c r="J129" s="169">
        <v>176</v>
      </c>
      <c r="K129" s="168">
        <v>158</v>
      </c>
      <c r="L129" s="192">
        <v>89.8</v>
      </c>
      <c r="M129" s="169">
        <v>144</v>
      </c>
      <c r="N129" s="168">
        <v>132</v>
      </c>
      <c r="O129" s="192">
        <v>91.7</v>
      </c>
      <c r="P129" s="169">
        <v>169</v>
      </c>
      <c r="Q129" s="168">
        <v>138</v>
      </c>
      <c r="R129" s="192">
        <v>81.7</v>
      </c>
      <c r="S129" s="169">
        <v>144</v>
      </c>
      <c r="T129" s="168">
        <v>122</v>
      </c>
      <c r="U129" s="192">
        <v>84.7</v>
      </c>
      <c r="V129" s="169">
        <v>169</v>
      </c>
      <c r="W129" s="168">
        <v>123</v>
      </c>
      <c r="X129" s="192">
        <v>72.8</v>
      </c>
      <c r="Y129" s="169">
        <v>127</v>
      </c>
      <c r="Z129" s="168">
        <v>102</v>
      </c>
      <c r="AA129" s="192">
        <v>80.3</v>
      </c>
      <c r="AB129" s="169">
        <v>163</v>
      </c>
      <c r="AC129" s="168">
        <v>134</v>
      </c>
      <c r="AD129" s="192">
        <v>82.2</v>
      </c>
      <c r="AE129" s="169">
        <v>138</v>
      </c>
      <c r="AF129" s="168">
        <v>123</v>
      </c>
      <c r="AG129" s="192">
        <v>89.1</v>
      </c>
    </row>
    <row r="130" spans="1:33">
      <c r="A130" s="290"/>
      <c r="B130" s="58"/>
      <c r="C130" s="58" t="s">
        <v>36</v>
      </c>
      <c r="D130" s="169">
        <v>27739</v>
      </c>
      <c r="E130" s="168">
        <v>25861</v>
      </c>
      <c r="F130" s="192">
        <v>93.2</v>
      </c>
      <c r="G130" s="169">
        <v>22639</v>
      </c>
      <c r="H130" s="168">
        <v>21812</v>
      </c>
      <c r="I130" s="192">
        <v>96.3</v>
      </c>
      <c r="J130" s="169">
        <v>26934</v>
      </c>
      <c r="K130" s="168">
        <v>25185</v>
      </c>
      <c r="L130" s="192">
        <v>93.5</v>
      </c>
      <c r="M130" s="169">
        <v>21734</v>
      </c>
      <c r="N130" s="168">
        <v>21052</v>
      </c>
      <c r="O130" s="192">
        <v>96.9</v>
      </c>
      <c r="P130" s="169">
        <v>23588</v>
      </c>
      <c r="Q130" s="168">
        <v>22021</v>
      </c>
      <c r="R130" s="192">
        <v>93.4</v>
      </c>
      <c r="S130" s="169">
        <v>18950</v>
      </c>
      <c r="T130" s="168">
        <v>18315</v>
      </c>
      <c r="U130" s="192">
        <v>96.6</v>
      </c>
      <c r="V130" s="169">
        <v>29214</v>
      </c>
      <c r="W130" s="168">
        <v>27171</v>
      </c>
      <c r="X130" s="192">
        <v>93</v>
      </c>
      <c r="Y130" s="169">
        <v>23012</v>
      </c>
      <c r="Z130" s="168">
        <v>22240</v>
      </c>
      <c r="AA130" s="192">
        <v>96.6</v>
      </c>
      <c r="AB130" s="169">
        <v>28013</v>
      </c>
      <c r="AC130" s="168">
        <v>26371</v>
      </c>
      <c r="AD130" s="192">
        <v>94.1</v>
      </c>
      <c r="AE130" s="169">
        <v>22645</v>
      </c>
      <c r="AF130" s="168">
        <v>21964</v>
      </c>
      <c r="AG130" s="192">
        <v>97</v>
      </c>
    </row>
    <row r="131" spans="1:33" ht="27" customHeight="1">
      <c r="A131" s="290"/>
      <c r="B131" s="429" t="s">
        <v>187</v>
      </c>
      <c r="C131" s="429" t="s">
        <v>115</v>
      </c>
      <c r="D131" s="172">
        <v>5749</v>
      </c>
      <c r="E131" s="173">
        <v>5459</v>
      </c>
      <c r="F131" s="191">
        <v>95</v>
      </c>
      <c r="G131" s="172">
        <v>4690</v>
      </c>
      <c r="H131" s="173">
        <v>4468</v>
      </c>
      <c r="I131" s="191">
        <v>95.3</v>
      </c>
      <c r="J131" s="172">
        <v>5337</v>
      </c>
      <c r="K131" s="173">
        <v>5069</v>
      </c>
      <c r="L131" s="191">
        <v>95</v>
      </c>
      <c r="M131" s="172">
        <v>4397</v>
      </c>
      <c r="N131" s="173">
        <v>4194</v>
      </c>
      <c r="O131" s="191">
        <v>95.4</v>
      </c>
      <c r="P131" s="172">
        <v>4551</v>
      </c>
      <c r="Q131" s="173">
        <v>4310</v>
      </c>
      <c r="R131" s="191">
        <v>94.7</v>
      </c>
      <c r="S131" s="172">
        <v>3628</v>
      </c>
      <c r="T131" s="173">
        <v>3463</v>
      </c>
      <c r="U131" s="191">
        <v>95.5</v>
      </c>
      <c r="V131" s="172">
        <v>4962</v>
      </c>
      <c r="W131" s="173">
        <v>4644</v>
      </c>
      <c r="X131" s="191">
        <v>93.6</v>
      </c>
      <c r="Y131" s="172">
        <v>3961</v>
      </c>
      <c r="Z131" s="173">
        <v>3756</v>
      </c>
      <c r="AA131" s="191">
        <v>94.8</v>
      </c>
      <c r="AB131" s="172">
        <v>4334</v>
      </c>
      <c r="AC131" s="173">
        <v>4092</v>
      </c>
      <c r="AD131" s="191">
        <v>94.4</v>
      </c>
      <c r="AE131" s="172">
        <v>3459</v>
      </c>
      <c r="AF131" s="173">
        <v>3327</v>
      </c>
      <c r="AG131" s="191">
        <v>96.2</v>
      </c>
    </row>
    <row r="132" spans="1:33">
      <c r="A132" s="290"/>
      <c r="B132" s="58"/>
      <c r="C132" s="58" t="s">
        <v>116</v>
      </c>
      <c r="D132" s="169">
        <v>60</v>
      </c>
      <c r="E132" s="168">
        <v>56</v>
      </c>
      <c r="F132" s="192">
        <v>93.3</v>
      </c>
      <c r="G132" s="169">
        <v>38</v>
      </c>
      <c r="H132" s="168">
        <v>35</v>
      </c>
      <c r="I132" s="192">
        <v>92.1</v>
      </c>
      <c r="J132" s="169">
        <v>31</v>
      </c>
      <c r="K132" s="168">
        <v>30</v>
      </c>
      <c r="L132" s="192">
        <v>96.8</v>
      </c>
      <c r="M132" s="169">
        <v>30</v>
      </c>
      <c r="N132" s="168">
        <v>29</v>
      </c>
      <c r="O132" s="192">
        <v>96.7</v>
      </c>
      <c r="P132" s="169">
        <v>54</v>
      </c>
      <c r="Q132" s="168">
        <v>51</v>
      </c>
      <c r="R132" s="192">
        <v>94.4</v>
      </c>
      <c r="S132" s="169">
        <v>41</v>
      </c>
      <c r="T132" s="168">
        <v>39</v>
      </c>
      <c r="U132" s="192">
        <v>95.1</v>
      </c>
      <c r="V132" s="169">
        <v>34</v>
      </c>
      <c r="W132" s="168">
        <v>32</v>
      </c>
      <c r="X132" s="192">
        <v>94.1</v>
      </c>
      <c r="Y132" s="169">
        <v>29</v>
      </c>
      <c r="Z132" s="168">
        <v>27</v>
      </c>
      <c r="AA132" s="192">
        <v>93.1</v>
      </c>
      <c r="AB132" s="169">
        <v>33</v>
      </c>
      <c r="AC132" s="168">
        <v>32</v>
      </c>
      <c r="AD132" s="192">
        <v>97</v>
      </c>
      <c r="AE132" s="169">
        <v>19</v>
      </c>
      <c r="AF132" s="168">
        <v>18</v>
      </c>
      <c r="AG132" s="192">
        <v>94.7</v>
      </c>
    </row>
    <row r="133" spans="1:33">
      <c r="A133" s="290"/>
      <c r="B133" s="444"/>
      <c r="C133" s="444" t="s">
        <v>36</v>
      </c>
      <c r="D133" s="170">
        <v>5809</v>
      </c>
      <c r="E133" s="171">
        <v>5515</v>
      </c>
      <c r="F133" s="193">
        <v>94.9</v>
      </c>
      <c r="G133" s="170">
        <v>4727</v>
      </c>
      <c r="H133" s="171">
        <v>4503</v>
      </c>
      <c r="I133" s="193">
        <v>95.3</v>
      </c>
      <c r="J133" s="170">
        <v>5368</v>
      </c>
      <c r="K133" s="171">
        <v>5099</v>
      </c>
      <c r="L133" s="193">
        <v>95</v>
      </c>
      <c r="M133" s="170">
        <v>4426</v>
      </c>
      <c r="N133" s="171">
        <v>4222</v>
      </c>
      <c r="O133" s="193">
        <v>95.4</v>
      </c>
      <c r="P133" s="170">
        <v>4605</v>
      </c>
      <c r="Q133" s="171">
        <v>4361</v>
      </c>
      <c r="R133" s="193">
        <v>94.7</v>
      </c>
      <c r="S133" s="170">
        <v>3669</v>
      </c>
      <c r="T133" s="171">
        <v>3502</v>
      </c>
      <c r="U133" s="193">
        <v>95.4</v>
      </c>
      <c r="V133" s="170">
        <v>4996</v>
      </c>
      <c r="W133" s="171">
        <v>4676</v>
      </c>
      <c r="X133" s="193">
        <v>93.6</v>
      </c>
      <c r="Y133" s="170">
        <v>3990</v>
      </c>
      <c r="Z133" s="171">
        <v>3783</v>
      </c>
      <c r="AA133" s="193">
        <v>94.8</v>
      </c>
      <c r="AB133" s="170">
        <v>4367</v>
      </c>
      <c r="AC133" s="171">
        <v>4124</v>
      </c>
      <c r="AD133" s="193">
        <v>94.4</v>
      </c>
      <c r="AE133" s="170">
        <v>3477</v>
      </c>
      <c r="AF133" s="171">
        <v>3344</v>
      </c>
      <c r="AG133" s="193">
        <v>96.2</v>
      </c>
    </row>
    <row r="134" spans="1:33">
      <c r="A134" s="290"/>
      <c r="B134" s="58" t="s">
        <v>117</v>
      </c>
      <c r="C134" s="58" t="s">
        <v>283</v>
      </c>
      <c r="D134" s="169">
        <v>18053</v>
      </c>
      <c r="E134" s="168">
        <v>17775</v>
      </c>
      <c r="F134" s="192">
        <v>98.5</v>
      </c>
      <c r="G134" s="169">
        <v>17725</v>
      </c>
      <c r="H134" s="168">
        <v>17566</v>
      </c>
      <c r="I134" s="192">
        <v>99.1</v>
      </c>
      <c r="J134" s="169">
        <v>18128</v>
      </c>
      <c r="K134" s="168">
        <v>17904</v>
      </c>
      <c r="L134" s="192">
        <v>98.8</v>
      </c>
      <c r="M134" s="169">
        <v>17830</v>
      </c>
      <c r="N134" s="168">
        <v>17692</v>
      </c>
      <c r="O134" s="192">
        <v>99.2</v>
      </c>
      <c r="P134" s="169">
        <v>10522</v>
      </c>
      <c r="Q134" s="168">
        <v>10371</v>
      </c>
      <c r="R134" s="192">
        <v>98.6</v>
      </c>
      <c r="S134" s="169">
        <v>10333</v>
      </c>
      <c r="T134" s="168">
        <v>10235</v>
      </c>
      <c r="U134" s="192">
        <v>99.1</v>
      </c>
      <c r="V134" s="169">
        <v>11186</v>
      </c>
      <c r="W134" s="168">
        <v>10952</v>
      </c>
      <c r="X134" s="192">
        <v>97.9</v>
      </c>
      <c r="Y134" s="169">
        <v>10940</v>
      </c>
      <c r="Z134" s="168">
        <v>10783</v>
      </c>
      <c r="AA134" s="192">
        <v>98.6</v>
      </c>
      <c r="AB134" s="169">
        <v>9776</v>
      </c>
      <c r="AC134" s="168">
        <v>9484</v>
      </c>
      <c r="AD134" s="192">
        <v>97</v>
      </c>
      <c r="AE134" s="169">
        <v>9576</v>
      </c>
      <c r="AF134" s="168">
        <v>9355</v>
      </c>
      <c r="AG134" s="192">
        <v>97.7</v>
      </c>
    </row>
    <row r="135" spans="1:33">
      <c r="A135" s="290"/>
      <c r="B135" s="58"/>
      <c r="C135" s="58" t="s">
        <v>309</v>
      </c>
      <c r="D135" s="169">
        <v>8987</v>
      </c>
      <c r="E135" s="168">
        <v>8794</v>
      </c>
      <c r="F135" s="192">
        <v>97.9</v>
      </c>
      <c r="G135" s="169">
        <v>8309</v>
      </c>
      <c r="H135" s="168">
        <v>8165</v>
      </c>
      <c r="I135" s="192">
        <v>98.3</v>
      </c>
      <c r="J135" s="169">
        <v>8834</v>
      </c>
      <c r="K135" s="168">
        <v>8664</v>
      </c>
      <c r="L135" s="192">
        <v>98.1</v>
      </c>
      <c r="M135" s="169">
        <v>8171</v>
      </c>
      <c r="N135" s="168">
        <v>8047</v>
      </c>
      <c r="O135" s="192">
        <v>98.5</v>
      </c>
      <c r="P135" s="169">
        <v>6375</v>
      </c>
      <c r="Q135" s="168">
        <v>6228</v>
      </c>
      <c r="R135" s="192">
        <v>97.7</v>
      </c>
      <c r="S135" s="169">
        <v>5878</v>
      </c>
      <c r="T135" s="168">
        <v>5762</v>
      </c>
      <c r="U135" s="192">
        <v>98</v>
      </c>
      <c r="V135" s="169">
        <v>9348</v>
      </c>
      <c r="W135" s="168">
        <v>9182</v>
      </c>
      <c r="X135" s="192">
        <v>98.2</v>
      </c>
      <c r="Y135" s="169">
        <v>8428</v>
      </c>
      <c r="Z135" s="168">
        <v>8310</v>
      </c>
      <c r="AA135" s="192">
        <v>98.6</v>
      </c>
      <c r="AB135" s="169">
        <v>9801</v>
      </c>
      <c r="AC135" s="168">
        <v>9623</v>
      </c>
      <c r="AD135" s="192">
        <v>98.2</v>
      </c>
      <c r="AE135" s="169">
        <v>8759</v>
      </c>
      <c r="AF135" s="168">
        <v>8627</v>
      </c>
      <c r="AG135" s="192">
        <v>98.5</v>
      </c>
    </row>
    <row r="136" spans="1:33">
      <c r="A136" s="290"/>
      <c r="B136" s="58"/>
      <c r="C136" s="58" t="s">
        <v>302</v>
      </c>
      <c r="D136" s="169">
        <v>9398</v>
      </c>
      <c r="E136" s="168">
        <v>8643</v>
      </c>
      <c r="F136" s="192">
        <v>92</v>
      </c>
      <c r="G136" s="169">
        <v>7059</v>
      </c>
      <c r="H136" s="168">
        <v>6627</v>
      </c>
      <c r="I136" s="192">
        <v>93.9</v>
      </c>
      <c r="J136" s="169">
        <v>7825</v>
      </c>
      <c r="K136" s="168">
        <v>7190</v>
      </c>
      <c r="L136" s="192">
        <v>91.9</v>
      </c>
      <c r="M136" s="169">
        <v>5936</v>
      </c>
      <c r="N136" s="168">
        <v>5580</v>
      </c>
      <c r="O136" s="192">
        <v>94</v>
      </c>
      <c r="P136" s="169">
        <v>6937</v>
      </c>
      <c r="Q136" s="168">
        <v>6348</v>
      </c>
      <c r="R136" s="192">
        <v>91.5</v>
      </c>
      <c r="S136" s="169">
        <v>5309</v>
      </c>
      <c r="T136" s="168">
        <v>4952</v>
      </c>
      <c r="U136" s="192">
        <v>93.3</v>
      </c>
      <c r="V136" s="169">
        <v>7846</v>
      </c>
      <c r="W136" s="168">
        <v>7316</v>
      </c>
      <c r="X136" s="192">
        <v>93.2</v>
      </c>
      <c r="Y136" s="169">
        <v>5953</v>
      </c>
      <c r="Z136" s="168">
        <v>5590</v>
      </c>
      <c r="AA136" s="192">
        <v>93.9</v>
      </c>
      <c r="AB136" s="169">
        <v>9374</v>
      </c>
      <c r="AC136" s="168">
        <v>8835</v>
      </c>
      <c r="AD136" s="192">
        <v>94.3</v>
      </c>
      <c r="AE136" s="169">
        <v>6632</v>
      </c>
      <c r="AF136" s="168">
        <v>6282</v>
      </c>
      <c r="AG136" s="192">
        <v>94.7</v>
      </c>
    </row>
    <row r="137" spans="1:33">
      <c r="A137" s="290"/>
      <c r="B137" s="58"/>
      <c r="C137" s="58" t="s">
        <v>36</v>
      </c>
      <c r="D137" s="169">
        <v>36438</v>
      </c>
      <c r="E137" s="168">
        <v>35212</v>
      </c>
      <c r="F137" s="192">
        <v>96.6</v>
      </c>
      <c r="G137" s="169">
        <v>32546</v>
      </c>
      <c r="H137" s="168">
        <v>31857</v>
      </c>
      <c r="I137" s="192">
        <v>97.9</v>
      </c>
      <c r="J137" s="169">
        <v>34787</v>
      </c>
      <c r="K137" s="168">
        <v>33758</v>
      </c>
      <c r="L137" s="192">
        <v>97</v>
      </c>
      <c r="M137" s="169">
        <v>31434</v>
      </c>
      <c r="N137" s="168">
        <v>30852</v>
      </c>
      <c r="O137" s="192">
        <v>98.1</v>
      </c>
      <c r="P137" s="169">
        <v>23834</v>
      </c>
      <c r="Q137" s="168">
        <v>22947</v>
      </c>
      <c r="R137" s="192">
        <v>96.3</v>
      </c>
      <c r="S137" s="169">
        <v>21097</v>
      </c>
      <c r="T137" s="168">
        <v>20558</v>
      </c>
      <c r="U137" s="192">
        <v>97.4</v>
      </c>
      <c r="V137" s="169">
        <v>28380</v>
      </c>
      <c r="W137" s="168">
        <v>27450</v>
      </c>
      <c r="X137" s="192">
        <v>96.7</v>
      </c>
      <c r="Y137" s="169">
        <v>24817</v>
      </c>
      <c r="Z137" s="168">
        <v>24231</v>
      </c>
      <c r="AA137" s="192">
        <v>97.6</v>
      </c>
      <c r="AB137" s="169">
        <v>28951</v>
      </c>
      <c r="AC137" s="168">
        <v>27942</v>
      </c>
      <c r="AD137" s="192">
        <v>96.5</v>
      </c>
      <c r="AE137" s="169">
        <v>24284</v>
      </c>
      <c r="AF137" s="168">
        <v>23754</v>
      </c>
      <c r="AG137" s="192">
        <v>97.8</v>
      </c>
    </row>
    <row r="138" spans="1:33">
      <c r="A138" s="336"/>
      <c r="B138" s="444" t="s">
        <v>36</v>
      </c>
      <c r="C138" s="444"/>
      <c r="D138" s="170">
        <v>69986</v>
      </c>
      <c r="E138" s="171">
        <v>66588</v>
      </c>
      <c r="F138" s="193">
        <v>95.1</v>
      </c>
      <c r="G138" s="170">
        <v>51940</v>
      </c>
      <c r="H138" s="171">
        <v>50558</v>
      </c>
      <c r="I138" s="193">
        <v>97.3</v>
      </c>
      <c r="J138" s="170">
        <v>67089</v>
      </c>
      <c r="K138" s="171">
        <v>64042</v>
      </c>
      <c r="L138" s="193">
        <v>95.5</v>
      </c>
      <c r="M138" s="170">
        <v>50094</v>
      </c>
      <c r="N138" s="171">
        <v>48905</v>
      </c>
      <c r="O138" s="193">
        <v>97.6</v>
      </c>
      <c r="P138" s="170">
        <v>52027</v>
      </c>
      <c r="Q138" s="171">
        <v>49329</v>
      </c>
      <c r="R138" s="193">
        <v>94.8</v>
      </c>
      <c r="S138" s="170">
        <v>37486</v>
      </c>
      <c r="T138" s="171">
        <v>36422</v>
      </c>
      <c r="U138" s="193">
        <v>97.2</v>
      </c>
      <c r="V138" s="170">
        <v>62590</v>
      </c>
      <c r="W138" s="171">
        <v>59297</v>
      </c>
      <c r="X138" s="193">
        <v>94.7</v>
      </c>
      <c r="Y138" s="170">
        <v>44420</v>
      </c>
      <c r="Z138" s="171">
        <v>43166</v>
      </c>
      <c r="AA138" s="193">
        <v>97.2</v>
      </c>
      <c r="AB138" s="170">
        <v>61331</v>
      </c>
      <c r="AC138" s="171">
        <v>58437</v>
      </c>
      <c r="AD138" s="193">
        <v>95.3</v>
      </c>
      <c r="AE138" s="170">
        <v>43638</v>
      </c>
      <c r="AF138" s="171">
        <v>42570</v>
      </c>
      <c r="AG138" s="193">
        <v>97.6</v>
      </c>
    </row>
    <row r="139" spans="1:33" ht="39" customHeight="1">
      <c r="A139" s="290" t="s">
        <v>20</v>
      </c>
      <c r="B139" s="58" t="s">
        <v>118</v>
      </c>
      <c r="C139" s="58" t="s">
        <v>119</v>
      </c>
      <c r="D139" s="169">
        <v>272</v>
      </c>
      <c r="E139" s="168">
        <v>203</v>
      </c>
      <c r="F139" s="192">
        <v>74.599999999999994</v>
      </c>
      <c r="G139" s="169">
        <v>251</v>
      </c>
      <c r="H139" s="168">
        <v>189</v>
      </c>
      <c r="I139" s="192">
        <v>75.3</v>
      </c>
      <c r="J139" s="169">
        <v>241</v>
      </c>
      <c r="K139" s="168">
        <v>173</v>
      </c>
      <c r="L139" s="192">
        <v>71.8</v>
      </c>
      <c r="M139" s="169">
        <v>225</v>
      </c>
      <c r="N139" s="168">
        <v>168</v>
      </c>
      <c r="O139" s="192">
        <v>74.7</v>
      </c>
      <c r="P139" s="169">
        <v>234</v>
      </c>
      <c r="Q139" s="168">
        <v>167</v>
      </c>
      <c r="R139" s="192">
        <v>71.400000000000006</v>
      </c>
      <c r="S139" s="169">
        <v>222</v>
      </c>
      <c r="T139" s="168">
        <v>163</v>
      </c>
      <c r="U139" s="192">
        <v>73.400000000000006</v>
      </c>
      <c r="V139" s="169">
        <v>254</v>
      </c>
      <c r="W139" s="168">
        <v>161</v>
      </c>
      <c r="X139" s="192">
        <v>63.4</v>
      </c>
      <c r="Y139" s="169">
        <v>239</v>
      </c>
      <c r="Z139" s="168">
        <v>158</v>
      </c>
      <c r="AA139" s="192">
        <v>66.099999999999994</v>
      </c>
      <c r="AB139" s="169">
        <v>238</v>
      </c>
      <c r="AC139" s="168">
        <v>150</v>
      </c>
      <c r="AD139" s="192">
        <v>63</v>
      </c>
      <c r="AE139" s="169">
        <v>232</v>
      </c>
      <c r="AF139" s="168">
        <v>149</v>
      </c>
      <c r="AG139" s="192">
        <v>64.2</v>
      </c>
    </row>
    <row r="140" spans="1:33">
      <c r="A140" s="290"/>
      <c r="B140" s="451"/>
      <c r="C140" s="58" t="s">
        <v>120</v>
      </c>
      <c r="D140" s="169">
        <v>4976</v>
      </c>
      <c r="E140" s="168">
        <v>4976</v>
      </c>
      <c r="F140" s="192">
        <v>100</v>
      </c>
      <c r="G140" s="169">
        <v>2099</v>
      </c>
      <c r="H140" s="168">
        <v>2099</v>
      </c>
      <c r="I140" s="192">
        <v>100</v>
      </c>
      <c r="J140" s="169">
        <v>3623</v>
      </c>
      <c r="K140" s="168">
        <v>3623</v>
      </c>
      <c r="L140" s="192">
        <v>100</v>
      </c>
      <c r="M140" s="169">
        <v>1700</v>
      </c>
      <c r="N140" s="168">
        <v>1700</v>
      </c>
      <c r="O140" s="192">
        <v>100</v>
      </c>
      <c r="P140" s="169">
        <v>952</v>
      </c>
      <c r="Q140" s="168">
        <v>952</v>
      </c>
      <c r="R140" s="192">
        <v>100</v>
      </c>
      <c r="S140" s="169">
        <v>413</v>
      </c>
      <c r="T140" s="168">
        <v>413</v>
      </c>
      <c r="U140" s="192">
        <v>100</v>
      </c>
      <c r="V140" s="169">
        <v>316</v>
      </c>
      <c r="W140" s="168">
        <v>316</v>
      </c>
      <c r="X140" s="192">
        <v>100</v>
      </c>
      <c r="Y140" s="169">
        <v>132</v>
      </c>
      <c r="Z140" s="168">
        <v>132</v>
      </c>
      <c r="AA140" s="192">
        <v>100</v>
      </c>
      <c r="AB140" s="169">
        <v>280</v>
      </c>
      <c r="AC140" s="168">
        <v>278</v>
      </c>
      <c r="AD140" s="192">
        <v>99.3</v>
      </c>
      <c r="AE140" s="508">
        <v>83</v>
      </c>
      <c r="AF140" s="168">
        <v>82</v>
      </c>
      <c r="AG140" s="192">
        <v>98.8</v>
      </c>
    </row>
    <row r="141" spans="1:33">
      <c r="A141" s="290"/>
      <c r="B141" s="58"/>
      <c r="C141" s="58" t="s">
        <v>36</v>
      </c>
      <c r="D141" s="169">
        <v>5248</v>
      </c>
      <c r="E141" s="168">
        <v>5179</v>
      </c>
      <c r="F141" s="192">
        <v>98.7</v>
      </c>
      <c r="G141" s="169">
        <v>2342</v>
      </c>
      <c r="H141" s="168">
        <v>2283</v>
      </c>
      <c r="I141" s="192">
        <v>97.5</v>
      </c>
      <c r="J141" s="169">
        <v>3864</v>
      </c>
      <c r="K141" s="168">
        <v>3796</v>
      </c>
      <c r="L141" s="192">
        <v>98.2</v>
      </c>
      <c r="M141" s="169">
        <v>1919</v>
      </c>
      <c r="N141" s="168">
        <v>1863</v>
      </c>
      <c r="O141" s="192">
        <v>97.1</v>
      </c>
      <c r="P141" s="169">
        <v>1186</v>
      </c>
      <c r="Q141" s="168">
        <v>1119</v>
      </c>
      <c r="R141" s="192">
        <v>94.4</v>
      </c>
      <c r="S141" s="169">
        <v>633</v>
      </c>
      <c r="T141" s="168">
        <v>574</v>
      </c>
      <c r="U141" s="192">
        <v>90.7</v>
      </c>
      <c r="V141" s="169">
        <v>570</v>
      </c>
      <c r="W141" s="168">
        <v>477</v>
      </c>
      <c r="X141" s="192">
        <v>83.7</v>
      </c>
      <c r="Y141" s="169">
        <v>370</v>
      </c>
      <c r="Z141" s="168">
        <v>289</v>
      </c>
      <c r="AA141" s="192">
        <v>78.099999999999994</v>
      </c>
      <c r="AB141" s="169">
        <v>518</v>
      </c>
      <c r="AC141" s="168">
        <v>428</v>
      </c>
      <c r="AD141" s="192">
        <v>82.6</v>
      </c>
      <c r="AE141" s="169">
        <v>315</v>
      </c>
      <c r="AF141" s="168">
        <v>231</v>
      </c>
      <c r="AG141" s="192">
        <v>73.3</v>
      </c>
    </row>
    <row r="142" spans="1:33">
      <c r="A142" s="290"/>
      <c r="B142" s="429" t="s">
        <v>121</v>
      </c>
      <c r="C142" s="429" t="s">
        <v>401</v>
      </c>
      <c r="D142" s="172">
        <v>3</v>
      </c>
      <c r="E142" s="173">
        <v>0</v>
      </c>
      <c r="F142" s="191">
        <v>0</v>
      </c>
      <c r="G142" s="172">
        <v>3</v>
      </c>
      <c r="H142" s="173">
        <v>0</v>
      </c>
      <c r="I142" s="191">
        <v>0</v>
      </c>
      <c r="J142" s="172">
        <v>1</v>
      </c>
      <c r="K142" s="173">
        <v>0</v>
      </c>
      <c r="L142" s="191">
        <v>0</v>
      </c>
      <c r="M142" s="172">
        <v>1</v>
      </c>
      <c r="N142" s="173">
        <v>0</v>
      </c>
      <c r="O142" s="191">
        <v>0</v>
      </c>
      <c r="P142" s="172">
        <v>2</v>
      </c>
      <c r="Q142" s="173">
        <v>1</v>
      </c>
      <c r="R142" s="191">
        <v>50</v>
      </c>
      <c r="S142" s="172">
        <v>2</v>
      </c>
      <c r="T142" s="173">
        <v>1</v>
      </c>
      <c r="U142" s="191">
        <v>50</v>
      </c>
      <c r="V142" s="172">
        <v>2</v>
      </c>
      <c r="W142" s="173">
        <v>2</v>
      </c>
      <c r="X142" s="191">
        <v>100</v>
      </c>
      <c r="Y142" s="172">
        <v>2</v>
      </c>
      <c r="Z142" s="173">
        <v>2</v>
      </c>
      <c r="AA142" s="191">
        <v>100</v>
      </c>
      <c r="AB142" s="172">
        <v>3</v>
      </c>
      <c r="AC142" s="173">
        <v>1</v>
      </c>
      <c r="AD142" s="191">
        <v>33.299999999999997</v>
      </c>
      <c r="AE142" s="172">
        <v>3</v>
      </c>
      <c r="AF142" s="173">
        <v>1</v>
      </c>
      <c r="AG142" s="191">
        <v>33.299999999999997</v>
      </c>
    </row>
    <row r="143" spans="1:33">
      <c r="A143" s="290"/>
      <c r="B143" s="58"/>
      <c r="C143" s="58" t="s">
        <v>122</v>
      </c>
      <c r="D143" s="169">
        <v>2749</v>
      </c>
      <c r="E143" s="168">
        <v>2749</v>
      </c>
      <c r="F143" s="192">
        <v>100</v>
      </c>
      <c r="G143" s="169">
        <v>1536</v>
      </c>
      <c r="H143" s="168">
        <v>1536</v>
      </c>
      <c r="I143" s="192">
        <v>100</v>
      </c>
      <c r="J143" s="169">
        <v>2554</v>
      </c>
      <c r="K143" s="168">
        <v>2553</v>
      </c>
      <c r="L143" s="192">
        <v>100</v>
      </c>
      <c r="M143" s="169">
        <v>1442</v>
      </c>
      <c r="N143" s="168">
        <v>1441</v>
      </c>
      <c r="O143" s="192">
        <v>99.9</v>
      </c>
      <c r="P143" s="169">
        <v>549</v>
      </c>
      <c r="Q143" s="168">
        <v>549</v>
      </c>
      <c r="R143" s="192">
        <v>100</v>
      </c>
      <c r="S143" s="169">
        <v>313</v>
      </c>
      <c r="T143" s="168">
        <v>313</v>
      </c>
      <c r="U143" s="192">
        <v>100</v>
      </c>
      <c r="V143" s="169">
        <v>118</v>
      </c>
      <c r="W143" s="168">
        <v>118</v>
      </c>
      <c r="X143" s="192">
        <v>100</v>
      </c>
      <c r="Y143" s="169">
        <v>69</v>
      </c>
      <c r="Z143" s="168">
        <v>69</v>
      </c>
      <c r="AA143" s="192">
        <v>100</v>
      </c>
      <c r="AB143" s="169">
        <v>102</v>
      </c>
      <c r="AC143" s="168">
        <v>102</v>
      </c>
      <c r="AD143" s="192">
        <v>100</v>
      </c>
      <c r="AE143" s="169">
        <v>35</v>
      </c>
      <c r="AF143" s="168">
        <v>35</v>
      </c>
      <c r="AG143" s="192">
        <v>100</v>
      </c>
    </row>
    <row r="144" spans="1:33">
      <c r="A144" s="290"/>
      <c r="B144" s="58"/>
      <c r="C144" s="58" t="s">
        <v>123</v>
      </c>
      <c r="D144" s="169">
        <v>17484</v>
      </c>
      <c r="E144" s="168">
        <v>17480</v>
      </c>
      <c r="F144" s="192">
        <v>100</v>
      </c>
      <c r="G144" s="169">
        <v>7228</v>
      </c>
      <c r="H144" s="168">
        <v>7226</v>
      </c>
      <c r="I144" s="192">
        <v>100</v>
      </c>
      <c r="J144" s="169">
        <v>19592</v>
      </c>
      <c r="K144" s="168">
        <v>19590</v>
      </c>
      <c r="L144" s="192">
        <v>100</v>
      </c>
      <c r="M144" s="169">
        <v>7898</v>
      </c>
      <c r="N144" s="168">
        <v>7897</v>
      </c>
      <c r="O144" s="192">
        <v>100</v>
      </c>
      <c r="P144" s="169">
        <v>25189</v>
      </c>
      <c r="Q144" s="168">
        <v>25189</v>
      </c>
      <c r="R144" s="192">
        <v>100</v>
      </c>
      <c r="S144" s="169">
        <v>9950</v>
      </c>
      <c r="T144" s="168">
        <v>9950</v>
      </c>
      <c r="U144" s="192">
        <v>100</v>
      </c>
      <c r="V144" s="169">
        <v>25570</v>
      </c>
      <c r="W144" s="168">
        <v>25567</v>
      </c>
      <c r="X144" s="192">
        <v>100</v>
      </c>
      <c r="Y144" s="169">
        <v>10033</v>
      </c>
      <c r="Z144" s="168">
        <v>10031</v>
      </c>
      <c r="AA144" s="192">
        <v>100</v>
      </c>
      <c r="AB144" s="169">
        <v>22066</v>
      </c>
      <c r="AC144" s="168">
        <v>22062</v>
      </c>
      <c r="AD144" s="192">
        <v>100</v>
      </c>
      <c r="AE144" s="169">
        <v>8918</v>
      </c>
      <c r="AF144" s="168">
        <v>8916</v>
      </c>
      <c r="AG144" s="192">
        <v>100</v>
      </c>
    </row>
    <row r="145" spans="1:33">
      <c r="A145" s="290"/>
      <c r="B145" s="58"/>
      <c r="C145" s="58" t="s">
        <v>124</v>
      </c>
      <c r="D145" s="169">
        <v>11220</v>
      </c>
      <c r="E145" s="168">
        <v>11220</v>
      </c>
      <c r="F145" s="192">
        <v>100</v>
      </c>
      <c r="G145" s="169">
        <v>6833</v>
      </c>
      <c r="H145" s="168">
        <v>6833</v>
      </c>
      <c r="I145" s="192">
        <v>100</v>
      </c>
      <c r="J145" s="169">
        <v>11572</v>
      </c>
      <c r="K145" s="168">
        <v>11571</v>
      </c>
      <c r="L145" s="192">
        <v>100</v>
      </c>
      <c r="M145" s="169">
        <v>6970</v>
      </c>
      <c r="N145" s="168">
        <v>6969</v>
      </c>
      <c r="O145" s="192">
        <v>100</v>
      </c>
      <c r="P145" s="169">
        <v>9927</v>
      </c>
      <c r="Q145" s="168">
        <v>9927</v>
      </c>
      <c r="R145" s="192">
        <v>100</v>
      </c>
      <c r="S145" s="169">
        <v>5846</v>
      </c>
      <c r="T145" s="168">
        <v>5846</v>
      </c>
      <c r="U145" s="192">
        <v>100</v>
      </c>
      <c r="V145" s="169">
        <v>9615</v>
      </c>
      <c r="W145" s="168">
        <v>9615</v>
      </c>
      <c r="X145" s="192">
        <v>100</v>
      </c>
      <c r="Y145" s="169">
        <v>5799</v>
      </c>
      <c r="Z145" s="168">
        <v>5799</v>
      </c>
      <c r="AA145" s="192">
        <v>100</v>
      </c>
      <c r="AB145" s="169">
        <v>8619</v>
      </c>
      <c r="AC145" s="168">
        <v>8619</v>
      </c>
      <c r="AD145" s="192">
        <v>100</v>
      </c>
      <c r="AE145" s="169">
        <v>5138</v>
      </c>
      <c r="AF145" s="168">
        <v>5138</v>
      </c>
      <c r="AG145" s="192">
        <v>100</v>
      </c>
    </row>
    <row r="146" spans="1:33">
      <c r="A146" s="290"/>
      <c r="B146" s="58"/>
      <c r="C146" s="58" t="s">
        <v>303</v>
      </c>
      <c r="D146" s="169">
        <v>1627</v>
      </c>
      <c r="E146" s="168">
        <v>1417</v>
      </c>
      <c r="F146" s="192">
        <v>87.1</v>
      </c>
      <c r="G146" s="169">
        <v>622</v>
      </c>
      <c r="H146" s="168">
        <v>575</v>
      </c>
      <c r="I146" s="192">
        <v>92.4</v>
      </c>
      <c r="J146" s="169">
        <v>2486</v>
      </c>
      <c r="K146" s="168">
        <v>2147</v>
      </c>
      <c r="L146" s="192">
        <v>86.4</v>
      </c>
      <c r="M146" s="169">
        <v>868</v>
      </c>
      <c r="N146" s="168">
        <v>805</v>
      </c>
      <c r="O146" s="192">
        <v>92.7</v>
      </c>
      <c r="P146" s="169">
        <v>2293</v>
      </c>
      <c r="Q146" s="168">
        <v>1904</v>
      </c>
      <c r="R146" s="192">
        <v>83</v>
      </c>
      <c r="S146" s="169">
        <v>865</v>
      </c>
      <c r="T146" s="168">
        <v>799</v>
      </c>
      <c r="U146" s="192">
        <v>92.4</v>
      </c>
      <c r="V146" s="169">
        <v>1678</v>
      </c>
      <c r="W146" s="168">
        <v>1384</v>
      </c>
      <c r="X146" s="192">
        <v>82.5</v>
      </c>
      <c r="Y146" s="169">
        <v>926</v>
      </c>
      <c r="Z146" s="168">
        <v>847</v>
      </c>
      <c r="AA146" s="192">
        <v>91.5</v>
      </c>
      <c r="AB146" s="169">
        <v>1441</v>
      </c>
      <c r="AC146" s="168">
        <v>1184</v>
      </c>
      <c r="AD146" s="192">
        <v>82.2</v>
      </c>
      <c r="AE146" s="169">
        <v>809</v>
      </c>
      <c r="AF146" s="168">
        <v>748</v>
      </c>
      <c r="AG146" s="192">
        <v>92.5</v>
      </c>
    </row>
    <row r="147" spans="1:33">
      <c r="A147" s="290"/>
      <c r="B147" s="444"/>
      <c r="C147" s="444" t="s">
        <v>36</v>
      </c>
      <c r="D147" s="170">
        <v>33083</v>
      </c>
      <c r="E147" s="171">
        <v>32866</v>
      </c>
      <c r="F147" s="193">
        <v>99.3</v>
      </c>
      <c r="G147" s="170">
        <v>15227</v>
      </c>
      <c r="H147" s="171">
        <v>15176</v>
      </c>
      <c r="I147" s="193">
        <v>99.7</v>
      </c>
      <c r="J147" s="170">
        <v>36205</v>
      </c>
      <c r="K147" s="171">
        <v>35861</v>
      </c>
      <c r="L147" s="193">
        <v>99</v>
      </c>
      <c r="M147" s="170">
        <v>16079</v>
      </c>
      <c r="N147" s="171">
        <v>16016</v>
      </c>
      <c r="O147" s="193">
        <v>99.6</v>
      </c>
      <c r="P147" s="170">
        <v>37960</v>
      </c>
      <c r="Q147" s="171">
        <v>37570</v>
      </c>
      <c r="R147" s="193">
        <v>99</v>
      </c>
      <c r="S147" s="170">
        <v>15798</v>
      </c>
      <c r="T147" s="171">
        <v>15734</v>
      </c>
      <c r="U147" s="193">
        <v>99.6</v>
      </c>
      <c r="V147" s="170">
        <v>36983</v>
      </c>
      <c r="W147" s="171">
        <v>36686</v>
      </c>
      <c r="X147" s="193">
        <v>99.2</v>
      </c>
      <c r="Y147" s="170">
        <v>15739</v>
      </c>
      <c r="Z147" s="171">
        <v>15662</v>
      </c>
      <c r="AA147" s="193">
        <v>99.5</v>
      </c>
      <c r="AB147" s="170">
        <v>32231</v>
      </c>
      <c r="AC147" s="171">
        <v>31968</v>
      </c>
      <c r="AD147" s="193">
        <v>99.2</v>
      </c>
      <c r="AE147" s="170">
        <v>13883</v>
      </c>
      <c r="AF147" s="171">
        <v>13818</v>
      </c>
      <c r="AG147" s="193">
        <v>99.5</v>
      </c>
    </row>
    <row r="148" spans="1:33" ht="26.25">
      <c r="A148" s="290"/>
      <c r="B148" s="58" t="s">
        <v>188</v>
      </c>
      <c r="C148" s="58" t="s">
        <v>125</v>
      </c>
      <c r="D148" s="169">
        <v>13334</v>
      </c>
      <c r="E148" s="168">
        <v>10632</v>
      </c>
      <c r="F148" s="192">
        <v>79.7</v>
      </c>
      <c r="G148" s="169">
        <v>9223</v>
      </c>
      <c r="H148" s="168">
        <v>7600</v>
      </c>
      <c r="I148" s="192">
        <v>82.4</v>
      </c>
      <c r="J148" s="169">
        <v>14239</v>
      </c>
      <c r="K148" s="168">
        <v>11631</v>
      </c>
      <c r="L148" s="192">
        <v>81.7</v>
      </c>
      <c r="M148" s="169">
        <v>9808</v>
      </c>
      <c r="N148" s="168">
        <v>8177</v>
      </c>
      <c r="O148" s="192">
        <v>83.4</v>
      </c>
      <c r="P148" s="169">
        <v>15367</v>
      </c>
      <c r="Q148" s="168">
        <v>12571</v>
      </c>
      <c r="R148" s="192">
        <v>81.8</v>
      </c>
      <c r="S148" s="169">
        <v>9971</v>
      </c>
      <c r="T148" s="168">
        <v>8596</v>
      </c>
      <c r="U148" s="192">
        <v>86.2</v>
      </c>
      <c r="V148" s="169">
        <v>19785</v>
      </c>
      <c r="W148" s="168">
        <v>15863</v>
      </c>
      <c r="X148" s="192">
        <v>80.2</v>
      </c>
      <c r="Y148" s="169">
        <v>13161</v>
      </c>
      <c r="Z148" s="168">
        <v>11240</v>
      </c>
      <c r="AA148" s="192">
        <v>85.4</v>
      </c>
      <c r="AB148" s="169">
        <v>18601</v>
      </c>
      <c r="AC148" s="168">
        <v>15400</v>
      </c>
      <c r="AD148" s="192">
        <v>82.8</v>
      </c>
      <c r="AE148" s="169">
        <v>12761</v>
      </c>
      <c r="AF148" s="168">
        <v>11018</v>
      </c>
      <c r="AG148" s="192">
        <v>86.3</v>
      </c>
    </row>
    <row r="149" spans="1:33" ht="39">
      <c r="A149" s="290"/>
      <c r="B149" s="429" t="s">
        <v>189</v>
      </c>
      <c r="C149" s="429" t="s">
        <v>191</v>
      </c>
      <c r="D149" s="172">
        <v>145</v>
      </c>
      <c r="E149" s="173">
        <v>109</v>
      </c>
      <c r="F149" s="191">
        <v>75.2</v>
      </c>
      <c r="G149" s="172">
        <v>132</v>
      </c>
      <c r="H149" s="173">
        <v>103</v>
      </c>
      <c r="I149" s="191">
        <v>78</v>
      </c>
      <c r="J149" s="172">
        <v>121</v>
      </c>
      <c r="K149" s="173">
        <v>99</v>
      </c>
      <c r="L149" s="191">
        <v>81.8</v>
      </c>
      <c r="M149" s="172">
        <v>110</v>
      </c>
      <c r="N149" s="173">
        <v>91</v>
      </c>
      <c r="O149" s="191">
        <v>82.7</v>
      </c>
      <c r="P149" s="172">
        <v>114</v>
      </c>
      <c r="Q149" s="173">
        <v>82</v>
      </c>
      <c r="R149" s="191">
        <v>71.900000000000006</v>
      </c>
      <c r="S149" s="172">
        <v>105</v>
      </c>
      <c r="T149" s="173">
        <v>75</v>
      </c>
      <c r="U149" s="191">
        <v>71.400000000000006</v>
      </c>
      <c r="V149" s="172">
        <v>95</v>
      </c>
      <c r="W149" s="173">
        <v>73</v>
      </c>
      <c r="X149" s="191">
        <v>76.8</v>
      </c>
      <c r="Y149" s="172">
        <v>85</v>
      </c>
      <c r="Z149" s="173">
        <v>69</v>
      </c>
      <c r="AA149" s="191">
        <v>81.2</v>
      </c>
      <c r="AB149" s="172">
        <v>116</v>
      </c>
      <c r="AC149" s="173">
        <v>95</v>
      </c>
      <c r="AD149" s="191">
        <v>81.900000000000006</v>
      </c>
      <c r="AE149" s="172">
        <v>109</v>
      </c>
      <c r="AF149" s="173">
        <v>90</v>
      </c>
      <c r="AG149" s="191">
        <v>82.6</v>
      </c>
    </row>
    <row r="150" spans="1:33">
      <c r="A150" s="290"/>
      <c r="B150" s="58"/>
      <c r="C150" s="58" t="s">
        <v>126</v>
      </c>
      <c r="D150" s="169">
        <v>8</v>
      </c>
      <c r="E150" s="168">
        <v>7</v>
      </c>
      <c r="F150" s="192">
        <v>87.5</v>
      </c>
      <c r="G150" s="169">
        <v>7</v>
      </c>
      <c r="H150" s="168">
        <v>7</v>
      </c>
      <c r="I150" s="192">
        <v>100</v>
      </c>
      <c r="J150" s="169">
        <v>53</v>
      </c>
      <c r="K150" s="168">
        <v>9</v>
      </c>
      <c r="L150" s="192">
        <v>17</v>
      </c>
      <c r="M150" s="169">
        <v>8</v>
      </c>
      <c r="N150" s="168">
        <v>6</v>
      </c>
      <c r="O150" s="192">
        <v>75</v>
      </c>
      <c r="P150" s="169">
        <v>8</v>
      </c>
      <c r="Q150" s="168">
        <v>6</v>
      </c>
      <c r="R150" s="192">
        <v>75</v>
      </c>
      <c r="S150" s="169">
        <v>8</v>
      </c>
      <c r="T150" s="168">
        <v>6</v>
      </c>
      <c r="U150" s="192">
        <v>75</v>
      </c>
      <c r="V150" s="169">
        <v>35</v>
      </c>
      <c r="W150" s="168">
        <v>15</v>
      </c>
      <c r="X150" s="192">
        <v>42.9</v>
      </c>
      <c r="Y150" s="169">
        <v>17</v>
      </c>
      <c r="Z150" s="168">
        <v>12</v>
      </c>
      <c r="AA150" s="192">
        <v>70.599999999999994</v>
      </c>
      <c r="AB150" s="169">
        <v>13</v>
      </c>
      <c r="AC150" s="168">
        <v>3</v>
      </c>
      <c r="AD150" s="192">
        <v>23.1</v>
      </c>
      <c r="AE150" s="169">
        <v>8</v>
      </c>
      <c r="AF150" s="168">
        <v>1</v>
      </c>
      <c r="AG150" s="192">
        <v>12.5</v>
      </c>
    </row>
    <row r="151" spans="1:33">
      <c r="A151" s="290"/>
      <c r="B151" s="58"/>
      <c r="C151" s="58" t="s">
        <v>127</v>
      </c>
      <c r="D151" s="169">
        <v>43</v>
      </c>
      <c r="E151" s="168">
        <v>16</v>
      </c>
      <c r="F151" s="192">
        <v>37.200000000000003</v>
      </c>
      <c r="G151" s="169">
        <v>5</v>
      </c>
      <c r="H151" s="168">
        <v>3</v>
      </c>
      <c r="I151" s="192">
        <v>60</v>
      </c>
      <c r="J151" s="169">
        <v>19</v>
      </c>
      <c r="K151" s="168">
        <v>16</v>
      </c>
      <c r="L151" s="192">
        <v>84.2</v>
      </c>
      <c r="M151" s="169">
        <v>15</v>
      </c>
      <c r="N151" s="168">
        <v>13</v>
      </c>
      <c r="O151" s="192">
        <v>86.7</v>
      </c>
      <c r="P151" s="169">
        <v>33</v>
      </c>
      <c r="Q151" s="168">
        <v>21</v>
      </c>
      <c r="R151" s="192">
        <v>63.6</v>
      </c>
      <c r="S151" s="169">
        <v>18</v>
      </c>
      <c r="T151" s="168">
        <v>16</v>
      </c>
      <c r="U151" s="192">
        <v>88.9</v>
      </c>
      <c r="V151" s="169">
        <v>3</v>
      </c>
      <c r="W151" s="168">
        <v>1</v>
      </c>
      <c r="X151" s="192">
        <v>33.299999999999997</v>
      </c>
      <c r="Y151" s="169">
        <v>2</v>
      </c>
      <c r="Z151" s="168">
        <v>1</v>
      </c>
      <c r="AA151" s="192">
        <v>50</v>
      </c>
      <c r="AB151" s="169">
        <v>21</v>
      </c>
      <c r="AC151" s="168">
        <v>3</v>
      </c>
      <c r="AD151" s="192">
        <v>14.3</v>
      </c>
      <c r="AE151" s="169">
        <v>7</v>
      </c>
      <c r="AF151" s="168">
        <v>3</v>
      </c>
      <c r="AG151" s="192">
        <v>42.9</v>
      </c>
    </row>
    <row r="152" spans="1:33">
      <c r="A152" s="290"/>
      <c r="B152" s="58"/>
      <c r="C152" s="58" t="s">
        <v>304</v>
      </c>
      <c r="D152" s="169">
        <v>7020</v>
      </c>
      <c r="E152" s="168">
        <v>6404</v>
      </c>
      <c r="F152" s="192">
        <v>91.2</v>
      </c>
      <c r="G152" s="169">
        <v>849</v>
      </c>
      <c r="H152" s="168">
        <v>759</v>
      </c>
      <c r="I152" s="192">
        <v>89.4</v>
      </c>
      <c r="J152" s="169">
        <v>3718</v>
      </c>
      <c r="K152" s="168">
        <v>3462</v>
      </c>
      <c r="L152" s="192">
        <v>93.1</v>
      </c>
      <c r="M152" s="169">
        <v>520</v>
      </c>
      <c r="N152" s="168">
        <v>442</v>
      </c>
      <c r="O152" s="192">
        <v>85</v>
      </c>
      <c r="P152" s="169">
        <v>1841</v>
      </c>
      <c r="Q152" s="168">
        <v>1600</v>
      </c>
      <c r="R152" s="192">
        <v>86.9</v>
      </c>
      <c r="S152" s="169">
        <v>276</v>
      </c>
      <c r="T152" s="168">
        <v>234</v>
      </c>
      <c r="U152" s="192">
        <v>84.8</v>
      </c>
      <c r="V152" s="169">
        <v>560</v>
      </c>
      <c r="W152" s="168">
        <v>452</v>
      </c>
      <c r="X152" s="192">
        <v>80.7</v>
      </c>
      <c r="Y152" s="169">
        <v>219</v>
      </c>
      <c r="Z152" s="168">
        <v>174</v>
      </c>
      <c r="AA152" s="192">
        <v>79.5</v>
      </c>
      <c r="AB152" s="169">
        <v>433</v>
      </c>
      <c r="AC152" s="168">
        <v>252</v>
      </c>
      <c r="AD152" s="192">
        <v>58.2</v>
      </c>
      <c r="AE152" s="169">
        <v>181</v>
      </c>
      <c r="AF152" s="168">
        <v>109</v>
      </c>
      <c r="AG152" s="192">
        <v>60.2</v>
      </c>
    </row>
    <row r="153" spans="1:33" ht="13.5" customHeight="1">
      <c r="A153" s="290"/>
      <c r="B153" s="444"/>
      <c r="C153" s="444" t="s">
        <v>36</v>
      </c>
      <c r="D153" s="170">
        <v>7216</v>
      </c>
      <c r="E153" s="171">
        <v>6536</v>
      </c>
      <c r="F153" s="193">
        <v>90.6</v>
      </c>
      <c r="G153" s="170">
        <v>993</v>
      </c>
      <c r="H153" s="171">
        <v>872</v>
      </c>
      <c r="I153" s="193">
        <v>87.8</v>
      </c>
      <c r="J153" s="170">
        <v>3911</v>
      </c>
      <c r="K153" s="171">
        <v>3586</v>
      </c>
      <c r="L153" s="193">
        <v>91.7</v>
      </c>
      <c r="M153" s="170">
        <v>646</v>
      </c>
      <c r="N153" s="171">
        <v>549</v>
      </c>
      <c r="O153" s="193">
        <v>85</v>
      </c>
      <c r="P153" s="170">
        <v>1996</v>
      </c>
      <c r="Q153" s="171">
        <v>1709</v>
      </c>
      <c r="R153" s="193">
        <v>85.6</v>
      </c>
      <c r="S153" s="170">
        <v>403</v>
      </c>
      <c r="T153" s="171">
        <v>329</v>
      </c>
      <c r="U153" s="193">
        <v>81.599999999999994</v>
      </c>
      <c r="V153" s="170">
        <v>693</v>
      </c>
      <c r="W153" s="171">
        <v>541</v>
      </c>
      <c r="X153" s="193">
        <v>78.099999999999994</v>
      </c>
      <c r="Y153" s="170">
        <v>320</v>
      </c>
      <c r="Z153" s="171">
        <v>253</v>
      </c>
      <c r="AA153" s="193">
        <v>79.099999999999994</v>
      </c>
      <c r="AB153" s="170">
        <v>583</v>
      </c>
      <c r="AC153" s="171">
        <v>353</v>
      </c>
      <c r="AD153" s="193">
        <v>60.5</v>
      </c>
      <c r="AE153" s="170">
        <v>301</v>
      </c>
      <c r="AF153" s="171">
        <v>200</v>
      </c>
      <c r="AG153" s="193">
        <v>66.400000000000006</v>
      </c>
    </row>
    <row r="154" spans="1:33" ht="26.25">
      <c r="A154" s="290"/>
      <c r="B154" s="429" t="s">
        <v>177</v>
      </c>
      <c r="C154" s="429" t="s">
        <v>192</v>
      </c>
      <c r="D154" s="172">
        <v>2</v>
      </c>
      <c r="E154" s="173">
        <v>1</v>
      </c>
      <c r="F154" s="191">
        <v>50</v>
      </c>
      <c r="G154" s="172">
        <v>2</v>
      </c>
      <c r="H154" s="173">
        <v>1</v>
      </c>
      <c r="I154" s="191">
        <v>50</v>
      </c>
      <c r="J154" s="172">
        <v>4</v>
      </c>
      <c r="K154" s="173">
        <v>3</v>
      </c>
      <c r="L154" s="191">
        <v>75</v>
      </c>
      <c r="M154" s="172">
        <v>4</v>
      </c>
      <c r="N154" s="173">
        <v>3</v>
      </c>
      <c r="O154" s="191">
        <v>75</v>
      </c>
      <c r="P154" s="172">
        <v>1</v>
      </c>
      <c r="Q154" s="173">
        <v>1</v>
      </c>
      <c r="R154" s="191">
        <v>100</v>
      </c>
      <c r="S154" s="172">
        <v>1</v>
      </c>
      <c r="T154" s="173">
        <v>1</v>
      </c>
      <c r="U154" s="191">
        <v>100</v>
      </c>
      <c r="V154" s="172">
        <v>4</v>
      </c>
      <c r="W154" s="173">
        <v>4</v>
      </c>
      <c r="X154" s="191">
        <v>100</v>
      </c>
      <c r="Y154" s="172">
        <v>4</v>
      </c>
      <c r="Z154" s="173">
        <v>4</v>
      </c>
      <c r="AA154" s="191">
        <v>100</v>
      </c>
      <c r="AB154" s="172">
        <v>2</v>
      </c>
      <c r="AC154" s="173">
        <v>0</v>
      </c>
      <c r="AD154" s="191">
        <v>0</v>
      </c>
      <c r="AE154" s="172">
        <v>2</v>
      </c>
      <c r="AF154" s="173">
        <v>0</v>
      </c>
      <c r="AG154" s="191">
        <v>0</v>
      </c>
    </row>
    <row r="155" spans="1:33">
      <c r="A155" s="290"/>
      <c r="B155" s="58"/>
      <c r="C155" s="58" t="s">
        <v>305</v>
      </c>
      <c r="D155" s="169">
        <v>48</v>
      </c>
      <c r="E155" s="168">
        <v>41</v>
      </c>
      <c r="F155" s="192">
        <v>85.4</v>
      </c>
      <c r="G155" s="169">
        <v>25</v>
      </c>
      <c r="H155" s="168">
        <v>24</v>
      </c>
      <c r="I155" s="192">
        <v>96</v>
      </c>
      <c r="J155" s="169">
        <v>35</v>
      </c>
      <c r="K155" s="168">
        <v>21</v>
      </c>
      <c r="L155" s="192">
        <v>60</v>
      </c>
      <c r="M155" s="169">
        <v>18</v>
      </c>
      <c r="N155" s="168">
        <v>15</v>
      </c>
      <c r="O155" s="192">
        <v>83.3</v>
      </c>
      <c r="P155" s="169">
        <v>23</v>
      </c>
      <c r="Q155" s="168">
        <v>15</v>
      </c>
      <c r="R155" s="192">
        <v>65.2</v>
      </c>
      <c r="S155" s="169">
        <v>17</v>
      </c>
      <c r="T155" s="168">
        <v>15</v>
      </c>
      <c r="U155" s="192">
        <v>88.2</v>
      </c>
      <c r="V155" s="169">
        <v>19</v>
      </c>
      <c r="W155" s="168">
        <v>8</v>
      </c>
      <c r="X155" s="192">
        <v>42.1</v>
      </c>
      <c r="Y155" s="169">
        <v>12</v>
      </c>
      <c r="Z155" s="168">
        <v>7</v>
      </c>
      <c r="AA155" s="192">
        <v>58.3</v>
      </c>
      <c r="AB155" s="169">
        <v>26</v>
      </c>
      <c r="AC155" s="168">
        <v>19</v>
      </c>
      <c r="AD155" s="192">
        <v>73.099999999999994</v>
      </c>
      <c r="AE155" s="169">
        <v>17</v>
      </c>
      <c r="AF155" s="168">
        <v>13</v>
      </c>
      <c r="AG155" s="192">
        <v>76.5</v>
      </c>
    </row>
    <row r="156" spans="1:33">
      <c r="A156" s="290"/>
      <c r="B156" s="444"/>
      <c r="C156" s="444" t="s">
        <v>36</v>
      </c>
      <c r="D156" s="170">
        <v>50</v>
      </c>
      <c r="E156" s="171">
        <v>42</v>
      </c>
      <c r="F156" s="193">
        <v>84</v>
      </c>
      <c r="G156" s="170">
        <v>27</v>
      </c>
      <c r="H156" s="171">
        <v>25</v>
      </c>
      <c r="I156" s="193">
        <v>92.6</v>
      </c>
      <c r="J156" s="170">
        <v>39</v>
      </c>
      <c r="K156" s="171">
        <v>24</v>
      </c>
      <c r="L156" s="193">
        <v>61.5</v>
      </c>
      <c r="M156" s="170">
        <v>22</v>
      </c>
      <c r="N156" s="171">
        <v>18</v>
      </c>
      <c r="O156" s="193">
        <v>81.8</v>
      </c>
      <c r="P156" s="170">
        <v>24</v>
      </c>
      <c r="Q156" s="171">
        <v>16</v>
      </c>
      <c r="R156" s="193">
        <v>66.7</v>
      </c>
      <c r="S156" s="170">
        <v>18</v>
      </c>
      <c r="T156" s="171">
        <v>16</v>
      </c>
      <c r="U156" s="193">
        <v>88.9</v>
      </c>
      <c r="V156" s="170">
        <v>23</v>
      </c>
      <c r="W156" s="171">
        <v>12</v>
      </c>
      <c r="X156" s="193">
        <v>52.2</v>
      </c>
      <c r="Y156" s="170">
        <v>16</v>
      </c>
      <c r="Z156" s="171">
        <v>11</v>
      </c>
      <c r="AA156" s="193">
        <v>68.8</v>
      </c>
      <c r="AB156" s="170">
        <v>28</v>
      </c>
      <c r="AC156" s="171">
        <v>19</v>
      </c>
      <c r="AD156" s="193">
        <v>67.900000000000006</v>
      </c>
      <c r="AE156" s="170">
        <v>19</v>
      </c>
      <c r="AF156" s="171">
        <v>13</v>
      </c>
      <c r="AG156" s="193">
        <v>68.400000000000006</v>
      </c>
    </row>
    <row r="157" spans="1:33" ht="39" customHeight="1">
      <c r="A157" s="290"/>
      <c r="B157" s="58" t="s">
        <v>176</v>
      </c>
      <c r="C157" s="58" t="s">
        <v>128</v>
      </c>
      <c r="D157" s="169">
        <v>333</v>
      </c>
      <c r="E157" s="168">
        <v>156</v>
      </c>
      <c r="F157" s="192">
        <v>46.8</v>
      </c>
      <c r="G157" s="169">
        <v>210</v>
      </c>
      <c r="H157" s="168">
        <v>129</v>
      </c>
      <c r="I157" s="192">
        <v>61.4</v>
      </c>
      <c r="J157" s="169">
        <v>400</v>
      </c>
      <c r="K157" s="168">
        <v>193</v>
      </c>
      <c r="L157" s="192">
        <v>48.3</v>
      </c>
      <c r="M157" s="169">
        <v>243</v>
      </c>
      <c r="N157" s="168">
        <v>153</v>
      </c>
      <c r="O157" s="192">
        <v>63</v>
      </c>
      <c r="P157" s="169">
        <v>392</v>
      </c>
      <c r="Q157" s="168">
        <v>204</v>
      </c>
      <c r="R157" s="192">
        <v>52</v>
      </c>
      <c r="S157" s="169">
        <v>254</v>
      </c>
      <c r="T157" s="168">
        <v>159</v>
      </c>
      <c r="U157" s="192">
        <v>62.6</v>
      </c>
      <c r="V157" s="169">
        <v>324</v>
      </c>
      <c r="W157" s="168">
        <v>163</v>
      </c>
      <c r="X157" s="192">
        <v>50.3</v>
      </c>
      <c r="Y157" s="169">
        <v>233</v>
      </c>
      <c r="Z157" s="168">
        <v>133</v>
      </c>
      <c r="AA157" s="192">
        <v>57.1</v>
      </c>
      <c r="AB157" s="169">
        <v>578</v>
      </c>
      <c r="AC157" s="168">
        <v>185</v>
      </c>
      <c r="AD157" s="192">
        <v>32</v>
      </c>
      <c r="AE157" s="169">
        <v>264</v>
      </c>
      <c r="AF157" s="168">
        <v>151</v>
      </c>
      <c r="AG157" s="192">
        <v>57.2</v>
      </c>
    </row>
    <row r="158" spans="1:33">
      <c r="A158" s="290"/>
      <c r="B158" s="58"/>
      <c r="C158" s="58" t="s">
        <v>129</v>
      </c>
      <c r="D158" s="169">
        <v>7825</v>
      </c>
      <c r="E158" s="168">
        <v>6318</v>
      </c>
      <c r="F158" s="192">
        <v>80.7</v>
      </c>
      <c r="G158" s="169">
        <v>6529</v>
      </c>
      <c r="H158" s="168">
        <v>5554</v>
      </c>
      <c r="I158" s="192">
        <v>85.1</v>
      </c>
      <c r="J158" s="169">
        <v>7741</v>
      </c>
      <c r="K158" s="168">
        <v>6304</v>
      </c>
      <c r="L158" s="192">
        <v>81.400000000000006</v>
      </c>
      <c r="M158" s="169">
        <v>6415</v>
      </c>
      <c r="N158" s="168">
        <v>5471</v>
      </c>
      <c r="O158" s="192">
        <v>85.3</v>
      </c>
      <c r="P158" s="169">
        <v>7053</v>
      </c>
      <c r="Q158" s="168">
        <v>5721</v>
      </c>
      <c r="R158" s="192">
        <v>81.099999999999994</v>
      </c>
      <c r="S158" s="169">
        <v>5943</v>
      </c>
      <c r="T158" s="168">
        <v>5035</v>
      </c>
      <c r="U158" s="192">
        <v>84.7</v>
      </c>
      <c r="V158" s="169">
        <v>8043</v>
      </c>
      <c r="W158" s="168">
        <v>6400</v>
      </c>
      <c r="X158" s="192">
        <v>79.599999999999994</v>
      </c>
      <c r="Y158" s="169">
        <v>6730</v>
      </c>
      <c r="Z158" s="168">
        <v>5656</v>
      </c>
      <c r="AA158" s="192">
        <v>84</v>
      </c>
      <c r="AB158" s="169">
        <v>7233</v>
      </c>
      <c r="AC158" s="168">
        <v>5792</v>
      </c>
      <c r="AD158" s="192">
        <v>80.099999999999994</v>
      </c>
      <c r="AE158" s="169">
        <v>6119</v>
      </c>
      <c r="AF158" s="168">
        <v>5136</v>
      </c>
      <c r="AG158" s="192">
        <v>83.9</v>
      </c>
    </row>
    <row r="159" spans="1:33">
      <c r="A159" s="290"/>
      <c r="B159" s="58"/>
      <c r="C159" s="58" t="s">
        <v>130</v>
      </c>
      <c r="D159" s="169">
        <v>573</v>
      </c>
      <c r="E159" s="168">
        <v>469</v>
      </c>
      <c r="F159" s="192">
        <v>81.8</v>
      </c>
      <c r="G159" s="169">
        <v>423</v>
      </c>
      <c r="H159" s="168">
        <v>374</v>
      </c>
      <c r="I159" s="192">
        <v>88.4</v>
      </c>
      <c r="J159" s="169">
        <v>618</v>
      </c>
      <c r="K159" s="168">
        <v>529</v>
      </c>
      <c r="L159" s="192">
        <v>85.6</v>
      </c>
      <c r="M159" s="169">
        <v>461</v>
      </c>
      <c r="N159" s="168">
        <v>425</v>
      </c>
      <c r="O159" s="192">
        <v>92.2</v>
      </c>
      <c r="P159" s="169">
        <v>504</v>
      </c>
      <c r="Q159" s="168">
        <v>428</v>
      </c>
      <c r="R159" s="192">
        <v>84.9</v>
      </c>
      <c r="S159" s="169">
        <v>408</v>
      </c>
      <c r="T159" s="168">
        <v>364</v>
      </c>
      <c r="U159" s="192">
        <v>89.2</v>
      </c>
      <c r="V159" s="169">
        <v>307</v>
      </c>
      <c r="W159" s="168">
        <v>251</v>
      </c>
      <c r="X159" s="192">
        <v>81.8</v>
      </c>
      <c r="Y159" s="169">
        <v>231</v>
      </c>
      <c r="Z159" s="168">
        <v>196</v>
      </c>
      <c r="AA159" s="192">
        <v>84.8</v>
      </c>
      <c r="AB159" s="169">
        <v>230</v>
      </c>
      <c r="AC159" s="168">
        <v>187</v>
      </c>
      <c r="AD159" s="192">
        <v>81.3</v>
      </c>
      <c r="AE159" s="169">
        <v>169</v>
      </c>
      <c r="AF159" s="168">
        <v>140</v>
      </c>
      <c r="AG159" s="192">
        <v>82.8</v>
      </c>
    </row>
    <row r="160" spans="1:33">
      <c r="A160" s="290"/>
      <c r="B160" s="58"/>
      <c r="C160" s="58" t="s">
        <v>306</v>
      </c>
      <c r="D160" s="169">
        <v>6436</v>
      </c>
      <c r="E160" s="168">
        <v>5349</v>
      </c>
      <c r="F160" s="192">
        <v>83.1</v>
      </c>
      <c r="G160" s="169">
        <v>4353</v>
      </c>
      <c r="H160" s="168">
        <v>3613</v>
      </c>
      <c r="I160" s="192">
        <v>83</v>
      </c>
      <c r="J160" s="169">
        <v>6245</v>
      </c>
      <c r="K160" s="168">
        <v>5198</v>
      </c>
      <c r="L160" s="192">
        <v>83.2</v>
      </c>
      <c r="M160" s="169">
        <v>4223</v>
      </c>
      <c r="N160" s="168">
        <v>3555</v>
      </c>
      <c r="O160" s="192">
        <v>84.2</v>
      </c>
      <c r="P160" s="169">
        <v>5774</v>
      </c>
      <c r="Q160" s="168">
        <v>4948</v>
      </c>
      <c r="R160" s="192">
        <v>85.7</v>
      </c>
      <c r="S160" s="169">
        <v>3882</v>
      </c>
      <c r="T160" s="168">
        <v>3323</v>
      </c>
      <c r="U160" s="192">
        <v>85.6</v>
      </c>
      <c r="V160" s="169">
        <v>6267</v>
      </c>
      <c r="W160" s="168">
        <v>5044</v>
      </c>
      <c r="X160" s="192">
        <v>80.5</v>
      </c>
      <c r="Y160" s="169">
        <v>4211</v>
      </c>
      <c r="Z160" s="168">
        <v>3394</v>
      </c>
      <c r="AA160" s="192">
        <v>80.599999999999994</v>
      </c>
      <c r="AB160" s="169">
        <v>4707</v>
      </c>
      <c r="AC160" s="168">
        <v>3832</v>
      </c>
      <c r="AD160" s="192">
        <v>81.400000000000006</v>
      </c>
      <c r="AE160" s="169">
        <v>3248</v>
      </c>
      <c r="AF160" s="168">
        <v>2660</v>
      </c>
      <c r="AG160" s="192">
        <v>81.900000000000006</v>
      </c>
    </row>
    <row r="161" spans="1:33">
      <c r="A161" s="290"/>
      <c r="B161" s="58"/>
      <c r="C161" s="58" t="s">
        <v>36</v>
      </c>
      <c r="D161" s="169">
        <v>15167</v>
      </c>
      <c r="E161" s="168">
        <v>12292</v>
      </c>
      <c r="F161" s="192">
        <v>81</v>
      </c>
      <c r="G161" s="169">
        <v>10972</v>
      </c>
      <c r="H161" s="168">
        <v>9256</v>
      </c>
      <c r="I161" s="192">
        <v>84.4</v>
      </c>
      <c r="J161" s="169">
        <v>15004</v>
      </c>
      <c r="K161" s="168">
        <v>12224</v>
      </c>
      <c r="L161" s="192">
        <v>81.5</v>
      </c>
      <c r="M161" s="169">
        <v>10782</v>
      </c>
      <c r="N161" s="168">
        <v>9157</v>
      </c>
      <c r="O161" s="192">
        <v>84.9</v>
      </c>
      <c r="P161" s="169">
        <v>13723</v>
      </c>
      <c r="Q161" s="168">
        <v>11301</v>
      </c>
      <c r="R161" s="192">
        <v>82.4</v>
      </c>
      <c r="S161" s="169">
        <v>10004</v>
      </c>
      <c r="T161" s="168">
        <v>8486</v>
      </c>
      <c r="U161" s="192">
        <v>84.8</v>
      </c>
      <c r="V161" s="169">
        <v>14941</v>
      </c>
      <c r="W161" s="168">
        <v>11858</v>
      </c>
      <c r="X161" s="192">
        <v>79.400000000000006</v>
      </c>
      <c r="Y161" s="169">
        <v>10871</v>
      </c>
      <c r="Z161" s="168">
        <v>8963</v>
      </c>
      <c r="AA161" s="192">
        <v>82.4</v>
      </c>
      <c r="AB161" s="169">
        <v>12748</v>
      </c>
      <c r="AC161" s="168">
        <v>9996</v>
      </c>
      <c r="AD161" s="192">
        <v>78.400000000000006</v>
      </c>
      <c r="AE161" s="169">
        <v>9359</v>
      </c>
      <c r="AF161" s="168">
        <v>7755</v>
      </c>
      <c r="AG161" s="192">
        <v>82.9</v>
      </c>
    </row>
    <row r="162" spans="1:33">
      <c r="A162" s="336"/>
      <c r="B162" s="440" t="s">
        <v>36</v>
      </c>
      <c r="C162" s="440"/>
      <c r="D162" s="179">
        <v>74098</v>
      </c>
      <c r="E162" s="178">
        <v>67547</v>
      </c>
      <c r="F162" s="194">
        <v>91.2</v>
      </c>
      <c r="G162" s="179">
        <v>32517</v>
      </c>
      <c r="H162" s="178">
        <v>29449</v>
      </c>
      <c r="I162" s="194">
        <v>90.6</v>
      </c>
      <c r="J162" s="179">
        <v>73262</v>
      </c>
      <c r="K162" s="178">
        <v>67122</v>
      </c>
      <c r="L162" s="194">
        <v>91.6</v>
      </c>
      <c r="M162" s="179">
        <v>32910</v>
      </c>
      <c r="N162" s="178">
        <v>29916</v>
      </c>
      <c r="O162" s="194">
        <v>90.9</v>
      </c>
      <c r="P162" s="179">
        <v>70256</v>
      </c>
      <c r="Q162" s="178">
        <v>64286</v>
      </c>
      <c r="R162" s="194">
        <v>91.5</v>
      </c>
      <c r="S162" s="179">
        <v>30791</v>
      </c>
      <c r="T162" s="178">
        <v>28188</v>
      </c>
      <c r="U162" s="194">
        <v>91.5</v>
      </c>
      <c r="V162" s="179">
        <v>72995</v>
      </c>
      <c r="W162" s="178">
        <v>65437</v>
      </c>
      <c r="X162" s="194">
        <v>89.6</v>
      </c>
      <c r="Y162" s="179">
        <v>34027</v>
      </c>
      <c r="Z162" s="178">
        <v>30495</v>
      </c>
      <c r="AA162" s="194">
        <v>89.6</v>
      </c>
      <c r="AB162" s="179">
        <v>64709</v>
      </c>
      <c r="AC162" s="178">
        <v>58164</v>
      </c>
      <c r="AD162" s="194">
        <v>89.9</v>
      </c>
      <c r="AE162" s="179">
        <v>31020</v>
      </c>
      <c r="AF162" s="178">
        <v>27879</v>
      </c>
      <c r="AG162" s="194">
        <v>89.9</v>
      </c>
    </row>
    <row r="163" spans="1:33">
      <c r="A163" s="290" t="s">
        <v>21</v>
      </c>
      <c r="B163" s="58" t="s">
        <v>178</v>
      </c>
      <c r="C163" s="58" t="s">
        <v>131</v>
      </c>
      <c r="D163" s="169">
        <v>36</v>
      </c>
      <c r="E163" s="168">
        <v>8</v>
      </c>
      <c r="F163" s="192">
        <v>22.2</v>
      </c>
      <c r="G163" s="169">
        <v>18</v>
      </c>
      <c r="H163" s="168">
        <v>8</v>
      </c>
      <c r="I163" s="192">
        <v>44.4</v>
      </c>
      <c r="J163" s="169">
        <v>42</v>
      </c>
      <c r="K163" s="168">
        <v>29</v>
      </c>
      <c r="L163" s="192">
        <v>69</v>
      </c>
      <c r="M163" s="169">
        <v>22</v>
      </c>
      <c r="N163" s="168">
        <v>17</v>
      </c>
      <c r="O163" s="192">
        <v>77.3</v>
      </c>
      <c r="P163" s="169">
        <v>29</v>
      </c>
      <c r="Q163" s="168">
        <v>12</v>
      </c>
      <c r="R163" s="192">
        <v>41.4</v>
      </c>
      <c r="S163" s="169">
        <v>19</v>
      </c>
      <c r="T163" s="168">
        <v>7</v>
      </c>
      <c r="U163" s="192">
        <v>36.799999999999997</v>
      </c>
      <c r="V163" s="169">
        <v>32</v>
      </c>
      <c r="W163" s="168">
        <v>12</v>
      </c>
      <c r="X163" s="192">
        <v>37.5</v>
      </c>
      <c r="Y163" s="169">
        <v>16</v>
      </c>
      <c r="Z163" s="168">
        <v>7</v>
      </c>
      <c r="AA163" s="192">
        <v>43.8</v>
      </c>
      <c r="AB163" s="169">
        <v>39</v>
      </c>
      <c r="AC163" s="168">
        <v>12</v>
      </c>
      <c r="AD163" s="192">
        <v>30.8</v>
      </c>
      <c r="AE163" s="169">
        <v>28</v>
      </c>
      <c r="AF163" s="168">
        <v>9</v>
      </c>
      <c r="AG163" s="192">
        <v>32.1</v>
      </c>
    </row>
    <row r="164" spans="1:33" ht="26.25" customHeight="1">
      <c r="A164" s="290"/>
      <c r="B164" s="453" t="s">
        <v>132</v>
      </c>
      <c r="C164" s="429" t="s">
        <v>133</v>
      </c>
      <c r="D164" s="172">
        <v>145</v>
      </c>
      <c r="E164" s="173">
        <v>125</v>
      </c>
      <c r="F164" s="191">
        <v>86.2</v>
      </c>
      <c r="G164" s="172">
        <v>29</v>
      </c>
      <c r="H164" s="173">
        <v>26</v>
      </c>
      <c r="I164" s="191">
        <v>89.7</v>
      </c>
      <c r="J164" s="172">
        <v>120</v>
      </c>
      <c r="K164" s="173">
        <v>95</v>
      </c>
      <c r="L164" s="191">
        <v>79.2</v>
      </c>
      <c r="M164" s="172">
        <v>25</v>
      </c>
      <c r="N164" s="173">
        <v>18</v>
      </c>
      <c r="O164" s="191">
        <v>72</v>
      </c>
      <c r="P164" s="172">
        <v>109</v>
      </c>
      <c r="Q164" s="173">
        <v>56</v>
      </c>
      <c r="R164" s="191">
        <v>51.4</v>
      </c>
      <c r="S164" s="172">
        <v>26</v>
      </c>
      <c r="T164" s="173">
        <v>20</v>
      </c>
      <c r="U164" s="191">
        <v>76.900000000000006</v>
      </c>
      <c r="V164" s="172">
        <v>63</v>
      </c>
      <c r="W164" s="173">
        <v>26</v>
      </c>
      <c r="X164" s="191">
        <v>41.3</v>
      </c>
      <c r="Y164" s="172">
        <v>12</v>
      </c>
      <c r="Z164" s="173">
        <v>7</v>
      </c>
      <c r="AA164" s="191">
        <v>58.3</v>
      </c>
      <c r="AB164" s="172">
        <v>34</v>
      </c>
      <c r="AC164" s="173">
        <v>22</v>
      </c>
      <c r="AD164" s="191">
        <v>64.7</v>
      </c>
      <c r="AE164" s="509">
        <v>8</v>
      </c>
      <c r="AF164" s="173">
        <v>5</v>
      </c>
      <c r="AG164" s="191">
        <v>62.5</v>
      </c>
    </row>
    <row r="165" spans="1:33">
      <c r="A165" s="290"/>
      <c r="B165" s="58"/>
      <c r="C165" s="58" t="s">
        <v>134</v>
      </c>
      <c r="D165" s="169">
        <v>93</v>
      </c>
      <c r="E165" s="168">
        <v>54</v>
      </c>
      <c r="F165" s="192">
        <v>58.1</v>
      </c>
      <c r="G165" s="169">
        <v>80</v>
      </c>
      <c r="H165" s="168">
        <v>51</v>
      </c>
      <c r="I165" s="192">
        <v>63.8</v>
      </c>
      <c r="J165" s="169">
        <v>99</v>
      </c>
      <c r="K165" s="168">
        <v>63</v>
      </c>
      <c r="L165" s="192">
        <v>63.6</v>
      </c>
      <c r="M165" s="169">
        <v>61</v>
      </c>
      <c r="N165" s="168">
        <v>43</v>
      </c>
      <c r="O165" s="192">
        <v>70.5</v>
      </c>
      <c r="P165" s="169">
        <v>142</v>
      </c>
      <c r="Q165" s="168">
        <v>90</v>
      </c>
      <c r="R165" s="192">
        <v>63.4</v>
      </c>
      <c r="S165" s="169">
        <v>124</v>
      </c>
      <c r="T165" s="168">
        <v>80</v>
      </c>
      <c r="U165" s="192">
        <v>64.5</v>
      </c>
      <c r="V165" s="169">
        <v>158</v>
      </c>
      <c r="W165" s="168">
        <v>96</v>
      </c>
      <c r="X165" s="192">
        <v>60.8</v>
      </c>
      <c r="Y165" s="169">
        <v>124</v>
      </c>
      <c r="Z165" s="168">
        <v>73</v>
      </c>
      <c r="AA165" s="192">
        <v>58.9</v>
      </c>
      <c r="AB165" s="169">
        <v>126</v>
      </c>
      <c r="AC165" s="168">
        <v>79</v>
      </c>
      <c r="AD165" s="192">
        <v>62.7</v>
      </c>
      <c r="AE165" s="169">
        <v>94</v>
      </c>
      <c r="AF165" s="168">
        <v>62</v>
      </c>
      <c r="AG165" s="192">
        <v>66</v>
      </c>
    </row>
    <row r="166" spans="1:33">
      <c r="A166" s="290"/>
      <c r="B166" s="58"/>
      <c r="C166" s="58" t="s">
        <v>135</v>
      </c>
      <c r="D166" s="169">
        <v>181</v>
      </c>
      <c r="E166" s="168">
        <v>39</v>
      </c>
      <c r="F166" s="192">
        <v>21.5</v>
      </c>
      <c r="G166" s="169">
        <v>14</v>
      </c>
      <c r="H166" s="168">
        <v>12</v>
      </c>
      <c r="I166" s="192">
        <v>85.7</v>
      </c>
      <c r="J166" s="169">
        <v>13</v>
      </c>
      <c r="K166" s="168">
        <v>11</v>
      </c>
      <c r="L166" s="192">
        <v>84.6</v>
      </c>
      <c r="M166" s="169">
        <v>12</v>
      </c>
      <c r="N166" s="168">
        <v>10</v>
      </c>
      <c r="O166" s="192">
        <v>83.3</v>
      </c>
      <c r="P166" s="169">
        <v>11</v>
      </c>
      <c r="Q166" s="168">
        <v>7</v>
      </c>
      <c r="R166" s="192">
        <v>63.6</v>
      </c>
      <c r="S166" s="169">
        <v>9</v>
      </c>
      <c r="T166" s="168">
        <v>6</v>
      </c>
      <c r="U166" s="192">
        <v>66.7</v>
      </c>
      <c r="V166" s="169">
        <v>10</v>
      </c>
      <c r="W166" s="168">
        <v>7</v>
      </c>
      <c r="X166" s="192">
        <v>70</v>
      </c>
      <c r="Y166" s="169">
        <v>7</v>
      </c>
      <c r="Z166" s="168">
        <v>6</v>
      </c>
      <c r="AA166" s="192">
        <v>85.7</v>
      </c>
      <c r="AB166" s="169">
        <v>45</v>
      </c>
      <c r="AC166" s="168">
        <v>38</v>
      </c>
      <c r="AD166" s="192">
        <v>84.4</v>
      </c>
      <c r="AE166" s="169">
        <v>32</v>
      </c>
      <c r="AF166" s="168">
        <v>28</v>
      </c>
      <c r="AG166" s="192">
        <v>87.5</v>
      </c>
    </row>
    <row r="167" spans="1:33">
      <c r="A167" s="290"/>
      <c r="B167" s="58"/>
      <c r="C167" s="58" t="s">
        <v>136</v>
      </c>
      <c r="D167" s="169">
        <v>1</v>
      </c>
      <c r="E167" s="168">
        <v>1</v>
      </c>
      <c r="F167" s="192">
        <v>100</v>
      </c>
      <c r="G167" s="169">
        <v>1</v>
      </c>
      <c r="H167" s="168">
        <v>1</v>
      </c>
      <c r="I167" s="192">
        <v>100</v>
      </c>
      <c r="J167" s="169">
        <v>0</v>
      </c>
      <c r="K167" s="168">
        <v>0</v>
      </c>
      <c r="L167" s="192">
        <v>0</v>
      </c>
      <c r="M167" s="169">
        <v>0</v>
      </c>
      <c r="N167" s="168">
        <v>0</v>
      </c>
      <c r="O167" s="192">
        <v>0</v>
      </c>
      <c r="P167" s="169">
        <v>9</v>
      </c>
      <c r="Q167" s="168">
        <v>5</v>
      </c>
      <c r="R167" s="192">
        <v>55.6</v>
      </c>
      <c r="S167" s="169">
        <v>6</v>
      </c>
      <c r="T167" s="168">
        <v>4</v>
      </c>
      <c r="U167" s="192">
        <v>66.7</v>
      </c>
      <c r="V167" s="169">
        <v>2</v>
      </c>
      <c r="W167" s="168">
        <v>1</v>
      </c>
      <c r="X167" s="192">
        <v>50</v>
      </c>
      <c r="Y167" s="169">
        <v>2</v>
      </c>
      <c r="Z167" s="168">
        <v>1</v>
      </c>
      <c r="AA167" s="192">
        <v>50</v>
      </c>
      <c r="AB167" s="169">
        <v>4</v>
      </c>
      <c r="AC167" s="168">
        <v>3</v>
      </c>
      <c r="AD167" s="192">
        <v>75</v>
      </c>
      <c r="AE167" s="169">
        <v>4</v>
      </c>
      <c r="AF167" s="168">
        <v>3</v>
      </c>
      <c r="AG167" s="192">
        <v>75</v>
      </c>
    </row>
    <row r="168" spans="1:33">
      <c r="A168" s="290"/>
      <c r="B168" s="58"/>
      <c r="C168" s="58" t="s">
        <v>137</v>
      </c>
      <c r="D168" s="169">
        <v>2089</v>
      </c>
      <c r="E168" s="168">
        <v>1224</v>
      </c>
      <c r="F168" s="192">
        <v>58.6</v>
      </c>
      <c r="G168" s="169">
        <v>1385</v>
      </c>
      <c r="H168" s="168">
        <v>1026</v>
      </c>
      <c r="I168" s="192">
        <v>74.099999999999994</v>
      </c>
      <c r="J168" s="169">
        <v>1916</v>
      </c>
      <c r="K168" s="168">
        <v>1374</v>
      </c>
      <c r="L168" s="192">
        <v>71.7</v>
      </c>
      <c r="M168" s="169">
        <v>1536</v>
      </c>
      <c r="N168" s="168">
        <v>1137</v>
      </c>
      <c r="O168" s="192">
        <v>74</v>
      </c>
      <c r="P168" s="169">
        <v>1907</v>
      </c>
      <c r="Q168" s="168">
        <v>1350</v>
      </c>
      <c r="R168" s="192">
        <v>70.8</v>
      </c>
      <c r="S168" s="169">
        <v>1538</v>
      </c>
      <c r="T168" s="168">
        <v>1147</v>
      </c>
      <c r="U168" s="192">
        <v>74.599999999999994</v>
      </c>
      <c r="V168" s="169">
        <v>2677</v>
      </c>
      <c r="W168" s="168">
        <v>2067</v>
      </c>
      <c r="X168" s="192">
        <v>77.2</v>
      </c>
      <c r="Y168" s="169">
        <v>2131</v>
      </c>
      <c r="Z168" s="168">
        <v>1740</v>
      </c>
      <c r="AA168" s="192">
        <v>81.7</v>
      </c>
      <c r="AB168" s="169">
        <v>2190</v>
      </c>
      <c r="AC168" s="168">
        <v>1625</v>
      </c>
      <c r="AD168" s="192">
        <v>74.2</v>
      </c>
      <c r="AE168" s="169">
        <v>1754</v>
      </c>
      <c r="AF168" s="168">
        <v>1380</v>
      </c>
      <c r="AG168" s="192">
        <v>78.7</v>
      </c>
    </row>
    <row r="169" spans="1:33">
      <c r="A169" s="290"/>
      <c r="B169" s="58"/>
      <c r="C169" s="58" t="s">
        <v>307</v>
      </c>
      <c r="D169" s="169">
        <v>609</v>
      </c>
      <c r="E169" s="168">
        <v>460</v>
      </c>
      <c r="F169" s="192">
        <v>75.5</v>
      </c>
      <c r="G169" s="169">
        <v>274</v>
      </c>
      <c r="H169" s="168">
        <v>197</v>
      </c>
      <c r="I169" s="192">
        <v>71.900000000000006</v>
      </c>
      <c r="J169" s="169">
        <v>495</v>
      </c>
      <c r="K169" s="168">
        <v>332</v>
      </c>
      <c r="L169" s="192">
        <v>67.099999999999994</v>
      </c>
      <c r="M169" s="169">
        <v>286</v>
      </c>
      <c r="N169" s="168">
        <v>202</v>
      </c>
      <c r="O169" s="192">
        <v>70.599999999999994</v>
      </c>
      <c r="P169" s="169">
        <v>634</v>
      </c>
      <c r="Q169" s="168">
        <v>464</v>
      </c>
      <c r="R169" s="192">
        <v>73.2</v>
      </c>
      <c r="S169" s="169">
        <v>397</v>
      </c>
      <c r="T169" s="168">
        <v>317</v>
      </c>
      <c r="U169" s="192">
        <v>79.8</v>
      </c>
      <c r="V169" s="169">
        <v>1014</v>
      </c>
      <c r="W169" s="168">
        <v>714</v>
      </c>
      <c r="X169" s="192">
        <v>70.400000000000006</v>
      </c>
      <c r="Y169" s="169">
        <v>676</v>
      </c>
      <c r="Z169" s="168">
        <v>515</v>
      </c>
      <c r="AA169" s="192">
        <v>76.2</v>
      </c>
      <c r="AB169" s="169">
        <v>8995</v>
      </c>
      <c r="AC169" s="168">
        <v>7932</v>
      </c>
      <c r="AD169" s="192">
        <v>88.2</v>
      </c>
      <c r="AE169" s="169">
        <v>6600</v>
      </c>
      <c r="AF169" s="168">
        <v>5942</v>
      </c>
      <c r="AG169" s="192">
        <v>90</v>
      </c>
    </row>
    <row r="170" spans="1:33">
      <c r="A170" s="290"/>
      <c r="B170" s="444"/>
      <c r="C170" s="444" t="s">
        <v>36</v>
      </c>
      <c r="D170" s="170">
        <v>3118</v>
      </c>
      <c r="E170" s="171">
        <v>1903</v>
      </c>
      <c r="F170" s="193">
        <v>61</v>
      </c>
      <c r="G170" s="170">
        <v>1781</v>
      </c>
      <c r="H170" s="171">
        <v>1312</v>
      </c>
      <c r="I170" s="193">
        <v>73.7</v>
      </c>
      <c r="J170" s="170">
        <v>2643</v>
      </c>
      <c r="K170" s="171">
        <v>1875</v>
      </c>
      <c r="L170" s="193">
        <v>70.900000000000006</v>
      </c>
      <c r="M170" s="170">
        <v>1920</v>
      </c>
      <c r="N170" s="171">
        <v>1410</v>
      </c>
      <c r="O170" s="193">
        <v>73.400000000000006</v>
      </c>
      <c r="P170" s="170">
        <v>2812</v>
      </c>
      <c r="Q170" s="171">
        <v>1972</v>
      </c>
      <c r="R170" s="193">
        <v>70.099999999999994</v>
      </c>
      <c r="S170" s="170">
        <v>2097</v>
      </c>
      <c r="T170" s="171">
        <v>1574</v>
      </c>
      <c r="U170" s="193">
        <v>75.099999999999994</v>
      </c>
      <c r="V170" s="170">
        <v>3924</v>
      </c>
      <c r="W170" s="171">
        <v>2911</v>
      </c>
      <c r="X170" s="193">
        <v>74.2</v>
      </c>
      <c r="Y170" s="170">
        <v>2942</v>
      </c>
      <c r="Z170" s="171">
        <v>2339</v>
      </c>
      <c r="AA170" s="193">
        <v>79.5</v>
      </c>
      <c r="AB170" s="170">
        <v>11394</v>
      </c>
      <c r="AC170" s="171">
        <v>9699</v>
      </c>
      <c r="AD170" s="193">
        <v>85.1</v>
      </c>
      <c r="AE170" s="170">
        <v>8349</v>
      </c>
      <c r="AF170" s="171">
        <v>7306</v>
      </c>
      <c r="AG170" s="193">
        <v>87.5</v>
      </c>
    </row>
    <row r="171" spans="1:33">
      <c r="A171" s="290"/>
      <c r="B171" s="58" t="s">
        <v>138</v>
      </c>
      <c r="C171" s="58" t="s">
        <v>138</v>
      </c>
      <c r="D171" s="169">
        <v>1117</v>
      </c>
      <c r="E171" s="168">
        <v>831</v>
      </c>
      <c r="F171" s="192">
        <v>74.400000000000006</v>
      </c>
      <c r="G171" s="169">
        <v>600</v>
      </c>
      <c r="H171" s="168">
        <v>430</v>
      </c>
      <c r="I171" s="192">
        <v>71.7</v>
      </c>
      <c r="J171" s="169">
        <v>1128</v>
      </c>
      <c r="K171" s="168">
        <v>789</v>
      </c>
      <c r="L171" s="192">
        <v>69.900000000000006</v>
      </c>
      <c r="M171" s="169">
        <v>583</v>
      </c>
      <c r="N171" s="168">
        <v>422</v>
      </c>
      <c r="O171" s="192">
        <v>72.400000000000006</v>
      </c>
      <c r="P171" s="169">
        <v>974</v>
      </c>
      <c r="Q171" s="168">
        <v>719</v>
      </c>
      <c r="R171" s="192">
        <v>73.8</v>
      </c>
      <c r="S171" s="169">
        <v>448</v>
      </c>
      <c r="T171" s="168">
        <v>318</v>
      </c>
      <c r="U171" s="192">
        <v>71</v>
      </c>
      <c r="V171" s="169">
        <v>757</v>
      </c>
      <c r="W171" s="168">
        <v>514</v>
      </c>
      <c r="X171" s="192">
        <v>67.900000000000006</v>
      </c>
      <c r="Y171" s="169">
        <v>382</v>
      </c>
      <c r="Z171" s="168">
        <v>265</v>
      </c>
      <c r="AA171" s="192">
        <v>69.400000000000006</v>
      </c>
      <c r="AB171" s="169">
        <v>803</v>
      </c>
      <c r="AC171" s="168">
        <v>588</v>
      </c>
      <c r="AD171" s="192">
        <v>73.2</v>
      </c>
      <c r="AE171" s="169">
        <v>281</v>
      </c>
      <c r="AF171" s="168">
        <v>203</v>
      </c>
      <c r="AG171" s="192">
        <v>72.2</v>
      </c>
    </row>
    <row r="172" spans="1:33">
      <c r="A172" s="290"/>
      <c r="B172" s="429" t="s">
        <v>139</v>
      </c>
      <c r="C172" s="429" t="s">
        <v>140</v>
      </c>
      <c r="D172" s="172">
        <v>346</v>
      </c>
      <c r="E172" s="173">
        <v>206</v>
      </c>
      <c r="F172" s="191">
        <v>59.5</v>
      </c>
      <c r="G172" s="172">
        <v>148</v>
      </c>
      <c r="H172" s="173">
        <v>113</v>
      </c>
      <c r="I172" s="191">
        <v>76.400000000000006</v>
      </c>
      <c r="J172" s="172">
        <v>441</v>
      </c>
      <c r="K172" s="173">
        <v>310</v>
      </c>
      <c r="L172" s="191">
        <v>70.3</v>
      </c>
      <c r="M172" s="172">
        <v>239</v>
      </c>
      <c r="N172" s="173">
        <v>168</v>
      </c>
      <c r="O172" s="191">
        <v>70.3</v>
      </c>
      <c r="P172" s="172">
        <v>383</v>
      </c>
      <c r="Q172" s="173">
        <v>228</v>
      </c>
      <c r="R172" s="191">
        <v>59.5</v>
      </c>
      <c r="S172" s="172">
        <v>218</v>
      </c>
      <c r="T172" s="173">
        <v>147</v>
      </c>
      <c r="U172" s="191">
        <v>67.400000000000006</v>
      </c>
      <c r="V172" s="172">
        <v>535</v>
      </c>
      <c r="W172" s="173">
        <v>268</v>
      </c>
      <c r="X172" s="191">
        <v>50.1</v>
      </c>
      <c r="Y172" s="172">
        <v>216</v>
      </c>
      <c r="Z172" s="173">
        <v>146</v>
      </c>
      <c r="AA172" s="191">
        <v>67.599999999999994</v>
      </c>
      <c r="AB172" s="172">
        <v>417</v>
      </c>
      <c r="AC172" s="173">
        <v>245</v>
      </c>
      <c r="AD172" s="191">
        <v>58.8</v>
      </c>
      <c r="AE172" s="172">
        <v>222</v>
      </c>
      <c r="AF172" s="173">
        <v>152</v>
      </c>
      <c r="AG172" s="191">
        <v>68.5</v>
      </c>
    </row>
    <row r="173" spans="1:33">
      <c r="A173" s="290"/>
      <c r="B173" s="58"/>
      <c r="C173" s="58" t="s">
        <v>141</v>
      </c>
      <c r="D173" s="169">
        <v>30</v>
      </c>
      <c r="E173" s="168">
        <v>24</v>
      </c>
      <c r="F173" s="192">
        <v>80</v>
      </c>
      <c r="G173" s="169">
        <v>12</v>
      </c>
      <c r="H173" s="168">
        <v>9</v>
      </c>
      <c r="I173" s="192">
        <v>75</v>
      </c>
      <c r="J173" s="169">
        <v>16</v>
      </c>
      <c r="K173" s="168">
        <v>13</v>
      </c>
      <c r="L173" s="192">
        <v>81.3</v>
      </c>
      <c r="M173" s="169">
        <v>8</v>
      </c>
      <c r="N173" s="168">
        <v>7</v>
      </c>
      <c r="O173" s="192">
        <v>87.5</v>
      </c>
      <c r="P173" s="169">
        <v>43</v>
      </c>
      <c r="Q173" s="168">
        <v>18</v>
      </c>
      <c r="R173" s="192">
        <v>41.9</v>
      </c>
      <c r="S173" s="169">
        <v>11</v>
      </c>
      <c r="T173" s="168">
        <v>7</v>
      </c>
      <c r="U173" s="192">
        <v>63.6</v>
      </c>
      <c r="V173" s="169">
        <v>45</v>
      </c>
      <c r="W173" s="168">
        <v>36</v>
      </c>
      <c r="X173" s="192">
        <v>80</v>
      </c>
      <c r="Y173" s="169">
        <v>9</v>
      </c>
      <c r="Z173" s="168">
        <v>7</v>
      </c>
      <c r="AA173" s="192">
        <v>77.8</v>
      </c>
      <c r="AB173" s="169">
        <v>133</v>
      </c>
      <c r="AC173" s="168">
        <v>15</v>
      </c>
      <c r="AD173" s="192">
        <v>11.3</v>
      </c>
      <c r="AE173" s="169">
        <v>17</v>
      </c>
      <c r="AF173" s="168">
        <v>10</v>
      </c>
      <c r="AG173" s="192">
        <v>58.8</v>
      </c>
    </row>
    <row r="174" spans="1:33">
      <c r="A174" s="290"/>
      <c r="B174" s="58"/>
      <c r="C174" s="58" t="s">
        <v>142</v>
      </c>
      <c r="D174" s="169">
        <v>15</v>
      </c>
      <c r="E174" s="168">
        <v>3</v>
      </c>
      <c r="F174" s="192">
        <v>20</v>
      </c>
      <c r="G174" s="169">
        <v>3</v>
      </c>
      <c r="H174" s="168">
        <v>2</v>
      </c>
      <c r="I174" s="192">
        <v>66.7</v>
      </c>
      <c r="J174" s="169">
        <v>1</v>
      </c>
      <c r="K174" s="168">
        <v>1</v>
      </c>
      <c r="L174" s="192">
        <v>100</v>
      </c>
      <c r="M174" s="169">
        <v>1</v>
      </c>
      <c r="N174" s="168">
        <v>1</v>
      </c>
      <c r="O174" s="192">
        <v>100</v>
      </c>
      <c r="P174" s="169">
        <v>2</v>
      </c>
      <c r="Q174" s="168">
        <v>1</v>
      </c>
      <c r="R174" s="192">
        <v>50</v>
      </c>
      <c r="S174" s="169">
        <v>2</v>
      </c>
      <c r="T174" s="168">
        <v>1</v>
      </c>
      <c r="U174" s="192">
        <v>50</v>
      </c>
      <c r="V174" s="169">
        <v>4</v>
      </c>
      <c r="W174" s="168">
        <v>2</v>
      </c>
      <c r="X174" s="192">
        <v>50</v>
      </c>
      <c r="Y174" s="169">
        <v>2</v>
      </c>
      <c r="Z174" s="168">
        <v>2</v>
      </c>
      <c r="AA174" s="192">
        <v>100</v>
      </c>
      <c r="AB174" s="169">
        <v>0</v>
      </c>
      <c r="AC174" s="168">
        <v>0</v>
      </c>
      <c r="AD174" s="192">
        <v>0</v>
      </c>
      <c r="AE174" s="169">
        <v>0</v>
      </c>
      <c r="AF174" s="168">
        <v>0</v>
      </c>
      <c r="AG174" s="192">
        <v>0</v>
      </c>
    </row>
    <row r="175" spans="1:33">
      <c r="A175" s="290"/>
      <c r="B175" s="58"/>
      <c r="C175" s="58" t="s">
        <v>143</v>
      </c>
      <c r="D175" s="169">
        <v>112</v>
      </c>
      <c r="E175" s="168">
        <v>53</v>
      </c>
      <c r="F175" s="192">
        <v>47.3</v>
      </c>
      <c r="G175" s="169">
        <v>62</v>
      </c>
      <c r="H175" s="168">
        <v>41</v>
      </c>
      <c r="I175" s="192">
        <v>66.099999999999994</v>
      </c>
      <c r="J175" s="169">
        <v>111</v>
      </c>
      <c r="K175" s="168">
        <v>72</v>
      </c>
      <c r="L175" s="192">
        <v>64.900000000000006</v>
      </c>
      <c r="M175" s="169">
        <v>55</v>
      </c>
      <c r="N175" s="168">
        <v>44</v>
      </c>
      <c r="O175" s="192">
        <v>80</v>
      </c>
      <c r="P175" s="169">
        <v>102</v>
      </c>
      <c r="Q175" s="168">
        <v>61</v>
      </c>
      <c r="R175" s="192">
        <v>59.8</v>
      </c>
      <c r="S175" s="169">
        <v>50</v>
      </c>
      <c r="T175" s="168">
        <v>38</v>
      </c>
      <c r="U175" s="192">
        <v>76</v>
      </c>
      <c r="V175" s="169">
        <v>136</v>
      </c>
      <c r="W175" s="168">
        <v>87</v>
      </c>
      <c r="X175" s="192">
        <v>64</v>
      </c>
      <c r="Y175" s="169">
        <v>76</v>
      </c>
      <c r="Z175" s="168">
        <v>57</v>
      </c>
      <c r="AA175" s="192">
        <v>75</v>
      </c>
      <c r="AB175" s="169">
        <v>143</v>
      </c>
      <c r="AC175" s="168">
        <v>71</v>
      </c>
      <c r="AD175" s="192">
        <v>49.7</v>
      </c>
      <c r="AE175" s="169">
        <v>64</v>
      </c>
      <c r="AF175" s="168">
        <v>47</v>
      </c>
      <c r="AG175" s="192">
        <v>73.400000000000006</v>
      </c>
    </row>
    <row r="176" spans="1:33">
      <c r="A176" s="290"/>
      <c r="B176" s="58"/>
      <c r="C176" s="58" t="s">
        <v>144</v>
      </c>
      <c r="D176" s="169">
        <v>1</v>
      </c>
      <c r="E176" s="168">
        <v>1</v>
      </c>
      <c r="F176" s="192">
        <v>100</v>
      </c>
      <c r="G176" s="169">
        <v>1</v>
      </c>
      <c r="H176" s="168">
        <v>1</v>
      </c>
      <c r="I176" s="192">
        <v>100</v>
      </c>
      <c r="J176" s="169">
        <v>0</v>
      </c>
      <c r="K176" s="168">
        <v>0</v>
      </c>
      <c r="L176" s="192">
        <v>0</v>
      </c>
      <c r="M176" s="169">
        <v>0</v>
      </c>
      <c r="N176" s="168">
        <v>0</v>
      </c>
      <c r="O176" s="192">
        <v>0</v>
      </c>
      <c r="P176" s="169">
        <v>1</v>
      </c>
      <c r="Q176" s="168">
        <v>1</v>
      </c>
      <c r="R176" s="192">
        <v>100</v>
      </c>
      <c r="S176" s="169">
        <v>1</v>
      </c>
      <c r="T176" s="168">
        <v>1</v>
      </c>
      <c r="U176" s="192">
        <v>100</v>
      </c>
      <c r="V176" s="169">
        <v>0</v>
      </c>
      <c r="W176" s="168">
        <v>0</v>
      </c>
      <c r="X176" s="192">
        <v>0</v>
      </c>
      <c r="Y176" s="169">
        <v>0</v>
      </c>
      <c r="Z176" s="168">
        <v>0</v>
      </c>
      <c r="AA176" s="192">
        <v>0</v>
      </c>
      <c r="AB176" s="169">
        <v>0</v>
      </c>
      <c r="AC176" s="168">
        <v>0</v>
      </c>
      <c r="AD176" s="192">
        <v>0</v>
      </c>
      <c r="AE176" s="169">
        <v>0</v>
      </c>
      <c r="AF176" s="168">
        <v>0</v>
      </c>
      <c r="AG176" s="192">
        <v>0</v>
      </c>
    </row>
    <row r="177" spans="1:33">
      <c r="A177" s="290"/>
      <c r="B177" s="58"/>
      <c r="C177" s="58" t="s">
        <v>308</v>
      </c>
      <c r="D177" s="169">
        <v>401</v>
      </c>
      <c r="E177" s="168">
        <v>231</v>
      </c>
      <c r="F177" s="192">
        <v>57.6</v>
      </c>
      <c r="G177" s="169">
        <v>256</v>
      </c>
      <c r="H177" s="168">
        <v>184</v>
      </c>
      <c r="I177" s="192">
        <v>71.900000000000006</v>
      </c>
      <c r="J177" s="169">
        <v>378</v>
      </c>
      <c r="K177" s="168">
        <v>255</v>
      </c>
      <c r="L177" s="192">
        <v>67.5</v>
      </c>
      <c r="M177" s="169">
        <v>264</v>
      </c>
      <c r="N177" s="168">
        <v>203</v>
      </c>
      <c r="O177" s="192">
        <v>76.900000000000006</v>
      </c>
      <c r="P177" s="169">
        <v>279</v>
      </c>
      <c r="Q177" s="168">
        <v>185</v>
      </c>
      <c r="R177" s="192">
        <v>66.3</v>
      </c>
      <c r="S177" s="169">
        <v>208</v>
      </c>
      <c r="T177" s="168">
        <v>145</v>
      </c>
      <c r="U177" s="192">
        <v>69.7</v>
      </c>
      <c r="V177" s="169">
        <v>360</v>
      </c>
      <c r="W177" s="168">
        <v>279</v>
      </c>
      <c r="X177" s="192">
        <v>77.5</v>
      </c>
      <c r="Y177" s="169">
        <v>259</v>
      </c>
      <c r="Z177" s="168">
        <v>203</v>
      </c>
      <c r="AA177" s="192">
        <v>78.400000000000006</v>
      </c>
      <c r="AB177" s="169">
        <v>274</v>
      </c>
      <c r="AC177" s="168">
        <v>208</v>
      </c>
      <c r="AD177" s="192">
        <v>75.900000000000006</v>
      </c>
      <c r="AE177" s="169">
        <v>184</v>
      </c>
      <c r="AF177" s="168">
        <v>143</v>
      </c>
      <c r="AG177" s="192">
        <v>77.7</v>
      </c>
    </row>
    <row r="178" spans="1:33">
      <c r="A178" s="290"/>
      <c r="B178" s="444"/>
      <c r="C178" s="444" t="s">
        <v>36</v>
      </c>
      <c r="D178" s="170">
        <v>905</v>
      </c>
      <c r="E178" s="171">
        <v>518</v>
      </c>
      <c r="F178" s="193">
        <v>57.2</v>
      </c>
      <c r="G178" s="170">
        <v>469</v>
      </c>
      <c r="H178" s="171">
        <v>339</v>
      </c>
      <c r="I178" s="193">
        <v>72.3</v>
      </c>
      <c r="J178" s="170">
        <v>947</v>
      </c>
      <c r="K178" s="171">
        <v>651</v>
      </c>
      <c r="L178" s="193">
        <v>68.7</v>
      </c>
      <c r="M178" s="170">
        <v>555</v>
      </c>
      <c r="N178" s="171">
        <v>411</v>
      </c>
      <c r="O178" s="193">
        <v>74.099999999999994</v>
      </c>
      <c r="P178" s="170">
        <v>810</v>
      </c>
      <c r="Q178" s="171">
        <v>494</v>
      </c>
      <c r="R178" s="193">
        <v>61</v>
      </c>
      <c r="S178" s="170">
        <v>485</v>
      </c>
      <c r="T178" s="171">
        <v>335</v>
      </c>
      <c r="U178" s="193">
        <v>69.099999999999994</v>
      </c>
      <c r="V178" s="170">
        <v>1080</v>
      </c>
      <c r="W178" s="171">
        <v>672</v>
      </c>
      <c r="X178" s="193">
        <v>62.2</v>
      </c>
      <c r="Y178" s="170">
        <v>557</v>
      </c>
      <c r="Z178" s="171">
        <v>411</v>
      </c>
      <c r="AA178" s="193">
        <v>73.8</v>
      </c>
      <c r="AB178" s="170">
        <v>967</v>
      </c>
      <c r="AC178" s="171">
        <v>539</v>
      </c>
      <c r="AD178" s="193">
        <v>55.7</v>
      </c>
      <c r="AE178" s="170">
        <v>474</v>
      </c>
      <c r="AF178" s="171">
        <v>339</v>
      </c>
      <c r="AG178" s="193">
        <v>71.5</v>
      </c>
    </row>
    <row r="179" spans="1:33">
      <c r="A179" s="290"/>
      <c r="B179" s="58" t="s">
        <v>36</v>
      </c>
      <c r="C179" s="58"/>
      <c r="D179" s="169">
        <v>5176</v>
      </c>
      <c r="E179" s="168">
        <v>3260</v>
      </c>
      <c r="F179" s="192">
        <v>63</v>
      </c>
      <c r="G179" s="169">
        <v>2848</v>
      </c>
      <c r="H179" s="168">
        <v>2073</v>
      </c>
      <c r="I179" s="192">
        <v>72.8</v>
      </c>
      <c r="J179" s="169">
        <v>4760</v>
      </c>
      <c r="K179" s="168">
        <v>3344</v>
      </c>
      <c r="L179" s="192">
        <v>70.3</v>
      </c>
      <c r="M179" s="169">
        <v>3056</v>
      </c>
      <c r="N179" s="168">
        <v>2245</v>
      </c>
      <c r="O179" s="192">
        <v>73.5</v>
      </c>
      <c r="P179" s="169">
        <v>4625</v>
      </c>
      <c r="Q179" s="168">
        <v>3197</v>
      </c>
      <c r="R179" s="192">
        <v>69.099999999999994</v>
      </c>
      <c r="S179" s="169">
        <v>3031</v>
      </c>
      <c r="T179" s="168">
        <v>2219</v>
      </c>
      <c r="U179" s="192">
        <v>73.2</v>
      </c>
      <c r="V179" s="169">
        <v>5793</v>
      </c>
      <c r="W179" s="168">
        <v>4109</v>
      </c>
      <c r="X179" s="192">
        <v>70.900000000000006</v>
      </c>
      <c r="Y179" s="169">
        <v>3872</v>
      </c>
      <c r="Z179" s="168">
        <v>3003</v>
      </c>
      <c r="AA179" s="192">
        <v>77.599999999999994</v>
      </c>
      <c r="AB179" s="169">
        <v>13203</v>
      </c>
      <c r="AC179" s="168">
        <v>10838</v>
      </c>
      <c r="AD179" s="192">
        <v>82.1</v>
      </c>
      <c r="AE179" s="169">
        <v>9095</v>
      </c>
      <c r="AF179" s="168">
        <v>7835</v>
      </c>
      <c r="AG179" s="192">
        <v>86.1</v>
      </c>
    </row>
    <row r="180" spans="1:33">
      <c r="A180" s="452" t="s">
        <v>36</v>
      </c>
      <c r="B180" s="449"/>
      <c r="C180" s="440"/>
      <c r="D180" s="179">
        <v>345394</v>
      </c>
      <c r="E180" s="178">
        <v>275465</v>
      </c>
      <c r="F180" s="194">
        <v>79.8</v>
      </c>
      <c r="G180" s="179">
        <v>140677</v>
      </c>
      <c r="H180" s="178">
        <v>127331</v>
      </c>
      <c r="I180" s="194">
        <v>90.5</v>
      </c>
      <c r="J180" s="179">
        <v>346510</v>
      </c>
      <c r="K180" s="178">
        <v>278160</v>
      </c>
      <c r="L180" s="194">
        <v>80.3</v>
      </c>
      <c r="M180" s="179">
        <v>139645</v>
      </c>
      <c r="N180" s="178">
        <v>126832</v>
      </c>
      <c r="O180" s="194">
        <v>90.8</v>
      </c>
      <c r="P180" s="179">
        <v>321471</v>
      </c>
      <c r="Q180" s="178">
        <v>254255</v>
      </c>
      <c r="R180" s="194">
        <v>79.099999999999994</v>
      </c>
      <c r="S180" s="179">
        <v>120251</v>
      </c>
      <c r="T180" s="178">
        <v>109022</v>
      </c>
      <c r="U180" s="194">
        <v>90.7</v>
      </c>
      <c r="V180" s="179">
        <v>363988</v>
      </c>
      <c r="W180" s="178">
        <v>283110</v>
      </c>
      <c r="X180" s="194">
        <v>77.8</v>
      </c>
      <c r="Y180" s="179">
        <v>140091</v>
      </c>
      <c r="Z180" s="178">
        <v>125597</v>
      </c>
      <c r="AA180" s="194">
        <v>89.7</v>
      </c>
      <c r="AB180" s="179">
        <v>335159</v>
      </c>
      <c r="AC180" s="178">
        <v>262520</v>
      </c>
      <c r="AD180" s="194">
        <v>78.3</v>
      </c>
      <c r="AE180" s="506">
        <v>131610</v>
      </c>
      <c r="AF180" s="178">
        <v>118674</v>
      </c>
      <c r="AG180" s="194">
        <v>90.2</v>
      </c>
    </row>
    <row r="182" spans="1:33" ht="15" customHeight="1">
      <c r="A182" s="154" t="s">
        <v>311</v>
      </c>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row>
    <row r="183" spans="1:33" s="165" customFormat="1" ht="15" customHeight="1">
      <c r="A183" s="24" t="s">
        <v>0</v>
      </c>
      <c r="B183" s="25"/>
      <c r="C183" s="26"/>
      <c r="D183" s="554" t="str">
        <f>D$6</f>
        <v>July 2017 to June 2018</v>
      </c>
      <c r="E183" s="555"/>
      <c r="F183" s="555"/>
      <c r="G183" s="555"/>
      <c r="H183" s="555"/>
      <c r="I183" s="556"/>
      <c r="J183" s="554" t="str">
        <f t="shared" ref="J183" si="0">J$6</f>
        <v>July 2018 to June 2019</v>
      </c>
      <c r="K183" s="555"/>
      <c r="L183" s="555"/>
      <c r="M183" s="555"/>
      <c r="N183" s="555"/>
      <c r="O183" s="556"/>
      <c r="P183" s="554" t="str">
        <f t="shared" ref="P183" si="1">P$6</f>
        <v>July 2019 to June 2020</v>
      </c>
      <c r="Q183" s="555"/>
      <c r="R183" s="555"/>
      <c r="S183" s="555"/>
      <c r="T183" s="555"/>
      <c r="U183" s="556"/>
      <c r="V183" s="554" t="str">
        <f t="shared" ref="V183" si="2">V$6</f>
        <v>July 2020 to June 2021</v>
      </c>
      <c r="W183" s="555"/>
      <c r="X183" s="555"/>
      <c r="Y183" s="555"/>
      <c r="Z183" s="555"/>
      <c r="AA183" s="556"/>
      <c r="AB183" s="554" t="str">
        <f t="shared" ref="AB183" si="3">AB$6</f>
        <v>July 2021 to June 2022</v>
      </c>
      <c r="AC183" s="555"/>
      <c r="AD183" s="555"/>
      <c r="AE183" s="555"/>
      <c r="AF183" s="555"/>
      <c r="AG183" s="556"/>
    </row>
    <row r="184" spans="1:33" s="165" customFormat="1" ht="15" customHeight="1">
      <c r="A184" s="27"/>
      <c r="B184" s="10"/>
      <c r="C184" s="28"/>
      <c r="D184" s="557" t="s">
        <v>28</v>
      </c>
      <c r="E184" s="558"/>
      <c r="F184" s="559"/>
      <c r="G184" s="560" t="s">
        <v>495</v>
      </c>
      <c r="H184" s="561"/>
      <c r="I184" s="562"/>
      <c r="J184" s="557" t="s">
        <v>28</v>
      </c>
      <c r="K184" s="558"/>
      <c r="L184" s="559"/>
      <c r="M184" s="560" t="s">
        <v>495</v>
      </c>
      <c r="N184" s="561"/>
      <c r="O184" s="562"/>
      <c r="P184" s="557" t="s">
        <v>28</v>
      </c>
      <c r="Q184" s="558"/>
      <c r="R184" s="559"/>
      <c r="S184" s="560" t="s">
        <v>495</v>
      </c>
      <c r="T184" s="561"/>
      <c r="U184" s="562"/>
      <c r="V184" s="557" t="s">
        <v>28</v>
      </c>
      <c r="W184" s="558"/>
      <c r="X184" s="559"/>
      <c r="Y184" s="560" t="s">
        <v>495</v>
      </c>
      <c r="Z184" s="561"/>
      <c r="AA184" s="562"/>
      <c r="AB184" s="557" t="s">
        <v>28</v>
      </c>
      <c r="AC184" s="558"/>
      <c r="AD184" s="559"/>
      <c r="AE184" s="560" t="s">
        <v>495</v>
      </c>
      <c r="AF184" s="561"/>
      <c r="AG184" s="562"/>
    </row>
    <row r="185" spans="1:33" s="165" customFormat="1" ht="60" customHeight="1">
      <c r="A185" s="223" t="s">
        <v>471</v>
      </c>
      <c r="B185" s="29"/>
      <c r="C185" s="30"/>
      <c r="D185" s="301" t="s">
        <v>276</v>
      </c>
      <c r="E185" s="302" t="s">
        <v>277</v>
      </c>
      <c r="F185" s="190" t="s">
        <v>278</v>
      </c>
      <c r="G185" s="301" t="s">
        <v>274</v>
      </c>
      <c r="H185" s="302" t="s">
        <v>275</v>
      </c>
      <c r="I185" s="190" t="s">
        <v>278</v>
      </c>
      <c r="J185" s="301" t="s">
        <v>276</v>
      </c>
      <c r="K185" s="302" t="s">
        <v>277</v>
      </c>
      <c r="L185" s="190" t="s">
        <v>278</v>
      </c>
      <c r="M185" s="301" t="s">
        <v>274</v>
      </c>
      <c r="N185" s="302" t="s">
        <v>275</v>
      </c>
      <c r="O185" s="190" t="s">
        <v>278</v>
      </c>
      <c r="P185" s="301" t="s">
        <v>276</v>
      </c>
      <c r="Q185" s="302" t="s">
        <v>277</v>
      </c>
      <c r="R185" s="190" t="s">
        <v>278</v>
      </c>
      <c r="S185" s="301" t="s">
        <v>274</v>
      </c>
      <c r="T185" s="302" t="s">
        <v>275</v>
      </c>
      <c r="U185" s="190" t="s">
        <v>278</v>
      </c>
      <c r="V185" s="301" t="s">
        <v>276</v>
      </c>
      <c r="W185" s="302" t="s">
        <v>277</v>
      </c>
      <c r="X185" s="190" t="s">
        <v>278</v>
      </c>
      <c r="Y185" s="301" t="s">
        <v>274</v>
      </c>
      <c r="Z185" s="302" t="s">
        <v>275</v>
      </c>
      <c r="AA185" s="190" t="s">
        <v>278</v>
      </c>
      <c r="AB185" s="301" t="s">
        <v>276</v>
      </c>
      <c r="AC185" s="302" t="s">
        <v>277</v>
      </c>
      <c r="AD185" s="190" t="s">
        <v>278</v>
      </c>
      <c r="AE185" s="301" t="s">
        <v>274</v>
      </c>
      <c r="AF185" s="302" t="s">
        <v>275</v>
      </c>
      <c r="AG185" s="190" t="s">
        <v>278</v>
      </c>
    </row>
    <row r="186" spans="1:33">
      <c r="A186" s="363" t="s">
        <v>6</v>
      </c>
      <c r="B186" s="440" t="s">
        <v>32</v>
      </c>
      <c r="C186" s="440" t="s">
        <v>32</v>
      </c>
      <c r="D186" s="179">
        <v>63</v>
      </c>
      <c r="E186" s="178">
        <v>40</v>
      </c>
      <c r="F186" s="194">
        <v>63.5</v>
      </c>
      <c r="G186" s="179">
        <v>63</v>
      </c>
      <c r="H186" s="178">
        <v>40</v>
      </c>
      <c r="I186" s="194">
        <v>63.5</v>
      </c>
      <c r="J186" s="179">
        <v>78</v>
      </c>
      <c r="K186" s="178">
        <v>50</v>
      </c>
      <c r="L186" s="194">
        <v>64.099999999999994</v>
      </c>
      <c r="M186" s="179">
        <v>72</v>
      </c>
      <c r="N186" s="178">
        <v>44</v>
      </c>
      <c r="O186" s="194">
        <v>61.1</v>
      </c>
      <c r="P186" s="179">
        <v>56</v>
      </c>
      <c r="Q186" s="178">
        <v>23</v>
      </c>
      <c r="R186" s="194">
        <v>41.1</v>
      </c>
      <c r="S186" s="179">
        <v>55</v>
      </c>
      <c r="T186" s="178">
        <v>23</v>
      </c>
      <c r="U186" s="194">
        <v>41.8</v>
      </c>
      <c r="V186" s="179">
        <v>72</v>
      </c>
      <c r="W186" s="178">
        <v>37</v>
      </c>
      <c r="X186" s="194">
        <v>51.4</v>
      </c>
      <c r="Y186" s="179">
        <v>67</v>
      </c>
      <c r="Z186" s="178">
        <v>34</v>
      </c>
      <c r="AA186" s="194">
        <v>50.7</v>
      </c>
      <c r="AB186" s="179">
        <v>70</v>
      </c>
      <c r="AC186" s="178">
        <v>48</v>
      </c>
      <c r="AD186" s="194">
        <v>68.599999999999994</v>
      </c>
      <c r="AE186" s="179">
        <v>63</v>
      </c>
      <c r="AF186" s="178">
        <v>43</v>
      </c>
      <c r="AG186" s="194">
        <v>68.3</v>
      </c>
    </row>
    <row r="187" spans="1:33">
      <c r="A187" s="104"/>
      <c r="B187" s="440" t="s">
        <v>33</v>
      </c>
      <c r="C187" s="440" t="s">
        <v>33</v>
      </c>
      <c r="D187" s="179">
        <v>5</v>
      </c>
      <c r="E187" s="178">
        <v>2</v>
      </c>
      <c r="F187" s="194">
        <v>40</v>
      </c>
      <c r="G187" s="179">
        <v>5</v>
      </c>
      <c r="H187" s="178">
        <v>2</v>
      </c>
      <c r="I187" s="194">
        <v>40</v>
      </c>
      <c r="J187" s="179">
        <v>5</v>
      </c>
      <c r="K187" s="178">
        <v>2</v>
      </c>
      <c r="L187" s="194">
        <v>40</v>
      </c>
      <c r="M187" s="179">
        <v>4</v>
      </c>
      <c r="N187" s="178">
        <v>2</v>
      </c>
      <c r="O187" s="194">
        <v>50</v>
      </c>
      <c r="P187" s="179">
        <v>1</v>
      </c>
      <c r="Q187" s="178">
        <v>1</v>
      </c>
      <c r="R187" s="194">
        <v>100</v>
      </c>
      <c r="S187" s="179">
        <v>1</v>
      </c>
      <c r="T187" s="178">
        <v>1</v>
      </c>
      <c r="U187" s="194">
        <v>100</v>
      </c>
      <c r="V187" s="179">
        <v>8</v>
      </c>
      <c r="W187" s="178">
        <v>5</v>
      </c>
      <c r="X187" s="194">
        <v>62.5</v>
      </c>
      <c r="Y187" s="179">
        <v>5</v>
      </c>
      <c r="Z187" s="178">
        <v>3</v>
      </c>
      <c r="AA187" s="194">
        <v>60</v>
      </c>
      <c r="AB187" s="179">
        <v>8</v>
      </c>
      <c r="AC187" s="178">
        <v>7</v>
      </c>
      <c r="AD187" s="194">
        <v>87.5</v>
      </c>
      <c r="AE187" s="179">
        <v>5</v>
      </c>
      <c r="AF187" s="178">
        <v>5</v>
      </c>
      <c r="AG187" s="194">
        <v>100</v>
      </c>
    </row>
    <row r="188" spans="1:33">
      <c r="A188" s="104"/>
      <c r="B188" s="441" t="s">
        <v>179</v>
      </c>
      <c r="C188" s="58" t="s">
        <v>34</v>
      </c>
      <c r="D188" s="169">
        <v>19</v>
      </c>
      <c r="E188" s="168">
        <v>14</v>
      </c>
      <c r="F188" s="192">
        <v>73.7</v>
      </c>
      <c r="G188" s="169">
        <v>19</v>
      </c>
      <c r="H188" s="168">
        <v>14</v>
      </c>
      <c r="I188" s="192">
        <v>73.7</v>
      </c>
      <c r="J188" s="169">
        <v>19</v>
      </c>
      <c r="K188" s="168">
        <v>18</v>
      </c>
      <c r="L188" s="192">
        <v>94.7</v>
      </c>
      <c r="M188" s="169">
        <v>19</v>
      </c>
      <c r="N188" s="168">
        <v>18</v>
      </c>
      <c r="O188" s="192">
        <v>94.7</v>
      </c>
      <c r="P188" s="169">
        <v>22</v>
      </c>
      <c r="Q188" s="168">
        <v>18</v>
      </c>
      <c r="R188" s="192">
        <v>81.8</v>
      </c>
      <c r="S188" s="169">
        <v>22</v>
      </c>
      <c r="T188" s="168">
        <v>18</v>
      </c>
      <c r="U188" s="192">
        <v>81.8</v>
      </c>
      <c r="V188" s="169">
        <v>18</v>
      </c>
      <c r="W188" s="168">
        <v>16</v>
      </c>
      <c r="X188" s="192">
        <v>88.9</v>
      </c>
      <c r="Y188" s="169">
        <v>16</v>
      </c>
      <c r="Z188" s="168">
        <v>15</v>
      </c>
      <c r="AA188" s="192">
        <v>93.8</v>
      </c>
      <c r="AB188" s="169">
        <v>17</v>
      </c>
      <c r="AC188" s="168">
        <v>15</v>
      </c>
      <c r="AD188" s="192">
        <v>88.2</v>
      </c>
      <c r="AE188" s="169">
        <v>17</v>
      </c>
      <c r="AF188" s="168">
        <v>15</v>
      </c>
      <c r="AG188" s="192">
        <v>88.2</v>
      </c>
    </row>
    <row r="189" spans="1:33">
      <c r="A189" s="104"/>
      <c r="B189" s="441"/>
      <c r="C189" s="58" t="s">
        <v>35</v>
      </c>
      <c r="D189" s="169">
        <v>0</v>
      </c>
      <c r="E189" s="168">
        <v>0</v>
      </c>
      <c r="F189" s="192">
        <v>0</v>
      </c>
      <c r="G189" s="169">
        <v>0</v>
      </c>
      <c r="H189" s="168">
        <v>0</v>
      </c>
      <c r="I189" s="192">
        <v>0</v>
      </c>
      <c r="J189" s="169">
        <v>0</v>
      </c>
      <c r="K189" s="168">
        <v>0</v>
      </c>
      <c r="L189" s="192">
        <v>0</v>
      </c>
      <c r="M189" s="169">
        <v>0</v>
      </c>
      <c r="N189" s="168">
        <v>0</v>
      </c>
      <c r="O189" s="192">
        <v>0</v>
      </c>
      <c r="P189" s="169">
        <v>1</v>
      </c>
      <c r="Q189" s="168">
        <v>1</v>
      </c>
      <c r="R189" s="192">
        <v>100</v>
      </c>
      <c r="S189" s="169">
        <v>1</v>
      </c>
      <c r="T189" s="168">
        <v>1</v>
      </c>
      <c r="U189" s="192">
        <v>100</v>
      </c>
      <c r="V189" s="169">
        <v>0</v>
      </c>
      <c r="W189" s="168">
        <v>0</v>
      </c>
      <c r="X189" s="192">
        <v>0</v>
      </c>
      <c r="Y189" s="169">
        <v>0</v>
      </c>
      <c r="Z189" s="168">
        <v>0</v>
      </c>
      <c r="AA189" s="192">
        <v>0</v>
      </c>
      <c r="AB189" s="169">
        <v>0</v>
      </c>
      <c r="AC189" s="168">
        <v>0</v>
      </c>
      <c r="AD189" s="192">
        <v>0</v>
      </c>
      <c r="AE189" s="169">
        <v>0</v>
      </c>
      <c r="AF189" s="168">
        <v>0</v>
      </c>
      <c r="AG189" s="192">
        <v>0</v>
      </c>
    </row>
    <row r="190" spans="1:33">
      <c r="A190" s="104"/>
      <c r="B190" s="441"/>
      <c r="C190" s="58" t="s">
        <v>36</v>
      </c>
      <c r="D190" s="169">
        <v>19</v>
      </c>
      <c r="E190" s="168">
        <v>14</v>
      </c>
      <c r="F190" s="192">
        <v>73.7</v>
      </c>
      <c r="G190" s="169">
        <v>19</v>
      </c>
      <c r="H190" s="168">
        <v>14</v>
      </c>
      <c r="I190" s="192">
        <v>73.7</v>
      </c>
      <c r="J190" s="169">
        <v>19</v>
      </c>
      <c r="K190" s="168">
        <v>18</v>
      </c>
      <c r="L190" s="192">
        <v>94.7</v>
      </c>
      <c r="M190" s="169">
        <v>19</v>
      </c>
      <c r="N190" s="168">
        <v>18</v>
      </c>
      <c r="O190" s="192">
        <v>94.7</v>
      </c>
      <c r="P190" s="169">
        <v>23</v>
      </c>
      <c r="Q190" s="168">
        <v>19</v>
      </c>
      <c r="R190" s="192">
        <v>82.6</v>
      </c>
      <c r="S190" s="169">
        <v>23</v>
      </c>
      <c r="T190" s="168">
        <v>19</v>
      </c>
      <c r="U190" s="192">
        <v>82.6</v>
      </c>
      <c r="V190" s="169">
        <v>18</v>
      </c>
      <c r="W190" s="168">
        <v>16</v>
      </c>
      <c r="X190" s="192">
        <v>88.9</v>
      </c>
      <c r="Y190" s="169">
        <v>16</v>
      </c>
      <c r="Z190" s="168">
        <v>15</v>
      </c>
      <c r="AA190" s="192">
        <v>93.8</v>
      </c>
      <c r="AB190" s="169">
        <v>17</v>
      </c>
      <c r="AC190" s="168">
        <v>15</v>
      </c>
      <c r="AD190" s="192">
        <v>88.2</v>
      </c>
      <c r="AE190" s="169">
        <v>17</v>
      </c>
      <c r="AF190" s="168">
        <v>15</v>
      </c>
      <c r="AG190" s="192">
        <v>88.2</v>
      </c>
    </row>
    <row r="191" spans="1:33">
      <c r="A191" s="446"/>
      <c r="B191" s="445" t="s">
        <v>36</v>
      </c>
      <c r="C191" s="440"/>
      <c r="D191" s="179">
        <v>87</v>
      </c>
      <c r="E191" s="178">
        <v>56</v>
      </c>
      <c r="F191" s="194">
        <v>64.400000000000006</v>
      </c>
      <c r="G191" s="179">
        <v>70</v>
      </c>
      <c r="H191" s="178">
        <v>55</v>
      </c>
      <c r="I191" s="194">
        <v>78.599999999999994</v>
      </c>
      <c r="J191" s="179">
        <v>102</v>
      </c>
      <c r="K191" s="178">
        <v>70</v>
      </c>
      <c r="L191" s="194">
        <v>68.599999999999994</v>
      </c>
      <c r="M191" s="179">
        <v>79</v>
      </c>
      <c r="N191" s="178">
        <v>63</v>
      </c>
      <c r="O191" s="194">
        <v>79.7</v>
      </c>
      <c r="P191" s="179">
        <v>80</v>
      </c>
      <c r="Q191" s="178">
        <v>43</v>
      </c>
      <c r="R191" s="194">
        <v>53.8</v>
      </c>
      <c r="S191" s="179">
        <v>65</v>
      </c>
      <c r="T191" s="178">
        <v>43</v>
      </c>
      <c r="U191" s="194">
        <v>66.2</v>
      </c>
      <c r="V191" s="179">
        <v>98</v>
      </c>
      <c r="W191" s="178">
        <v>58</v>
      </c>
      <c r="X191" s="194">
        <v>59.2</v>
      </c>
      <c r="Y191" s="179">
        <v>68</v>
      </c>
      <c r="Z191" s="178">
        <v>49</v>
      </c>
      <c r="AA191" s="194">
        <v>72.099999999999994</v>
      </c>
      <c r="AB191" s="179">
        <v>95</v>
      </c>
      <c r="AC191" s="178">
        <v>70</v>
      </c>
      <c r="AD191" s="194">
        <v>73.7</v>
      </c>
      <c r="AE191" s="179">
        <v>65</v>
      </c>
      <c r="AF191" s="178">
        <v>58</v>
      </c>
      <c r="AG191" s="194">
        <v>89.2</v>
      </c>
    </row>
    <row r="192" spans="1:33">
      <c r="A192" s="104" t="s">
        <v>7</v>
      </c>
      <c r="B192" s="441" t="s">
        <v>37</v>
      </c>
      <c r="C192" s="58" t="s">
        <v>38</v>
      </c>
      <c r="D192" s="169">
        <v>13</v>
      </c>
      <c r="E192" s="168">
        <v>7</v>
      </c>
      <c r="F192" s="192">
        <v>53.8</v>
      </c>
      <c r="G192" s="169">
        <v>11</v>
      </c>
      <c r="H192" s="168">
        <v>6</v>
      </c>
      <c r="I192" s="192">
        <v>54.5</v>
      </c>
      <c r="J192" s="169">
        <v>12</v>
      </c>
      <c r="K192" s="168">
        <v>6</v>
      </c>
      <c r="L192" s="192">
        <v>50</v>
      </c>
      <c r="M192" s="169">
        <v>9</v>
      </c>
      <c r="N192" s="168">
        <v>4</v>
      </c>
      <c r="O192" s="192">
        <v>44.4</v>
      </c>
      <c r="P192" s="169">
        <v>17</v>
      </c>
      <c r="Q192" s="168">
        <v>5</v>
      </c>
      <c r="R192" s="192">
        <v>29.4</v>
      </c>
      <c r="S192" s="169">
        <v>9</v>
      </c>
      <c r="T192" s="168">
        <v>5</v>
      </c>
      <c r="U192" s="192">
        <v>55.6</v>
      </c>
      <c r="V192" s="169">
        <v>9</v>
      </c>
      <c r="W192" s="168">
        <v>3</v>
      </c>
      <c r="X192" s="192">
        <v>33.299999999999997</v>
      </c>
      <c r="Y192" s="169">
        <v>7</v>
      </c>
      <c r="Z192" s="168">
        <v>3</v>
      </c>
      <c r="AA192" s="192">
        <v>42.9</v>
      </c>
      <c r="AB192" s="169">
        <v>4</v>
      </c>
      <c r="AC192" s="168">
        <v>4</v>
      </c>
      <c r="AD192" s="192">
        <v>100</v>
      </c>
      <c r="AE192" s="169">
        <v>4</v>
      </c>
      <c r="AF192" s="168">
        <v>4</v>
      </c>
      <c r="AG192" s="192">
        <v>100</v>
      </c>
    </row>
    <row r="193" spans="1:33">
      <c r="A193" s="104"/>
      <c r="B193" s="441"/>
      <c r="C193" s="58" t="s">
        <v>39</v>
      </c>
      <c r="D193" s="169">
        <v>0</v>
      </c>
      <c r="E193" s="168">
        <v>0</v>
      </c>
      <c r="F193" s="192">
        <v>0</v>
      </c>
      <c r="G193" s="169">
        <v>0</v>
      </c>
      <c r="H193" s="168">
        <v>0</v>
      </c>
      <c r="I193" s="192">
        <v>0</v>
      </c>
      <c r="J193" s="169">
        <v>0</v>
      </c>
      <c r="K193" s="168">
        <v>0</v>
      </c>
      <c r="L193" s="192">
        <v>0</v>
      </c>
      <c r="M193" s="169">
        <v>0</v>
      </c>
      <c r="N193" s="168">
        <v>0</v>
      </c>
      <c r="O193" s="192">
        <v>0</v>
      </c>
      <c r="P193" s="169">
        <v>1</v>
      </c>
      <c r="Q193" s="168">
        <v>0</v>
      </c>
      <c r="R193" s="192">
        <v>0</v>
      </c>
      <c r="S193" s="169">
        <v>1</v>
      </c>
      <c r="T193" s="168">
        <v>0</v>
      </c>
      <c r="U193" s="192">
        <v>0</v>
      </c>
      <c r="V193" s="169">
        <v>2</v>
      </c>
      <c r="W193" s="168">
        <v>1</v>
      </c>
      <c r="X193" s="192">
        <v>50</v>
      </c>
      <c r="Y193" s="169">
        <v>2</v>
      </c>
      <c r="Z193" s="168">
        <v>1</v>
      </c>
      <c r="AA193" s="192">
        <v>50</v>
      </c>
      <c r="AB193" s="169">
        <v>0</v>
      </c>
      <c r="AC193" s="168">
        <v>0</v>
      </c>
      <c r="AD193" s="192">
        <v>0</v>
      </c>
      <c r="AE193" s="169">
        <v>0</v>
      </c>
      <c r="AF193" s="168">
        <v>0</v>
      </c>
      <c r="AG193" s="192">
        <v>0</v>
      </c>
    </row>
    <row r="194" spans="1:33">
      <c r="A194" s="104"/>
      <c r="B194" s="441"/>
      <c r="C194" s="58" t="s">
        <v>40</v>
      </c>
      <c r="D194" s="169">
        <v>1</v>
      </c>
      <c r="E194" s="168">
        <v>0</v>
      </c>
      <c r="F194" s="192">
        <v>0</v>
      </c>
      <c r="G194" s="169">
        <v>1</v>
      </c>
      <c r="H194" s="168">
        <v>0</v>
      </c>
      <c r="I194" s="192">
        <v>0</v>
      </c>
      <c r="J194" s="169">
        <v>2</v>
      </c>
      <c r="K194" s="168">
        <v>1</v>
      </c>
      <c r="L194" s="192">
        <v>50</v>
      </c>
      <c r="M194" s="169">
        <v>2</v>
      </c>
      <c r="N194" s="168">
        <v>1</v>
      </c>
      <c r="O194" s="192">
        <v>50</v>
      </c>
      <c r="P194" s="169">
        <v>0</v>
      </c>
      <c r="Q194" s="168">
        <v>0</v>
      </c>
      <c r="R194" s="192">
        <v>0</v>
      </c>
      <c r="S194" s="169">
        <v>0</v>
      </c>
      <c r="T194" s="168">
        <v>0</v>
      </c>
      <c r="U194" s="192">
        <v>0</v>
      </c>
      <c r="V194" s="169">
        <v>6</v>
      </c>
      <c r="W194" s="168">
        <v>2</v>
      </c>
      <c r="X194" s="192">
        <v>33.299999999999997</v>
      </c>
      <c r="Y194" s="169">
        <v>5</v>
      </c>
      <c r="Z194" s="168">
        <v>2</v>
      </c>
      <c r="AA194" s="192">
        <v>40</v>
      </c>
      <c r="AB194" s="169">
        <v>0</v>
      </c>
      <c r="AC194" s="168">
        <v>0</v>
      </c>
      <c r="AD194" s="192">
        <v>0</v>
      </c>
      <c r="AE194" s="169">
        <v>0</v>
      </c>
      <c r="AF194" s="168">
        <v>0</v>
      </c>
      <c r="AG194" s="192">
        <v>0</v>
      </c>
    </row>
    <row r="195" spans="1:33">
      <c r="A195" s="104"/>
      <c r="B195" s="441"/>
      <c r="C195" s="58" t="s">
        <v>36</v>
      </c>
      <c r="D195" s="169">
        <v>14</v>
      </c>
      <c r="E195" s="168">
        <v>7</v>
      </c>
      <c r="F195" s="192">
        <v>50</v>
      </c>
      <c r="G195" s="169">
        <v>12</v>
      </c>
      <c r="H195" s="168">
        <v>6</v>
      </c>
      <c r="I195" s="192">
        <v>50</v>
      </c>
      <c r="J195" s="169">
        <v>14</v>
      </c>
      <c r="K195" s="168">
        <v>7</v>
      </c>
      <c r="L195" s="192">
        <v>50</v>
      </c>
      <c r="M195" s="169">
        <v>11</v>
      </c>
      <c r="N195" s="168">
        <v>5</v>
      </c>
      <c r="O195" s="192">
        <v>45.5</v>
      </c>
      <c r="P195" s="169">
        <v>18</v>
      </c>
      <c r="Q195" s="168">
        <v>5</v>
      </c>
      <c r="R195" s="192">
        <v>27.8</v>
      </c>
      <c r="S195" s="169">
        <v>10</v>
      </c>
      <c r="T195" s="168">
        <v>5</v>
      </c>
      <c r="U195" s="192">
        <v>50</v>
      </c>
      <c r="V195" s="169">
        <v>17</v>
      </c>
      <c r="W195" s="168">
        <v>6</v>
      </c>
      <c r="X195" s="192">
        <v>35.299999999999997</v>
      </c>
      <c r="Y195" s="169">
        <v>10</v>
      </c>
      <c r="Z195" s="168">
        <v>5</v>
      </c>
      <c r="AA195" s="192">
        <v>50</v>
      </c>
      <c r="AB195" s="169">
        <v>4</v>
      </c>
      <c r="AC195" s="168">
        <v>4</v>
      </c>
      <c r="AD195" s="192">
        <v>100</v>
      </c>
      <c r="AE195" s="169">
        <v>4</v>
      </c>
      <c r="AF195" s="168">
        <v>4</v>
      </c>
      <c r="AG195" s="192">
        <v>100</v>
      </c>
    </row>
    <row r="196" spans="1:33">
      <c r="A196" s="104"/>
      <c r="B196" s="442" t="s">
        <v>492</v>
      </c>
      <c r="C196" s="429" t="s">
        <v>426</v>
      </c>
      <c r="D196" s="172">
        <v>1</v>
      </c>
      <c r="E196" s="173">
        <v>1</v>
      </c>
      <c r="F196" s="191">
        <v>100</v>
      </c>
      <c r="G196" s="172">
        <v>1</v>
      </c>
      <c r="H196" s="173">
        <v>1</v>
      </c>
      <c r="I196" s="191">
        <v>100</v>
      </c>
      <c r="J196" s="172">
        <v>0</v>
      </c>
      <c r="K196" s="173">
        <v>0</v>
      </c>
      <c r="L196" s="191">
        <v>0</v>
      </c>
      <c r="M196" s="172">
        <v>0</v>
      </c>
      <c r="N196" s="173">
        <v>0</v>
      </c>
      <c r="O196" s="191">
        <v>0</v>
      </c>
      <c r="P196" s="172">
        <v>2</v>
      </c>
      <c r="Q196" s="173">
        <v>0</v>
      </c>
      <c r="R196" s="191">
        <v>0</v>
      </c>
      <c r="S196" s="172">
        <v>2</v>
      </c>
      <c r="T196" s="173">
        <v>0</v>
      </c>
      <c r="U196" s="191">
        <v>0</v>
      </c>
      <c r="V196" s="172">
        <v>0</v>
      </c>
      <c r="W196" s="173">
        <v>0</v>
      </c>
      <c r="X196" s="191">
        <v>0</v>
      </c>
      <c r="Y196" s="172">
        <v>0</v>
      </c>
      <c r="Z196" s="173">
        <v>0</v>
      </c>
      <c r="AA196" s="191">
        <v>0</v>
      </c>
      <c r="AB196" s="172">
        <v>1</v>
      </c>
      <c r="AC196" s="173">
        <v>0</v>
      </c>
      <c r="AD196" s="191">
        <v>0</v>
      </c>
      <c r="AE196" s="172">
        <v>1</v>
      </c>
      <c r="AF196" s="173">
        <v>0</v>
      </c>
      <c r="AG196" s="191">
        <v>0</v>
      </c>
    </row>
    <row r="197" spans="1:33">
      <c r="A197" s="104"/>
      <c r="B197" s="441"/>
      <c r="C197" s="58" t="s">
        <v>289</v>
      </c>
      <c r="D197" s="169">
        <v>0</v>
      </c>
      <c r="E197" s="168">
        <v>0</v>
      </c>
      <c r="F197" s="192">
        <v>0</v>
      </c>
      <c r="G197" s="169">
        <v>0</v>
      </c>
      <c r="H197" s="168">
        <v>0</v>
      </c>
      <c r="I197" s="192">
        <v>0</v>
      </c>
      <c r="J197" s="169">
        <v>0</v>
      </c>
      <c r="K197" s="168">
        <v>0</v>
      </c>
      <c r="L197" s="192">
        <v>0</v>
      </c>
      <c r="M197" s="169">
        <v>0</v>
      </c>
      <c r="N197" s="168">
        <v>0</v>
      </c>
      <c r="O197" s="192">
        <v>0</v>
      </c>
      <c r="P197" s="169">
        <v>4</v>
      </c>
      <c r="Q197" s="168">
        <v>0</v>
      </c>
      <c r="R197" s="192">
        <v>0</v>
      </c>
      <c r="S197" s="169">
        <v>2</v>
      </c>
      <c r="T197" s="168">
        <v>0</v>
      </c>
      <c r="U197" s="192">
        <v>0</v>
      </c>
      <c r="V197" s="169">
        <v>13</v>
      </c>
      <c r="W197" s="168">
        <v>13</v>
      </c>
      <c r="X197" s="192">
        <v>100</v>
      </c>
      <c r="Y197" s="169">
        <v>1</v>
      </c>
      <c r="Z197" s="168">
        <v>1</v>
      </c>
      <c r="AA197" s="192">
        <v>100</v>
      </c>
      <c r="AB197" s="169">
        <v>0</v>
      </c>
      <c r="AC197" s="168">
        <v>0</v>
      </c>
      <c r="AD197" s="192">
        <v>0</v>
      </c>
      <c r="AE197" s="169">
        <v>0</v>
      </c>
      <c r="AF197" s="168">
        <v>0</v>
      </c>
      <c r="AG197" s="192">
        <v>0</v>
      </c>
    </row>
    <row r="198" spans="1:33">
      <c r="A198" s="104"/>
      <c r="B198" s="443"/>
      <c r="C198" s="444" t="s">
        <v>36</v>
      </c>
      <c r="D198" s="170">
        <v>1</v>
      </c>
      <c r="E198" s="171">
        <v>1</v>
      </c>
      <c r="F198" s="193">
        <v>100</v>
      </c>
      <c r="G198" s="170">
        <v>1</v>
      </c>
      <c r="H198" s="171">
        <v>1</v>
      </c>
      <c r="I198" s="193">
        <v>100</v>
      </c>
      <c r="J198" s="170">
        <v>0</v>
      </c>
      <c r="K198" s="171">
        <v>0</v>
      </c>
      <c r="L198" s="193">
        <v>0</v>
      </c>
      <c r="M198" s="170">
        <v>0</v>
      </c>
      <c r="N198" s="171">
        <v>0</v>
      </c>
      <c r="O198" s="193">
        <v>0</v>
      </c>
      <c r="P198" s="170">
        <v>6</v>
      </c>
      <c r="Q198" s="171">
        <v>0</v>
      </c>
      <c r="R198" s="193">
        <v>0</v>
      </c>
      <c r="S198" s="170">
        <v>4</v>
      </c>
      <c r="T198" s="171">
        <v>0</v>
      </c>
      <c r="U198" s="193">
        <v>0</v>
      </c>
      <c r="V198" s="170">
        <v>13</v>
      </c>
      <c r="W198" s="171">
        <v>13</v>
      </c>
      <c r="X198" s="193">
        <v>100</v>
      </c>
      <c r="Y198" s="170">
        <v>1</v>
      </c>
      <c r="Z198" s="171">
        <v>1</v>
      </c>
      <c r="AA198" s="193">
        <v>100</v>
      </c>
      <c r="AB198" s="170">
        <v>1</v>
      </c>
      <c r="AC198" s="171">
        <v>0</v>
      </c>
      <c r="AD198" s="193">
        <v>0</v>
      </c>
      <c r="AE198" s="170">
        <v>1</v>
      </c>
      <c r="AF198" s="171">
        <v>0</v>
      </c>
      <c r="AG198" s="193">
        <v>0</v>
      </c>
    </row>
    <row r="199" spans="1:33">
      <c r="A199" s="446"/>
      <c r="B199" s="443" t="s">
        <v>36</v>
      </c>
      <c r="C199" s="444"/>
      <c r="D199" s="170">
        <v>15</v>
      </c>
      <c r="E199" s="171">
        <v>8</v>
      </c>
      <c r="F199" s="193">
        <v>53.3</v>
      </c>
      <c r="G199" s="170">
        <v>13</v>
      </c>
      <c r="H199" s="171">
        <v>7</v>
      </c>
      <c r="I199" s="193">
        <v>53.8</v>
      </c>
      <c r="J199" s="170">
        <v>14</v>
      </c>
      <c r="K199" s="171">
        <v>7</v>
      </c>
      <c r="L199" s="193">
        <v>50</v>
      </c>
      <c r="M199" s="170">
        <v>11</v>
      </c>
      <c r="N199" s="171">
        <v>5</v>
      </c>
      <c r="O199" s="193">
        <v>45.5</v>
      </c>
      <c r="P199" s="170">
        <v>24</v>
      </c>
      <c r="Q199" s="171">
        <v>5</v>
      </c>
      <c r="R199" s="193">
        <v>20.8</v>
      </c>
      <c r="S199" s="170">
        <v>13</v>
      </c>
      <c r="T199" s="171">
        <v>5</v>
      </c>
      <c r="U199" s="193">
        <v>38.5</v>
      </c>
      <c r="V199" s="170">
        <v>30</v>
      </c>
      <c r="W199" s="171">
        <v>19</v>
      </c>
      <c r="X199" s="193">
        <v>63.3</v>
      </c>
      <c r="Y199" s="170">
        <v>11</v>
      </c>
      <c r="Z199" s="171">
        <v>6</v>
      </c>
      <c r="AA199" s="193">
        <v>54.5</v>
      </c>
      <c r="AB199" s="170">
        <v>5</v>
      </c>
      <c r="AC199" s="171">
        <v>4</v>
      </c>
      <c r="AD199" s="193">
        <v>80</v>
      </c>
      <c r="AE199" s="170">
        <v>4</v>
      </c>
      <c r="AF199" s="171">
        <v>4</v>
      </c>
      <c r="AG199" s="193">
        <v>100</v>
      </c>
    </row>
    <row r="200" spans="1:33">
      <c r="A200" s="104" t="s">
        <v>8</v>
      </c>
      <c r="B200" s="441" t="s">
        <v>41</v>
      </c>
      <c r="C200" s="58" t="s">
        <v>42</v>
      </c>
      <c r="D200" s="169">
        <v>3</v>
      </c>
      <c r="E200" s="168">
        <v>3</v>
      </c>
      <c r="F200" s="192">
        <v>100</v>
      </c>
      <c r="G200" s="169">
        <v>3</v>
      </c>
      <c r="H200" s="168">
        <v>3</v>
      </c>
      <c r="I200" s="192">
        <v>100</v>
      </c>
      <c r="J200" s="169">
        <v>0</v>
      </c>
      <c r="K200" s="168">
        <v>0</v>
      </c>
      <c r="L200" s="192">
        <v>0</v>
      </c>
      <c r="M200" s="169">
        <v>0</v>
      </c>
      <c r="N200" s="168">
        <v>0</v>
      </c>
      <c r="O200" s="192">
        <v>0</v>
      </c>
      <c r="P200" s="169">
        <v>1</v>
      </c>
      <c r="Q200" s="168">
        <v>0</v>
      </c>
      <c r="R200" s="192">
        <v>0</v>
      </c>
      <c r="S200" s="169">
        <v>1</v>
      </c>
      <c r="T200" s="168">
        <v>0</v>
      </c>
      <c r="U200" s="192">
        <v>0</v>
      </c>
      <c r="V200" s="169">
        <v>17</v>
      </c>
      <c r="W200" s="168">
        <v>9</v>
      </c>
      <c r="X200" s="192">
        <v>52.9</v>
      </c>
      <c r="Y200" s="169">
        <v>1</v>
      </c>
      <c r="Z200" s="168">
        <v>1</v>
      </c>
      <c r="AA200" s="192">
        <v>100</v>
      </c>
      <c r="AB200" s="169">
        <v>0</v>
      </c>
      <c r="AC200" s="168">
        <v>0</v>
      </c>
      <c r="AD200" s="192">
        <v>0</v>
      </c>
      <c r="AE200" s="169">
        <v>0</v>
      </c>
      <c r="AF200" s="168">
        <v>0</v>
      </c>
      <c r="AG200" s="192">
        <v>0</v>
      </c>
    </row>
    <row r="201" spans="1:33">
      <c r="A201" s="104"/>
      <c r="B201" s="441"/>
      <c r="C201" s="58" t="s">
        <v>43</v>
      </c>
      <c r="D201" s="169">
        <v>3</v>
      </c>
      <c r="E201" s="168">
        <v>3</v>
      </c>
      <c r="F201" s="192">
        <v>100</v>
      </c>
      <c r="G201" s="169">
        <v>1</v>
      </c>
      <c r="H201" s="168">
        <v>1</v>
      </c>
      <c r="I201" s="192">
        <v>100</v>
      </c>
      <c r="J201" s="169">
        <v>0</v>
      </c>
      <c r="K201" s="168">
        <v>0</v>
      </c>
      <c r="L201" s="192">
        <v>0</v>
      </c>
      <c r="M201" s="169">
        <v>0</v>
      </c>
      <c r="N201" s="168">
        <v>0</v>
      </c>
      <c r="O201" s="192">
        <v>0</v>
      </c>
      <c r="P201" s="169">
        <v>0</v>
      </c>
      <c r="Q201" s="168">
        <v>0</v>
      </c>
      <c r="R201" s="192">
        <v>0</v>
      </c>
      <c r="S201" s="169">
        <v>0</v>
      </c>
      <c r="T201" s="168">
        <v>0</v>
      </c>
      <c r="U201" s="192">
        <v>0</v>
      </c>
      <c r="V201" s="169">
        <v>0</v>
      </c>
      <c r="W201" s="168">
        <v>0</v>
      </c>
      <c r="X201" s="192">
        <v>0</v>
      </c>
      <c r="Y201" s="169">
        <v>0</v>
      </c>
      <c r="Z201" s="168">
        <v>0</v>
      </c>
      <c r="AA201" s="192">
        <v>0</v>
      </c>
      <c r="AB201" s="169">
        <v>0</v>
      </c>
      <c r="AC201" s="168">
        <v>0</v>
      </c>
      <c r="AD201" s="192">
        <v>0</v>
      </c>
      <c r="AE201" s="169">
        <v>0</v>
      </c>
      <c r="AF201" s="168">
        <v>0</v>
      </c>
      <c r="AG201" s="192">
        <v>0</v>
      </c>
    </row>
    <row r="202" spans="1:33">
      <c r="A202" s="104"/>
      <c r="B202" s="441"/>
      <c r="C202" s="58" t="s">
        <v>36</v>
      </c>
      <c r="D202" s="169">
        <v>6</v>
      </c>
      <c r="E202" s="168">
        <v>6</v>
      </c>
      <c r="F202" s="192">
        <v>100</v>
      </c>
      <c r="G202" s="169">
        <v>4</v>
      </c>
      <c r="H202" s="168">
        <v>4</v>
      </c>
      <c r="I202" s="192">
        <v>100</v>
      </c>
      <c r="J202" s="169">
        <v>0</v>
      </c>
      <c r="K202" s="168">
        <v>0</v>
      </c>
      <c r="L202" s="192">
        <v>0</v>
      </c>
      <c r="M202" s="169">
        <v>0</v>
      </c>
      <c r="N202" s="168">
        <v>0</v>
      </c>
      <c r="O202" s="192">
        <v>0</v>
      </c>
      <c r="P202" s="169">
        <v>1</v>
      </c>
      <c r="Q202" s="168">
        <v>0</v>
      </c>
      <c r="R202" s="192">
        <v>0</v>
      </c>
      <c r="S202" s="169">
        <v>1</v>
      </c>
      <c r="T202" s="168">
        <v>0</v>
      </c>
      <c r="U202" s="192">
        <v>0</v>
      </c>
      <c r="V202" s="169">
        <v>17</v>
      </c>
      <c r="W202" s="168">
        <v>9</v>
      </c>
      <c r="X202" s="192">
        <v>52.9</v>
      </c>
      <c r="Y202" s="169">
        <v>1</v>
      </c>
      <c r="Z202" s="168">
        <v>1</v>
      </c>
      <c r="AA202" s="192">
        <v>100</v>
      </c>
      <c r="AB202" s="169">
        <v>0</v>
      </c>
      <c r="AC202" s="168">
        <v>0</v>
      </c>
      <c r="AD202" s="192">
        <v>0</v>
      </c>
      <c r="AE202" s="169">
        <v>0</v>
      </c>
      <c r="AF202" s="168">
        <v>0</v>
      </c>
      <c r="AG202" s="192">
        <v>0</v>
      </c>
    </row>
    <row r="203" spans="1:33">
      <c r="A203" s="104"/>
      <c r="B203" s="442" t="s">
        <v>44</v>
      </c>
      <c r="C203" s="429" t="s">
        <v>290</v>
      </c>
      <c r="D203" s="172">
        <v>21</v>
      </c>
      <c r="E203" s="173">
        <v>0</v>
      </c>
      <c r="F203" s="191">
        <v>0</v>
      </c>
      <c r="G203" s="172">
        <v>1</v>
      </c>
      <c r="H203" s="173">
        <v>0</v>
      </c>
      <c r="I203" s="191">
        <v>0</v>
      </c>
      <c r="J203" s="172">
        <v>0</v>
      </c>
      <c r="K203" s="173">
        <v>0</v>
      </c>
      <c r="L203" s="191">
        <v>0</v>
      </c>
      <c r="M203" s="172">
        <v>0</v>
      </c>
      <c r="N203" s="173">
        <v>0</v>
      </c>
      <c r="O203" s="191">
        <v>0</v>
      </c>
      <c r="P203" s="172">
        <v>0</v>
      </c>
      <c r="Q203" s="173">
        <v>0</v>
      </c>
      <c r="R203" s="191">
        <v>0</v>
      </c>
      <c r="S203" s="172">
        <v>0</v>
      </c>
      <c r="T203" s="173">
        <v>0</v>
      </c>
      <c r="U203" s="191">
        <v>0</v>
      </c>
      <c r="V203" s="172">
        <v>0</v>
      </c>
      <c r="W203" s="173">
        <v>0</v>
      </c>
      <c r="X203" s="191">
        <v>0</v>
      </c>
      <c r="Y203" s="172">
        <v>0</v>
      </c>
      <c r="Z203" s="173">
        <v>0</v>
      </c>
      <c r="AA203" s="191">
        <v>0</v>
      </c>
      <c r="AB203" s="172">
        <v>0</v>
      </c>
      <c r="AC203" s="173">
        <v>0</v>
      </c>
      <c r="AD203" s="191">
        <v>0</v>
      </c>
      <c r="AE203" s="172">
        <v>0</v>
      </c>
      <c r="AF203" s="173">
        <v>0</v>
      </c>
      <c r="AG203" s="191">
        <v>0</v>
      </c>
    </row>
    <row r="204" spans="1:33">
      <c r="A204" s="446"/>
      <c r="B204" s="443" t="s">
        <v>36</v>
      </c>
      <c r="C204" s="444"/>
      <c r="D204" s="170">
        <v>27</v>
      </c>
      <c r="E204" s="171">
        <v>6</v>
      </c>
      <c r="F204" s="193">
        <v>22.2</v>
      </c>
      <c r="G204" s="170">
        <v>4</v>
      </c>
      <c r="H204" s="171">
        <v>4</v>
      </c>
      <c r="I204" s="193">
        <v>100</v>
      </c>
      <c r="J204" s="170">
        <v>0</v>
      </c>
      <c r="K204" s="171">
        <v>0</v>
      </c>
      <c r="L204" s="193">
        <v>0</v>
      </c>
      <c r="M204" s="170">
        <v>0</v>
      </c>
      <c r="N204" s="171">
        <v>0</v>
      </c>
      <c r="O204" s="193">
        <v>0</v>
      </c>
      <c r="P204" s="170">
        <v>1</v>
      </c>
      <c r="Q204" s="171">
        <v>0</v>
      </c>
      <c r="R204" s="193">
        <v>0</v>
      </c>
      <c r="S204" s="170">
        <v>1</v>
      </c>
      <c r="T204" s="171">
        <v>0</v>
      </c>
      <c r="U204" s="193">
        <v>0</v>
      </c>
      <c r="V204" s="170">
        <v>17</v>
      </c>
      <c r="W204" s="171">
        <v>9</v>
      </c>
      <c r="X204" s="193">
        <v>52.9</v>
      </c>
      <c r="Y204" s="170">
        <v>1</v>
      </c>
      <c r="Z204" s="171">
        <v>1</v>
      </c>
      <c r="AA204" s="193">
        <v>100</v>
      </c>
      <c r="AB204" s="170">
        <v>0</v>
      </c>
      <c r="AC204" s="171">
        <v>0</v>
      </c>
      <c r="AD204" s="193">
        <v>0</v>
      </c>
      <c r="AE204" s="170">
        <v>0</v>
      </c>
      <c r="AF204" s="171">
        <v>0</v>
      </c>
      <c r="AG204" s="193">
        <v>0</v>
      </c>
    </row>
    <row r="205" spans="1:33" ht="26.25">
      <c r="A205" s="447" t="s">
        <v>9</v>
      </c>
      <c r="B205" s="445" t="s">
        <v>180</v>
      </c>
      <c r="C205" s="440" t="s">
        <v>48</v>
      </c>
      <c r="D205" s="179">
        <v>3</v>
      </c>
      <c r="E205" s="178">
        <v>1</v>
      </c>
      <c r="F205" s="194">
        <v>33.299999999999997</v>
      </c>
      <c r="G205" s="179">
        <v>3</v>
      </c>
      <c r="H205" s="178">
        <v>1</v>
      </c>
      <c r="I205" s="194">
        <v>33.299999999999997</v>
      </c>
      <c r="J205" s="179">
        <v>0</v>
      </c>
      <c r="K205" s="178">
        <v>0</v>
      </c>
      <c r="L205" s="194">
        <v>0</v>
      </c>
      <c r="M205" s="179">
        <v>0</v>
      </c>
      <c r="N205" s="178">
        <v>0</v>
      </c>
      <c r="O205" s="194">
        <v>0</v>
      </c>
      <c r="P205" s="179">
        <v>0</v>
      </c>
      <c r="Q205" s="178">
        <v>0</v>
      </c>
      <c r="R205" s="194">
        <v>0</v>
      </c>
      <c r="S205" s="179">
        <v>0</v>
      </c>
      <c r="T205" s="178">
        <v>0</v>
      </c>
      <c r="U205" s="194">
        <v>0</v>
      </c>
      <c r="V205" s="179">
        <v>2</v>
      </c>
      <c r="W205" s="178">
        <v>2</v>
      </c>
      <c r="X205" s="194">
        <v>100</v>
      </c>
      <c r="Y205" s="179">
        <v>1</v>
      </c>
      <c r="Z205" s="178">
        <v>1</v>
      </c>
      <c r="AA205" s="194">
        <v>100</v>
      </c>
      <c r="AB205" s="179">
        <v>1</v>
      </c>
      <c r="AC205" s="178">
        <v>1</v>
      </c>
      <c r="AD205" s="194">
        <v>100</v>
      </c>
      <c r="AE205" s="179">
        <v>1</v>
      </c>
      <c r="AF205" s="178">
        <v>1</v>
      </c>
      <c r="AG205" s="194">
        <v>100</v>
      </c>
    </row>
    <row r="206" spans="1:33" ht="26.25">
      <c r="A206" s="104" t="s">
        <v>10</v>
      </c>
      <c r="B206" s="441" t="s">
        <v>50</v>
      </c>
      <c r="C206" s="58" t="s">
        <v>50</v>
      </c>
      <c r="D206" s="169">
        <v>6</v>
      </c>
      <c r="E206" s="168">
        <v>4</v>
      </c>
      <c r="F206" s="192">
        <v>66.7</v>
      </c>
      <c r="G206" s="169">
        <v>4</v>
      </c>
      <c r="H206" s="168">
        <v>2</v>
      </c>
      <c r="I206" s="192">
        <v>50</v>
      </c>
      <c r="J206" s="169">
        <v>2</v>
      </c>
      <c r="K206" s="168">
        <v>1</v>
      </c>
      <c r="L206" s="192">
        <v>50</v>
      </c>
      <c r="M206" s="169">
        <v>1</v>
      </c>
      <c r="N206" s="168">
        <v>1</v>
      </c>
      <c r="O206" s="192">
        <v>100</v>
      </c>
      <c r="P206" s="169">
        <v>1</v>
      </c>
      <c r="Q206" s="168">
        <v>1</v>
      </c>
      <c r="R206" s="192">
        <v>100</v>
      </c>
      <c r="S206" s="169">
        <v>1</v>
      </c>
      <c r="T206" s="168">
        <v>1</v>
      </c>
      <c r="U206" s="192">
        <v>100</v>
      </c>
      <c r="V206" s="169">
        <v>0</v>
      </c>
      <c r="W206" s="168">
        <v>0</v>
      </c>
      <c r="X206" s="192">
        <v>0</v>
      </c>
      <c r="Y206" s="169">
        <v>0</v>
      </c>
      <c r="Z206" s="168">
        <v>0</v>
      </c>
      <c r="AA206" s="192">
        <v>0</v>
      </c>
      <c r="AB206" s="169">
        <v>0</v>
      </c>
      <c r="AC206" s="168">
        <v>0</v>
      </c>
      <c r="AD206" s="192">
        <v>0</v>
      </c>
      <c r="AE206" s="169">
        <v>0</v>
      </c>
      <c r="AF206" s="168">
        <v>0</v>
      </c>
      <c r="AG206" s="192">
        <v>0</v>
      </c>
    </row>
    <row r="207" spans="1:33">
      <c r="A207" s="104"/>
      <c r="B207" s="445" t="s">
        <v>51</v>
      </c>
      <c r="C207" s="440" t="s">
        <v>51</v>
      </c>
      <c r="D207" s="179">
        <v>1</v>
      </c>
      <c r="E207" s="178">
        <v>0</v>
      </c>
      <c r="F207" s="194">
        <v>0</v>
      </c>
      <c r="G207" s="179">
        <v>1</v>
      </c>
      <c r="H207" s="178">
        <v>0</v>
      </c>
      <c r="I207" s="194">
        <v>0</v>
      </c>
      <c r="J207" s="179">
        <v>0</v>
      </c>
      <c r="K207" s="178">
        <v>0</v>
      </c>
      <c r="L207" s="194">
        <v>0</v>
      </c>
      <c r="M207" s="179">
        <v>0</v>
      </c>
      <c r="N207" s="178">
        <v>0</v>
      </c>
      <c r="O207" s="194">
        <v>0</v>
      </c>
      <c r="P207" s="179">
        <v>0</v>
      </c>
      <c r="Q207" s="178">
        <v>0</v>
      </c>
      <c r="R207" s="194">
        <v>0</v>
      </c>
      <c r="S207" s="179">
        <v>0</v>
      </c>
      <c r="T207" s="178">
        <v>0</v>
      </c>
      <c r="U207" s="194">
        <v>0</v>
      </c>
      <c r="V207" s="179">
        <v>0</v>
      </c>
      <c r="W207" s="178">
        <v>0</v>
      </c>
      <c r="X207" s="194">
        <v>0</v>
      </c>
      <c r="Y207" s="179">
        <v>0</v>
      </c>
      <c r="Z207" s="178">
        <v>0</v>
      </c>
      <c r="AA207" s="194">
        <v>0</v>
      </c>
      <c r="AB207" s="179">
        <v>0</v>
      </c>
      <c r="AC207" s="178">
        <v>0</v>
      </c>
      <c r="AD207" s="194">
        <v>0</v>
      </c>
      <c r="AE207" s="179">
        <v>0</v>
      </c>
      <c r="AF207" s="178">
        <v>0</v>
      </c>
      <c r="AG207" s="194">
        <v>0</v>
      </c>
    </row>
    <row r="208" spans="1:33">
      <c r="A208" s="104"/>
      <c r="B208" s="441" t="s">
        <v>182</v>
      </c>
      <c r="C208" s="58" t="s">
        <v>53</v>
      </c>
      <c r="D208" s="169">
        <v>0</v>
      </c>
      <c r="E208" s="168">
        <v>0</v>
      </c>
      <c r="F208" s="192">
        <v>0</v>
      </c>
      <c r="G208" s="169">
        <v>0</v>
      </c>
      <c r="H208" s="168">
        <v>0</v>
      </c>
      <c r="I208" s="192">
        <v>0</v>
      </c>
      <c r="J208" s="169">
        <v>0</v>
      </c>
      <c r="K208" s="168">
        <v>0</v>
      </c>
      <c r="L208" s="192">
        <v>0</v>
      </c>
      <c r="M208" s="169">
        <v>0</v>
      </c>
      <c r="N208" s="168">
        <v>0</v>
      </c>
      <c r="O208" s="192">
        <v>0</v>
      </c>
      <c r="P208" s="169">
        <v>2</v>
      </c>
      <c r="Q208" s="168">
        <v>1</v>
      </c>
      <c r="R208" s="192">
        <v>50</v>
      </c>
      <c r="S208" s="169">
        <v>2</v>
      </c>
      <c r="T208" s="168">
        <v>1</v>
      </c>
      <c r="U208" s="192">
        <v>50</v>
      </c>
      <c r="V208" s="169">
        <v>0</v>
      </c>
      <c r="W208" s="168">
        <v>0</v>
      </c>
      <c r="X208" s="192">
        <v>0</v>
      </c>
      <c r="Y208" s="169">
        <v>0</v>
      </c>
      <c r="Z208" s="168">
        <v>0</v>
      </c>
      <c r="AA208" s="192">
        <v>0</v>
      </c>
      <c r="AB208" s="169">
        <v>0</v>
      </c>
      <c r="AC208" s="168">
        <v>0</v>
      </c>
      <c r="AD208" s="192">
        <v>0</v>
      </c>
      <c r="AE208" s="169">
        <v>0</v>
      </c>
      <c r="AF208" s="168">
        <v>0</v>
      </c>
      <c r="AG208" s="192">
        <v>0</v>
      </c>
    </row>
    <row r="209" spans="1:33">
      <c r="A209" s="446"/>
      <c r="B209" s="445" t="s">
        <v>36</v>
      </c>
      <c r="C209" s="440"/>
      <c r="D209" s="179">
        <v>7</v>
      </c>
      <c r="E209" s="178">
        <v>4</v>
      </c>
      <c r="F209" s="194">
        <v>57.1</v>
      </c>
      <c r="G209" s="179">
        <v>4</v>
      </c>
      <c r="H209" s="178">
        <v>2</v>
      </c>
      <c r="I209" s="194">
        <v>50</v>
      </c>
      <c r="J209" s="179">
        <v>2</v>
      </c>
      <c r="K209" s="178">
        <v>1</v>
      </c>
      <c r="L209" s="194">
        <v>50</v>
      </c>
      <c r="M209" s="179">
        <v>1</v>
      </c>
      <c r="N209" s="178">
        <v>1</v>
      </c>
      <c r="O209" s="194">
        <v>100</v>
      </c>
      <c r="P209" s="179">
        <v>3</v>
      </c>
      <c r="Q209" s="178">
        <v>2</v>
      </c>
      <c r="R209" s="194">
        <v>66.7</v>
      </c>
      <c r="S209" s="179">
        <v>3</v>
      </c>
      <c r="T209" s="178">
        <v>2</v>
      </c>
      <c r="U209" s="194">
        <v>66.7</v>
      </c>
      <c r="V209" s="179">
        <v>0</v>
      </c>
      <c r="W209" s="178">
        <v>0</v>
      </c>
      <c r="X209" s="194">
        <v>0</v>
      </c>
      <c r="Y209" s="179">
        <v>0</v>
      </c>
      <c r="Z209" s="178">
        <v>0</v>
      </c>
      <c r="AA209" s="194">
        <v>0</v>
      </c>
      <c r="AB209" s="179">
        <v>0</v>
      </c>
      <c r="AC209" s="178">
        <v>0</v>
      </c>
      <c r="AD209" s="194">
        <v>0</v>
      </c>
      <c r="AE209" s="179">
        <v>0</v>
      </c>
      <c r="AF209" s="178">
        <v>0</v>
      </c>
      <c r="AG209" s="194">
        <v>0</v>
      </c>
    </row>
    <row r="210" spans="1:33">
      <c r="A210" s="104" t="s">
        <v>11</v>
      </c>
      <c r="B210" s="441" t="s">
        <v>54</v>
      </c>
      <c r="C210" s="58" t="s">
        <v>55</v>
      </c>
      <c r="D210" s="169">
        <v>2</v>
      </c>
      <c r="E210" s="168">
        <v>1</v>
      </c>
      <c r="F210" s="192">
        <v>50</v>
      </c>
      <c r="G210" s="169">
        <v>2</v>
      </c>
      <c r="H210" s="168">
        <v>1</v>
      </c>
      <c r="I210" s="192">
        <v>50</v>
      </c>
      <c r="J210" s="169">
        <v>2</v>
      </c>
      <c r="K210" s="168">
        <v>2</v>
      </c>
      <c r="L210" s="192">
        <v>100</v>
      </c>
      <c r="M210" s="169">
        <v>2</v>
      </c>
      <c r="N210" s="168">
        <v>2</v>
      </c>
      <c r="O210" s="192">
        <v>100</v>
      </c>
      <c r="P210" s="169">
        <v>4</v>
      </c>
      <c r="Q210" s="168">
        <v>1</v>
      </c>
      <c r="R210" s="192">
        <v>25</v>
      </c>
      <c r="S210" s="169">
        <v>4</v>
      </c>
      <c r="T210" s="168">
        <v>1</v>
      </c>
      <c r="U210" s="192">
        <v>25</v>
      </c>
      <c r="V210" s="169">
        <v>2</v>
      </c>
      <c r="W210" s="168">
        <v>0</v>
      </c>
      <c r="X210" s="192">
        <v>0</v>
      </c>
      <c r="Y210" s="169">
        <v>1</v>
      </c>
      <c r="Z210" s="168">
        <v>0</v>
      </c>
      <c r="AA210" s="192">
        <v>0</v>
      </c>
      <c r="AB210" s="169">
        <v>1</v>
      </c>
      <c r="AC210" s="168">
        <v>1</v>
      </c>
      <c r="AD210" s="192">
        <v>100</v>
      </c>
      <c r="AE210" s="169">
        <v>1</v>
      </c>
      <c r="AF210" s="168">
        <v>1</v>
      </c>
      <c r="AG210" s="192">
        <v>100</v>
      </c>
    </row>
    <row r="211" spans="1:33" ht="26.25">
      <c r="A211" s="447" t="s">
        <v>12</v>
      </c>
      <c r="B211" s="445"/>
      <c r="C211" s="440"/>
      <c r="D211" s="179">
        <v>2</v>
      </c>
      <c r="E211" s="178">
        <v>0</v>
      </c>
      <c r="F211" s="194">
        <v>0</v>
      </c>
      <c r="G211" s="179">
        <v>2</v>
      </c>
      <c r="H211" s="178">
        <v>0</v>
      </c>
      <c r="I211" s="194">
        <v>0</v>
      </c>
      <c r="J211" s="179">
        <v>1</v>
      </c>
      <c r="K211" s="178">
        <v>0</v>
      </c>
      <c r="L211" s="194">
        <v>0</v>
      </c>
      <c r="M211" s="179">
        <v>1</v>
      </c>
      <c r="N211" s="178">
        <v>0</v>
      </c>
      <c r="O211" s="194">
        <v>0</v>
      </c>
      <c r="P211" s="179">
        <v>8</v>
      </c>
      <c r="Q211" s="178">
        <v>0</v>
      </c>
      <c r="R211" s="194">
        <v>0</v>
      </c>
      <c r="S211" s="179">
        <v>6</v>
      </c>
      <c r="T211" s="178">
        <v>0</v>
      </c>
      <c r="U211" s="194">
        <v>0</v>
      </c>
      <c r="V211" s="179">
        <v>0</v>
      </c>
      <c r="W211" s="178">
        <v>0</v>
      </c>
      <c r="X211" s="194">
        <v>0</v>
      </c>
      <c r="Y211" s="179">
        <v>0</v>
      </c>
      <c r="Z211" s="178">
        <v>0</v>
      </c>
      <c r="AA211" s="194">
        <v>0</v>
      </c>
      <c r="AB211" s="179">
        <v>3</v>
      </c>
      <c r="AC211" s="178">
        <v>1</v>
      </c>
      <c r="AD211" s="194">
        <v>33.299999999999997</v>
      </c>
      <c r="AE211" s="179">
        <v>1</v>
      </c>
      <c r="AF211" s="178">
        <v>1</v>
      </c>
      <c r="AG211" s="194">
        <v>100</v>
      </c>
    </row>
    <row r="212" spans="1:33">
      <c r="A212" s="104" t="s">
        <v>13</v>
      </c>
      <c r="B212" s="441" t="s">
        <v>183</v>
      </c>
      <c r="C212" s="58" t="s">
        <v>58</v>
      </c>
      <c r="D212" s="169">
        <v>0</v>
      </c>
      <c r="E212" s="168">
        <v>0</v>
      </c>
      <c r="F212" s="192">
        <v>0</v>
      </c>
      <c r="G212" s="169">
        <v>0</v>
      </c>
      <c r="H212" s="168">
        <v>0</v>
      </c>
      <c r="I212" s="192">
        <v>0</v>
      </c>
      <c r="J212" s="169">
        <v>1</v>
      </c>
      <c r="K212" s="168">
        <v>0</v>
      </c>
      <c r="L212" s="192">
        <v>0</v>
      </c>
      <c r="M212" s="169">
        <v>1</v>
      </c>
      <c r="N212" s="168">
        <v>0</v>
      </c>
      <c r="O212" s="192">
        <v>0</v>
      </c>
      <c r="P212" s="169">
        <v>2</v>
      </c>
      <c r="Q212" s="168">
        <v>2</v>
      </c>
      <c r="R212" s="192">
        <v>100</v>
      </c>
      <c r="S212" s="169">
        <v>2</v>
      </c>
      <c r="T212" s="168">
        <v>2</v>
      </c>
      <c r="U212" s="192">
        <v>100</v>
      </c>
      <c r="V212" s="169">
        <v>0</v>
      </c>
      <c r="W212" s="168">
        <v>0</v>
      </c>
      <c r="X212" s="192">
        <v>0</v>
      </c>
      <c r="Y212" s="169">
        <v>0</v>
      </c>
      <c r="Z212" s="168">
        <v>0</v>
      </c>
      <c r="AA212" s="192">
        <v>0</v>
      </c>
      <c r="AB212" s="169">
        <v>0</v>
      </c>
      <c r="AC212" s="168">
        <v>0</v>
      </c>
      <c r="AD212" s="192">
        <v>0</v>
      </c>
      <c r="AE212" s="169">
        <v>0</v>
      </c>
      <c r="AF212" s="168">
        <v>0</v>
      </c>
      <c r="AG212" s="192">
        <v>0</v>
      </c>
    </row>
    <row r="213" spans="1:33">
      <c r="A213" s="104"/>
      <c r="B213" s="441"/>
      <c r="C213" s="58" t="s">
        <v>59</v>
      </c>
      <c r="D213" s="169">
        <v>3</v>
      </c>
      <c r="E213" s="168">
        <v>1</v>
      </c>
      <c r="F213" s="192">
        <v>33.299999999999997</v>
      </c>
      <c r="G213" s="169">
        <v>3</v>
      </c>
      <c r="H213" s="168">
        <v>1</v>
      </c>
      <c r="I213" s="192">
        <v>33.299999999999997</v>
      </c>
      <c r="J213" s="169">
        <v>0</v>
      </c>
      <c r="K213" s="168">
        <v>0</v>
      </c>
      <c r="L213" s="192">
        <v>0</v>
      </c>
      <c r="M213" s="169">
        <v>0</v>
      </c>
      <c r="N213" s="168">
        <v>0</v>
      </c>
      <c r="O213" s="192">
        <v>0</v>
      </c>
      <c r="P213" s="169">
        <v>0</v>
      </c>
      <c r="Q213" s="168">
        <v>0</v>
      </c>
      <c r="R213" s="192">
        <v>0</v>
      </c>
      <c r="S213" s="169">
        <v>0</v>
      </c>
      <c r="T213" s="168">
        <v>0</v>
      </c>
      <c r="U213" s="192">
        <v>0</v>
      </c>
      <c r="V213" s="169">
        <v>2</v>
      </c>
      <c r="W213" s="168">
        <v>2</v>
      </c>
      <c r="X213" s="192">
        <v>100</v>
      </c>
      <c r="Y213" s="169">
        <v>1</v>
      </c>
      <c r="Z213" s="168">
        <v>1</v>
      </c>
      <c r="AA213" s="192">
        <v>100</v>
      </c>
      <c r="AB213" s="169">
        <v>0</v>
      </c>
      <c r="AC213" s="168">
        <v>0</v>
      </c>
      <c r="AD213" s="192">
        <v>0</v>
      </c>
      <c r="AE213" s="169">
        <v>0</v>
      </c>
      <c r="AF213" s="168">
        <v>0</v>
      </c>
      <c r="AG213" s="192">
        <v>0</v>
      </c>
    </row>
    <row r="214" spans="1:33">
      <c r="A214" s="104"/>
      <c r="B214" s="441"/>
      <c r="C214" s="58" t="s">
        <v>36</v>
      </c>
      <c r="D214" s="169">
        <v>3</v>
      </c>
      <c r="E214" s="168">
        <v>1</v>
      </c>
      <c r="F214" s="192">
        <v>33.299999999999997</v>
      </c>
      <c r="G214" s="169">
        <v>3</v>
      </c>
      <c r="H214" s="168">
        <v>1</v>
      </c>
      <c r="I214" s="192">
        <v>33.299999999999997</v>
      </c>
      <c r="J214" s="169">
        <v>1</v>
      </c>
      <c r="K214" s="168">
        <v>0</v>
      </c>
      <c r="L214" s="192">
        <v>0</v>
      </c>
      <c r="M214" s="169">
        <v>1</v>
      </c>
      <c r="N214" s="168">
        <v>0</v>
      </c>
      <c r="O214" s="192">
        <v>0</v>
      </c>
      <c r="P214" s="169">
        <v>2</v>
      </c>
      <c r="Q214" s="168">
        <v>2</v>
      </c>
      <c r="R214" s="192">
        <v>100</v>
      </c>
      <c r="S214" s="169">
        <v>2</v>
      </c>
      <c r="T214" s="168">
        <v>2</v>
      </c>
      <c r="U214" s="192">
        <v>100</v>
      </c>
      <c r="V214" s="169">
        <v>2</v>
      </c>
      <c r="W214" s="168">
        <v>2</v>
      </c>
      <c r="X214" s="192">
        <v>100</v>
      </c>
      <c r="Y214" s="169">
        <v>1</v>
      </c>
      <c r="Z214" s="168">
        <v>1</v>
      </c>
      <c r="AA214" s="192">
        <v>100</v>
      </c>
      <c r="AB214" s="169">
        <v>0</v>
      </c>
      <c r="AC214" s="168">
        <v>0</v>
      </c>
      <c r="AD214" s="192">
        <v>0</v>
      </c>
      <c r="AE214" s="169">
        <v>0</v>
      </c>
      <c r="AF214" s="168">
        <v>0</v>
      </c>
      <c r="AG214" s="192">
        <v>0</v>
      </c>
    </row>
    <row r="215" spans="1:33">
      <c r="A215" s="104"/>
      <c r="B215" s="445" t="s">
        <v>60</v>
      </c>
      <c r="C215" s="440" t="s">
        <v>61</v>
      </c>
      <c r="D215" s="179">
        <v>0</v>
      </c>
      <c r="E215" s="178">
        <v>0</v>
      </c>
      <c r="F215" s="194">
        <v>0</v>
      </c>
      <c r="G215" s="179">
        <v>0</v>
      </c>
      <c r="H215" s="178">
        <v>0</v>
      </c>
      <c r="I215" s="194">
        <v>0</v>
      </c>
      <c r="J215" s="179">
        <v>0</v>
      </c>
      <c r="K215" s="178">
        <v>0</v>
      </c>
      <c r="L215" s="194">
        <v>0</v>
      </c>
      <c r="M215" s="179">
        <v>0</v>
      </c>
      <c r="N215" s="178">
        <v>0</v>
      </c>
      <c r="O215" s="194">
        <v>0</v>
      </c>
      <c r="P215" s="179">
        <v>0</v>
      </c>
      <c r="Q215" s="178">
        <v>0</v>
      </c>
      <c r="R215" s="194">
        <v>0</v>
      </c>
      <c r="S215" s="179">
        <v>0</v>
      </c>
      <c r="T215" s="178">
        <v>0</v>
      </c>
      <c r="U215" s="194">
        <v>0</v>
      </c>
      <c r="V215" s="179">
        <v>0</v>
      </c>
      <c r="W215" s="178">
        <v>0</v>
      </c>
      <c r="X215" s="194">
        <v>0</v>
      </c>
      <c r="Y215" s="179">
        <v>0</v>
      </c>
      <c r="Z215" s="178">
        <v>0</v>
      </c>
      <c r="AA215" s="194">
        <v>0</v>
      </c>
      <c r="AB215" s="179">
        <v>2</v>
      </c>
      <c r="AC215" s="178">
        <v>2</v>
      </c>
      <c r="AD215" s="194">
        <v>100</v>
      </c>
      <c r="AE215" s="179">
        <v>2</v>
      </c>
      <c r="AF215" s="178">
        <v>2</v>
      </c>
      <c r="AG215" s="194">
        <v>100</v>
      </c>
    </row>
    <row r="216" spans="1:33">
      <c r="A216" s="104"/>
      <c r="B216" s="441"/>
      <c r="C216" s="58" t="s">
        <v>292</v>
      </c>
      <c r="D216" s="169">
        <v>0</v>
      </c>
      <c r="E216" s="168">
        <v>0</v>
      </c>
      <c r="F216" s="192">
        <v>0</v>
      </c>
      <c r="G216" s="169">
        <v>0</v>
      </c>
      <c r="H216" s="168">
        <v>0</v>
      </c>
      <c r="I216" s="192">
        <v>0</v>
      </c>
      <c r="J216" s="169">
        <v>1</v>
      </c>
      <c r="K216" s="168">
        <v>0</v>
      </c>
      <c r="L216" s="192">
        <v>0</v>
      </c>
      <c r="M216" s="169">
        <v>1</v>
      </c>
      <c r="N216" s="168">
        <v>0</v>
      </c>
      <c r="O216" s="192">
        <v>0</v>
      </c>
      <c r="P216" s="169">
        <v>3</v>
      </c>
      <c r="Q216" s="168">
        <v>0</v>
      </c>
      <c r="R216" s="192">
        <v>0</v>
      </c>
      <c r="S216" s="169">
        <v>2</v>
      </c>
      <c r="T216" s="168">
        <v>0</v>
      </c>
      <c r="U216" s="192">
        <v>0</v>
      </c>
      <c r="V216" s="169">
        <v>0</v>
      </c>
      <c r="W216" s="168">
        <v>0</v>
      </c>
      <c r="X216" s="192">
        <v>0</v>
      </c>
      <c r="Y216" s="169">
        <v>0</v>
      </c>
      <c r="Z216" s="168">
        <v>0</v>
      </c>
      <c r="AA216" s="192">
        <v>0</v>
      </c>
      <c r="AB216" s="169">
        <v>2</v>
      </c>
      <c r="AC216" s="168">
        <v>0</v>
      </c>
      <c r="AD216" s="192">
        <v>0</v>
      </c>
      <c r="AE216" s="169">
        <v>1</v>
      </c>
      <c r="AF216" s="168">
        <v>0</v>
      </c>
      <c r="AG216" s="192">
        <v>0</v>
      </c>
    </row>
    <row r="217" spans="1:33">
      <c r="A217" s="104"/>
      <c r="B217" s="441"/>
      <c r="C217" s="58" t="s">
        <v>36</v>
      </c>
      <c r="D217" s="169">
        <v>0</v>
      </c>
      <c r="E217" s="168">
        <v>0</v>
      </c>
      <c r="F217" s="192">
        <v>0</v>
      </c>
      <c r="G217" s="169">
        <v>0</v>
      </c>
      <c r="H217" s="168">
        <v>0</v>
      </c>
      <c r="I217" s="192">
        <v>0</v>
      </c>
      <c r="J217" s="169">
        <v>1</v>
      </c>
      <c r="K217" s="168">
        <v>0</v>
      </c>
      <c r="L217" s="192">
        <v>0</v>
      </c>
      <c r="M217" s="169">
        <v>1</v>
      </c>
      <c r="N217" s="168">
        <v>0</v>
      </c>
      <c r="O217" s="192">
        <v>0</v>
      </c>
      <c r="P217" s="169">
        <v>3</v>
      </c>
      <c r="Q217" s="168">
        <v>0</v>
      </c>
      <c r="R217" s="192">
        <v>0</v>
      </c>
      <c r="S217" s="169">
        <v>2</v>
      </c>
      <c r="T217" s="168">
        <v>0</v>
      </c>
      <c r="U217" s="192">
        <v>0</v>
      </c>
      <c r="V217" s="169">
        <v>0</v>
      </c>
      <c r="W217" s="168">
        <v>0</v>
      </c>
      <c r="X217" s="192">
        <v>0</v>
      </c>
      <c r="Y217" s="169">
        <v>0</v>
      </c>
      <c r="Z217" s="168">
        <v>0</v>
      </c>
      <c r="AA217" s="192">
        <v>0</v>
      </c>
      <c r="AB217" s="169">
        <v>4</v>
      </c>
      <c r="AC217" s="168">
        <v>2</v>
      </c>
      <c r="AD217" s="192">
        <v>50</v>
      </c>
      <c r="AE217" s="169">
        <v>3</v>
      </c>
      <c r="AF217" s="168">
        <v>2</v>
      </c>
      <c r="AG217" s="192">
        <v>66.7</v>
      </c>
    </row>
    <row r="218" spans="1:33">
      <c r="A218" s="104"/>
      <c r="B218" s="441" t="s">
        <v>64</v>
      </c>
      <c r="C218" s="58" t="s">
        <v>64</v>
      </c>
      <c r="D218" s="169">
        <v>1</v>
      </c>
      <c r="E218" s="168">
        <v>1</v>
      </c>
      <c r="F218" s="192">
        <v>100</v>
      </c>
      <c r="G218" s="169">
        <v>1</v>
      </c>
      <c r="H218" s="168">
        <v>1</v>
      </c>
      <c r="I218" s="192">
        <v>100</v>
      </c>
      <c r="J218" s="169">
        <v>2</v>
      </c>
      <c r="K218" s="168">
        <v>2</v>
      </c>
      <c r="L218" s="192">
        <v>100</v>
      </c>
      <c r="M218" s="169">
        <v>2</v>
      </c>
      <c r="N218" s="168">
        <v>2</v>
      </c>
      <c r="O218" s="192">
        <v>100</v>
      </c>
      <c r="P218" s="169">
        <v>4</v>
      </c>
      <c r="Q218" s="168">
        <v>0</v>
      </c>
      <c r="R218" s="192">
        <v>0</v>
      </c>
      <c r="S218" s="169">
        <v>4</v>
      </c>
      <c r="T218" s="168">
        <v>0</v>
      </c>
      <c r="U218" s="192">
        <v>0</v>
      </c>
      <c r="V218" s="169">
        <v>3</v>
      </c>
      <c r="W218" s="168">
        <v>2</v>
      </c>
      <c r="X218" s="192">
        <v>66.7</v>
      </c>
      <c r="Y218" s="169">
        <v>2</v>
      </c>
      <c r="Z218" s="168">
        <v>2</v>
      </c>
      <c r="AA218" s="192">
        <v>100</v>
      </c>
      <c r="AB218" s="169">
        <v>3</v>
      </c>
      <c r="AC218" s="168">
        <v>1</v>
      </c>
      <c r="AD218" s="192">
        <v>33.299999999999997</v>
      </c>
      <c r="AE218" s="169">
        <v>3</v>
      </c>
      <c r="AF218" s="168">
        <v>1</v>
      </c>
      <c r="AG218" s="192">
        <v>33.299999999999997</v>
      </c>
    </row>
    <row r="219" spans="1:33">
      <c r="A219" s="446"/>
      <c r="B219" s="445" t="s">
        <v>36</v>
      </c>
      <c r="C219" s="440"/>
      <c r="D219" s="179">
        <v>4</v>
      </c>
      <c r="E219" s="178">
        <v>2</v>
      </c>
      <c r="F219" s="194">
        <v>50</v>
      </c>
      <c r="G219" s="179">
        <v>4</v>
      </c>
      <c r="H219" s="178">
        <v>2</v>
      </c>
      <c r="I219" s="194">
        <v>50</v>
      </c>
      <c r="J219" s="179">
        <v>4</v>
      </c>
      <c r="K219" s="178">
        <v>2</v>
      </c>
      <c r="L219" s="194">
        <v>50</v>
      </c>
      <c r="M219" s="179">
        <v>4</v>
      </c>
      <c r="N219" s="178">
        <v>2</v>
      </c>
      <c r="O219" s="194">
        <v>50</v>
      </c>
      <c r="P219" s="179">
        <v>9</v>
      </c>
      <c r="Q219" s="178">
        <v>2</v>
      </c>
      <c r="R219" s="194">
        <v>22.2</v>
      </c>
      <c r="S219" s="179">
        <v>7</v>
      </c>
      <c r="T219" s="178">
        <v>2</v>
      </c>
      <c r="U219" s="194">
        <v>28.6</v>
      </c>
      <c r="V219" s="179">
        <v>5</v>
      </c>
      <c r="W219" s="178">
        <v>4</v>
      </c>
      <c r="X219" s="194">
        <v>80</v>
      </c>
      <c r="Y219" s="179">
        <v>3</v>
      </c>
      <c r="Z219" s="178">
        <v>3</v>
      </c>
      <c r="AA219" s="194">
        <v>100</v>
      </c>
      <c r="AB219" s="179">
        <v>7</v>
      </c>
      <c r="AC219" s="178">
        <v>3</v>
      </c>
      <c r="AD219" s="194">
        <v>42.9</v>
      </c>
      <c r="AE219" s="179">
        <v>5</v>
      </c>
      <c r="AF219" s="178">
        <v>3</v>
      </c>
      <c r="AG219" s="194">
        <v>60</v>
      </c>
    </row>
    <row r="220" spans="1:33">
      <c r="A220" s="104" t="s">
        <v>14</v>
      </c>
      <c r="B220" s="445" t="s">
        <v>66</v>
      </c>
      <c r="C220" s="440" t="s">
        <v>66</v>
      </c>
      <c r="D220" s="179">
        <v>1</v>
      </c>
      <c r="E220" s="178">
        <v>1</v>
      </c>
      <c r="F220" s="194">
        <v>100</v>
      </c>
      <c r="G220" s="179">
        <v>1</v>
      </c>
      <c r="H220" s="178">
        <v>1</v>
      </c>
      <c r="I220" s="194">
        <v>100</v>
      </c>
      <c r="J220" s="179">
        <v>9</v>
      </c>
      <c r="K220" s="178">
        <v>4</v>
      </c>
      <c r="L220" s="194">
        <v>44.4</v>
      </c>
      <c r="M220" s="179">
        <v>3</v>
      </c>
      <c r="N220" s="178">
        <v>2</v>
      </c>
      <c r="O220" s="194">
        <v>66.7</v>
      </c>
      <c r="P220" s="179">
        <v>2</v>
      </c>
      <c r="Q220" s="178">
        <v>1</v>
      </c>
      <c r="R220" s="194">
        <v>50</v>
      </c>
      <c r="S220" s="179">
        <v>2</v>
      </c>
      <c r="T220" s="178">
        <v>1</v>
      </c>
      <c r="U220" s="194">
        <v>50</v>
      </c>
      <c r="V220" s="179">
        <v>2</v>
      </c>
      <c r="W220" s="178">
        <v>2</v>
      </c>
      <c r="X220" s="194">
        <v>100</v>
      </c>
      <c r="Y220" s="179">
        <v>2</v>
      </c>
      <c r="Z220" s="178">
        <v>2</v>
      </c>
      <c r="AA220" s="194">
        <v>100</v>
      </c>
      <c r="AB220" s="179">
        <v>0</v>
      </c>
      <c r="AC220" s="178">
        <v>0</v>
      </c>
      <c r="AD220" s="194">
        <v>0</v>
      </c>
      <c r="AE220" s="179">
        <v>0</v>
      </c>
      <c r="AF220" s="178">
        <v>0</v>
      </c>
      <c r="AG220" s="194">
        <v>0</v>
      </c>
    </row>
    <row r="221" spans="1:33">
      <c r="A221" s="104"/>
      <c r="B221" s="445" t="s">
        <v>184</v>
      </c>
      <c r="C221" s="440" t="s">
        <v>71</v>
      </c>
      <c r="D221" s="179">
        <v>0</v>
      </c>
      <c r="E221" s="178">
        <v>0</v>
      </c>
      <c r="F221" s="194">
        <v>0</v>
      </c>
      <c r="G221" s="179">
        <v>0</v>
      </c>
      <c r="H221" s="178">
        <v>0</v>
      </c>
      <c r="I221" s="194">
        <v>0</v>
      </c>
      <c r="J221" s="179">
        <v>1</v>
      </c>
      <c r="K221" s="178">
        <v>1</v>
      </c>
      <c r="L221" s="194">
        <v>100</v>
      </c>
      <c r="M221" s="179">
        <v>1</v>
      </c>
      <c r="N221" s="178">
        <v>1</v>
      </c>
      <c r="O221" s="194">
        <v>100</v>
      </c>
      <c r="P221" s="179">
        <v>0</v>
      </c>
      <c r="Q221" s="178">
        <v>0</v>
      </c>
      <c r="R221" s="194">
        <v>0</v>
      </c>
      <c r="S221" s="179">
        <v>0</v>
      </c>
      <c r="T221" s="178">
        <v>0</v>
      </c>
      <c r="U221" s="194">
        <v>0</v>
      </c>
      <c r="V221" s="179">
        <v>0</v>
      </c>
      <c r="W221" s="178">
        <v>0</v>
      </c>
      <c r="X221" s="194">
        <v>0</v>
      </c>
      <c r="Y221" s="179">
        <v>0</v>
      </c>
      <c r="Z221" s="178">
        <v>0</v>
      </c>
      <c r="AA221" s="194">
        <v>0</v>
      </c>
      <c r="AB221" s="179">
        <v>0</v>
      </c>
      <c r="AC221" s="178">
        <v>0</v>
      </c>
      <c r="AD221" s="194">
        <v>0</v>
      </c>
      <c r="AE221" s="179">
        <v>0</v>
      </c>
      <c r="AF221" s="178">
        <v>0</v>
      </c>
      <c r="AG221" s="194">
        <v>0</v>
      </c>
    </row>
    <row r="222" spans="1:33">
      <c r="A222" s="104"/>
      <c r="B222" s="445"/>
      <c r="C222" s="440" t="s">
        <v>72</v>
      </c>
      <c r="D222" s="179">
        <v>0</v>
      </c>
      <c r="E222" s="178">
        <v>0</v>
      </c>
      <c r="F222" s="194">
        <v>0</v>
      </c>
      <c r="G222" s="179">
        <v>0</v>
      </c>
      <c r="H222" s="178">
        <v>0</v>
      </c>
      <c r="I222" s="194">
        <v>0</v>
      </c>
      <c r="J222" s="179">
        <v>0</v>
      </c>
      <c r="K222" s="178">
        <v>0</v>
      </c>
      <c r="L222" s="194">
        <v>0</v>
      </c>
      <c r="M222" s="179">
        <v>0</v>
      </c>
      <c r="N222" s="178">
        <v>0</v>
      </c>
      <c r="O222" s="194">
        <v>0</v>
      </c>
      <c r="P222" s="179">
        <v>0</v>
      </c>
      <c r="Q222" s="178">
        <v>0</v>
      </c>
      <c r="R222" s="194">
        <v>0</v>
      </c>
      <c r="S222" s="179">
        <v>0</v>
      </c>
      <c r="T222" s="178">
        <v>0</v>
      </c>
      <c r="U222" s="194">
        <v>0</v>
      </c>
      <c r="V222" s="179">
        <v>0</v>
      </c>
      <c r="W222" s="178">
        <v>0</v>
      </c>
      <c r="X222" s="194">
        <v>0</v>
      </c>
      <c r="Y222" s="179">
        <v>0</v>
      </c>
      <c r="Z222" s="178">
        <v>0</v>
      </c>
      <c r="AA222" s="194">
        <v>0</v>
      </c>
      <c r="AB222" s="179">
        <v>2</v>
      </c>
      <c r="AC222" s="178">
        <v>2</v>
      </c>
      <c r="AD222" s="194">
        <v>100</v>
      </c>
      <c r="AE222" s="179">
        <v>2</v>
      </c>
      <c r="AF222" s="178">
        <v>2</v>
      </c>
      <c r="AG222" s="194">
        <v>100</v>
      </c>
    </row>
    <row r="223" spans="1:33">
      <c r="A223" s="104"/>
      <c r="B223" s="445"/>
      <c r="C223" s="440" t="s">
        <v>36</v>
      </c>
      <c r="D223" s="179">
        <v>0</v>
      </c>
      <c r="E223" s="178">
        <v>0</v>
      </c>
      <c r="F223" s="194">
        <v>0</v>
      </c>
      <c r="G223" s="179">
        <v>0</v>
      </c>
      <c r="H223" s="178">
        <v>0</v>
      </c>
      <c r="I223" s="194">
        <v>0</v>
      </c>
      <c r="J223" s="179">
        <v>1</v>
      </c>
      <c r="K223" s="178">
        <v>1</v>
      </c>
      <c r="L223" s="194">
        <v>100</v>
      </c>
      <c r="M223" s="179">
        <v>1</v>
      </c>
      <c r="N223" s="178">
        <v>1</v>
      </c>
      <c r="O223" s="194">
        <v>100</v>
      </c>
      <c r="P223" s="179">
        <v>0</v>
      </c>
      <c r="Q223" s="178">
        <v>0</v>
      </c>
      <c r="R223" s="194">
        <v>0</v>
      </c>
      <c r="S223" s="179">
        <v>0</v>
      </c>
      <c r="T223" s="178">
        <v>0</v>
      </c>
      <c r="U223" s="194">
        <v>0</v>
      </c>
      <c r="V223" s="179">
        <v>0</v>
      </c>
      <c r="W223" s="178">
        <v>0</v>
      </c>
      <c r="X223" s="194">
        <v>0</v>
      </c>
      <c r="Y223" s="179">
        <v>0</v>
      </c>
      <c r="Z223" s="178">
        <v>0</v>
      </c>
      <c r="AA223" s="194">
        <v>0</v>
      </c>
      <c r="AB223" s="179">
        <v>2</v>
      </c>
      <c r="AC223" s="178">
        <v>2</v>
      </c>
      <c r="AD223" s="194">
        <v>100</v>
      </c>
      <c r="AE223" s="179">
        <v>2</v>
      </c>
      <c r="AF223" s="178">
        <v>2</v>
      </c>
      <c r="AG223" s="194">
        <v>100</v>
      </c>
    </row>
    <row r="224" spans="1:33">
      <c r="A224" s="104"/>
      <c r="B224" s="445" t="s">
        <v>174</v>
      </c>
      <c r="C224" s="440" t="s">
        <v>293</v>
      </c>
      <c r="D224" s="179">
        <v>0</v>
      </c>
      <c r="E224" s="178">
        <v>0</v>
      </c>
      <c r="F224" s="194">
        <v>0</v>
      </c>
      <c r="G224" s="179">
        <v>0</v>
      </c>
      <c r="H224" s="178">
        <v>0</v>
      </c>
      <c r="I224" s="194">
        <v>0</v>
      </c>
      <c r="J224" s="179">
        <v>1</v>
      </c>
      <c r="K224" s="178">
        <v>0</v>
      </c>
      <c r="L224" s="194">
        <v>0</v>
      </c>
      <c r="M224" s="179">
        <v>1</v>
      </c>
      <c r="N224" s="178">
        <v>0</v>
      </c>
      <c r="O224" s="194">
        <v>0</v>
      </c>
      <c r="P224" s="179">
        <v>0</v>
      </c>
      <c r="Q224" s="178">
        <v>0</v>
      </c>
      <c r="R224" s="194">
        <v>0</v>
      </c>
      <c r="S224" s="179">
        <v>0</v>
      </c>
      <c r="T224" s="178">
        <v>0</v>
      </c>
      <c r="U224" s="194">
        <v>0</v>
      </c>
      <c r="V224" s="179">
        <v>0</v>
      </c>
      <c r="W224" s="178">
        <v>0</v>
      </c>
      <c r="X224" s="194">
        <v>0</v>
      </c>
      <c r="Y224" s="179">
        <v>0</v>
      </c>
      <c r="Z224" s="178">
        <v>0</v>
      </c>
      <c r="AA224" s="194">
        <v>0</v>
      </c>
      <c r="AB224" s="179">
        <v>0</v>
      </c>
      <c r="AC224" s="178">
        <v>0</v>
      </c>
      <c r="AD224" s="194">
        <v>0</v>
      </c>
      <c r="AE224" s="179">
        <v>0</v>
      </c>
      <c r="AF224" s="178">
        <v>0</v>
      </c>
      <c r="AG224" s="194">
        <v>0</v>
      </c>
    </row>
    <row r="225" spans="1:33">
      <c r="A225" s="446"/>
      <c r="B225" s="445" t="s">
        <v>36</v>
      </c>
      <c r="C225" s="440"/>
      <c r="D225" s="179">
        <v>1</v>
      </c>
      <c r="E225" s="178">
        <v>1</v>
      </c>
      <c r="F225" s="194">
        <v>100</v>
      </c>
      <c r="G225" s="179">
        <v>1</v>
      </c>
      <c r="H225" s="178">
        <v>1</v>
      </c>
      <c r="I225" s="194">
        <v>100</v>
      </c>
      <c r="J225" s="179">
        <v>11</v>
      </c>
      <c r="K225" s="178">
        <v>5</v>
      </c>
      <c r="L225" s="194">
        <v>45.5</v>
      </c>
      <c r="M225" s="179">
        <v>5</v>
      </c>
      <c r="N225" s="178">
        <v>3</v>
      </c>
      <c r="O225" s="194">
        <v>60</v>
      </c>
      <c r="P225" s="179">
        <v>2</v>
      </c>
      <c r="Q225" s="178">
        <v>1</v>
      </c>
      <c r="R225" s="194">
        <v>50</v>
      </c>
      <c r="S225" s="179">
        <v>2</v>
      </c>
      <c r="T225" s="178">
        <v>1</v>
      </c>
      <c r="U225" s="194">
        <v>50</v>
      </c>
      <c r="V225" s="179">
        <v>2</v>
      </c>
      <c r="W225" s="178">
        <v>2</v>
      </c>
      <c r="X225" s="194">
        <v>100</v>
      </c>
      <c r="Y225" s="179">
        <v>2</v>
      </c>
      <c r="Z225" s="178">
        <v>2</v>
      </c>
      <c r="AA225" s="194">
        <v>100</v>
      </c>
      <c r="AB225" s="179">
        <v>2</v>
      </c>
      <c r="AC225" s="178">
        <v>2</v>
      </c>
      <c r="AD225" s="194">
        <v>100</v>
      </c>
      <c r="AE225" s="179">
        <v>2</v>
      </c>
      <c r="AF225" s="178">
        <v>2</v>
      </c>
      <c r="AG225" s="194">
        <v>100</v>
      </c>
    </row>
    <row r="226" spans="1:33">
      <c r="A226" s="104" t="s">
        <v>15</v>
      </c>
      <c r="B226" s="441" t="s">
        <v>75</v>
      </c>
      <c r="C226" s="58" t="s">
        <v>76</v>
      </c>
      <c r="D226" s="169">
        <v>0</v>
      </c>
      <c r="E226" s="168">
        <v>0</v>
      </c>
      <c r="F226" s="192">
        <v>0</v>
      </c>
      <c r="G226" s="169">
        <v>0</v>
      </c>
      <c r="H226" s="168">
        <v>0</v>
      </c>
      <c r="I226" s="192">
        <v>0</v>
      </c>
      <c r="J226" s="169">
        <v>7</v>
      </c>
      <c r="K226" s="168">
        <v>7</v>
      </c>
      <c r="L226" s="192">
        <v>100</v>
      </c>
      <c r="M226" s="169">
        <v>3</v>
      </c>
      <c r="N226" s="168">
        <v>3</v>
      </c>
      <c r="O226" s="192">
        <v>100</v>
      </c>
      <c r="P226" s="169">
        <v>4</v>
      </c>
      <c r="Q226" s="168">
        <v>2</v>
      </c>
      <c r="R226" s="192">
        <v>50</v>
      </c>
      <c r="S226" s="169">
        <v>3</v>
      </c>
      <c r="T226" s="168">
        <v>1</v>
      </c>
      <c r="U226" s="192">
        <v>33.299999999999997</v>
      </c>
      <c r="V226" s="169">
        <v>5</v>
      </c>
      <c r="W226" s="168">
        <v>4</v>
      </c>
      <c r="X226" s="192">
        <v>80</v>
      </c>
      <c r="Y226" s="169">
        <v>3</v>
      </c>
      <c r="Z226" s="168">
        <v>2</v>
      </c>
      <c r="AA226" s="192">
        <v>66.7</v>
      </c>
      <c r="AB226" s="169">
        <v>0</v>
      </c>
      <c r="AC226" s="168">
        <v>0</v>
      </c>
      <c r="AD226" s="192">
        <v>0</v>
      </c>
      <c r="AE226" s="169">
        <v>0</v>
      </c>
      <c r="AF226" s="168">
        <v>0</v>
      </c>
      <c r="AG226" s="192">
        <v>0</v>
      </c>
    </row>
    <row r="227" spans="1:33" ht="26.25">
      <c r="A227" s="104"/>
      <c r="B227" s="442" t="s">
        <v>77</v>
      </c>
      <c r="C227" s="429" t="s">
        <v>78</v>
      </c>
      <c r="D227" s="172">
        <v>0</v>
      </c>
      <c r="E227" s="173">
        <v>0</v>
      </c>
      <c r="F227" s="191">
        <v>0</v>
      </c>
      <c r="G227" s="172">
        <v>0</v>
      </c>
      <c r="H227" s="173">
        <v>0</v>
      </c>
      <c r="I227" s="191">
        <v>0</v>
      </c>
      <c r="J227" s="172">
        <v>1</v>
      </c>
      <c r="K227" s="173">
        <v>1</v>
      </c>
      <c r="L227" s="191">
        <v>100</v>
      </c>
      <c r="M227" s="172">
        <v>1</v>
      </c>
      <c r="N227" s="173">
        <v>1</v>
      </c>
      <c r="O227" s="191">
        <v>100</v>
      </c>
      <c r="P227" s="172">
        <v>6</v>
      </c>
      <c r="Q227" s="173">
        <v>5</v>
      </c>
      <c r="R227" s="191">
        <v>83.3</v>
      </c>
      <c r="S227" s="172">
        <v>5</v>
      </c>
      <c r="T227" s="173">
        <v>5</v>
      </c>
      <c r="U227" s="191">
        <v>100</v>
      </c>
      <c r="V227" s="172">
        <v>0</v>
      </c>
      <c r="W227" s="173">
        <v>0</v>
      </c>
      <c r="X227" s="191">
        <v>0</v>
      </c>
      <c r="Y227" s="172">
        <v>0</v>
      </c>
      <c r="Z227" s="173">
        <v>0</v>
      </c>
      <c r="AA227" s="191">
        <v>0</v>
      </c>
      <c r="AB227" s="172">
        <v>0</v>
      </c>
      <c r="AC227" s="173">
        <v>0</v>
      </c>
      <c r="AD227" s="191">
        <v>0</v>
      </c>
      <c r="AE227" s="172">
        <v>0</v>
      </c>
      <c r="AF227" s="173">
        <v>0</v>
      </c>
      <c r="AG227" s="191">
        <v>0</v>
      </c>
    </row>
    <row r="228" spans="1:33" ht="26.25">
      <c r="A228" s="104"/>
      <c r="B228" s="441"/>
      <c r="C228" s="58" t="s">
        <v>79</v>
      </c>
      <c r="D228" s="169">
        <v>0</v>
      </c>
      <c r="E228" s="168">
        <v>0</v>
      </c>
      <c r="F228" s="192">
        <v>0</v>
      </c>
      <c r="G228" s="169">
        <v>0</v>
      </c>
      <c r="H228" s="168">
        <v>0</v>
      </c>
      <c r="I228" s="192">
        <v>0</v>
      </c>
      <c r="J228" s="169">
        <v>2</v>
      </c>
      <c r="K228" s="168">
        <v>1</v>
      </c>
      <c r="L228" s="192">
        <v>50</v>
      </c>
      <c r="M228" s="169">
        <v>2</v>
      </c>
      <c r="N228" s="168">
        <v>1</v>
      </c>
      <c r="O228" s="192">
        <v>50</v>
      </c>
      <c r="P228" s="169">
        <v>2</v>
      </c>
      <c r="Q228" s="168">
        <v>1</v>
      </c>
      <c r="R228" s="192">
        <v>50</v>
      </c>
      <c r="S228" s="169">
        <v>2</v>
      </c>
      <c r="T228" s="168">
        <v>1</v>
      </c>
      <c r="U228" s="192">
        <v>50</v>
      </c>
      <c r="V228" s="169">
        <v>0</v>
      </c>
      <c r="W228" s="168">
        <v>0</v>
      </c>
      <c r="X228" s="192">
        <v>0</v>
      </c>
      <c r="Y228" s="169">
        <v>0</v>
      </c>
      <c r="Z228" s="168">
        <v>0</v>
      </c>
      <c r="AA228" s="192">
        <v>0</v>
      </c>
      <c r="AB228" s="169">
        <v>4</v>
      </c>
      <c r="AC228" s="168">
        <v>4</v>
      </c>
      <c r="AD228" s="192">
        <v>100</v>
      </c>
      <c r="AE228" s="169">
        <v>4</v>
      </c>
      <c r="AF228" s="168">
        <v>4</v>
      </c>
      <c r="AG228" s="192">
        <v>100</v>
      </c>
    </row>
    <row r="229" spans="1:33">
      <c r="A229" s="104"/>
      <c r="B229" s="443"/>
      <c r="C229" s="444" t="s">
        <v>36</v>
      </c>
      <c r="D229" s="170">
        <v>0</v>
      </c>
      <c r="E229" s="171">
        <v>0</v>
      </c>
      <c r="F229" s="193">
        <v>0</v>
      </c>
      <c r="G229" s="170">
        <v>0</v>
      </c>
      <c r="H229" s="171">
        <v>0</v>
      </c>
      <c r="I229" s="193">
        <v>0</v>
      </c>
      <c r="J229" s="170">
        <v>3</v>
      </c>
      <c r="K229" s="171">
        <v>2</v>
      </c>
      <c r="L229" s="193">
        <v>66.7</v>
      </c>
      <c r="M229" s="170">
        <v>3</v>
      </c>
      <c r="N229" s="171">
        <v>2</v>
      </c>
      <c r="O229" s="193">
        <v>66.7</v>
      </c>
      <c r="P229" s="170">
        <v>8</v>
      </c>
      <c r="Q229" s="171">
        <v>6</v>
      </c>
      <c r="R229" s="193">
        <v>75</v>
      </c>
      <c r="S229" s="170">
        <v>6</v>
      </c>
      <c r="T229" s="171">
        <v>6</v>
      </c>
      <c r="U229" s="193">
        <v>100</v>
      </c>
      <c r="V229" s="170">
        <v>0</v>
      </c>
      <c r="W229" s="171">
        <v>0</v>
      </c>
      <c r="X229" s="193">
        <v>0</v>
      </c>
      <c r="Y229" s="170">
        <v>0</v>
      </c>
      <c r="Z229" s="171">
        <v>0</v>
      </c>
      <c r="AA229" s="193">
        <v>0</v>
      </c>
      <c r="AB229" s="170">
        <v>4</v>
      </c>
      <c r="AC229" s="171">
        <v>4</v>
      </c>
      <c r="AD229" s="193">
        <v>100</v>
      </c>
      <c r="AE229" s="170">
        <v>4</v>
      </c>
      <c r="AF229" s="171">
        <v>4</v>
      </c>
      <c r="AG229" s="193">
        <v>100</v>
      </c>
    </row>
    <row r="230" spans="1:33">
      <c r="A230" s="104"/>
      <c r="B230" s="441" t="s">
        <v>175</v>
      </c>
      <c r="C230" s="58" t="s">
        <v>81</v>
      </c>
      <c r="D230" s="169">
        <v>1</v>
      </c>
      <c r="E230" s="168">
        <v>1</v>
      </c>
      <c r="F230" s="192">
        <v>100</v>
      </c>
      <c r="G230" s="169">
        <v>1</v>
      </c>
      <c r="H230" s="168">
        <v>1</v>
      </c>
      <c r="I230" s="192">
        <v>100</v>
      </c>
      <c r="J230" s="169">
        <v>0</v>
      </c>
      <c r="K230" s="168">
        <v>0</v>
      </c>
      <c r="L230" s="192">
        <v>0</v>
      </c>
      <c r="M230" s="169">
        <v>0</v>
      </c>
      <c r="N230" s="168">
        <v>0</v>
      </c>
      <c r="O230" s="192">
        <v>0</v>
      </c>
      <c r="P230" s="169">
        <v>0</v>
      </c>
      <c r="Q230" s="168">
        <v>0</v>
      </c>
      <c r="R230" s="192">
        <v>0</v>
      </c>
      <c r="S230" s="169">
        <v>0</v>
      </c>
      <c r="T230" s="168">
        <v>0</v>
      </c>
      <c r="U230" s="192">
        <v>0</v>
      </c>
      <c r="V230" s="169">
        <v>0</v>
      </c>
      <c r="W230" s="168">
        <v>0</v>
      </c>
      <c r="X230" s="192">
        <v>0</v>
      </c>
      <c r="Y230" s="169">
        <v>0</v>
      </c>
      <c r="Z230" s="168">
        <v>0</v>
      </c>
      <c r="AA230" s="192">
        <v>0</v>
      </c>
      <c r="AB230" s="169">
        <v>0</v>
      </c>
      <c r="AC230" s="168">
        <v>0</v>
      </c>
      <c r="AD230" s="192">
        <v>0</v>
      </c>
      <c r="AE230" s="169">
        <v>0</v>
      </c>
      <c r="AF230" s="168">
        <v>0</v>
      </c>
      <c r="AG230" s="192">
        <v>0</v>
      </c>
    </row>
    <row r="231" spans="1:33">
      <c r="A231" s="104"/>
      <c r="B231" s="441" t="s">
        <v>82</v>
      </c>
      <c r="C231" s="58" t="s">
        <v>83</v>
      </c>
      <c r="D231" s="169">
        <v>0</v>
      </c>
      <c r="E231" s="168">
        <v>0</v>
      </c>
      <c r="F231" s="192">
        <v>0</v>
      </c>
      <c r="G231" s="169">
        <v>0</v>
      </c>
      <c r="H231" s="168">
        <v>0</v>
      </c>
      <c r="I231" s="192">
        <v>0</v>
      </c>
      <c r="J231" s="169">
        <v>3</v>
      </c>
      <c r="K231" s="168">
        <v>0</v>
      </c>
      <c r="L231" s="192">
        <v>0</v>
      </c>
      <c r="M231" s="169">
        <v>1</v>
      </c>
      <c r="N231" s="168">
        <v>0</v>
      </c>
      <c r="O231" s="192">
        <v>0</v>
      </c>
      <c r="P231" s="169">
        <v>8</v>
      </c>
      <c r="Q231" s="168">
        <v>4</v>
      </c>
      <c r="R231" s="192">
        <v>50</v>
      </c>
      <c r="S231" s="169">
        <v>4</v>
      </c>
      <c r="T231" s="168">
        <v>2</v>
      </c>
      <c r="U231" s="192">
        <v>50</v>
      </c>
      <c r="V231" s="169">
        <v>1</v>
      </c>
      <c r="W231" s="168">
        <v>0</v>
      </c>
      <c r="X231" s="192">
        <v>0</v>
      </c>
      <c r="Y231" s="169">
        <v>1</v>
      </c>
      <c r="Z231" s="168">
        <v>0</v>
      </c>
      <c r="AA231" s="192">
        <v>0</v>
      </c>
      <c r="AB231" s="169">
        <v>0</v>
      </c>
      <c r="AC231" s="168">
        <v>0</v>
      </c>
      <c r="AD231" s="192">
        <v>0</v>
      </c>
      <c r="AE231" s="169">
        <v>0</v>
      </c>
      <c r="AF231" s="168">
        <v>0</v>
      </c>
      <c r="AG231" s="192">
        <v>0</v>
      </c>
    </row>
    <row r="232" spans="1:33">
      <c r="A232" s="104"/>
      <c r="B232" s="441" t="s">
        <v>85</v>
      </c>
      <c r="C232" s="58" t="s">
        <v>294</v>
      </c>
      <c r="D232" s="169">
        <v>0</v>
      </c>
      <c r="E232" s="168">
        <v>0</v>
      </c>
      <c r="F232" s="192">
        <v>0</v>
      </c>
      <c r="G232" s="169">
        <v>0</v>
      </c>
      <c r="H232" s="168">
        <v>0</v>
      </c>
      <c r="I232" s="192">
        <v>0</v>
      </c>
      <c r="J232" s="169">
        <v>2</v>
      </c>
      <c r="K232" s="168">
        <v>0</v>
      </c>
      <c r="L232" s="192">
        <v>0</v>
      </c>
      <c r="M232" s="169">
        <v>1</v>
      </c>
      <c r="N232" s="168">
        <v>0</v>
      </c>
      <c r="O232" s="192">
        <v>0</v>
      </c>
      <c r="P232" s="169">
        <v>0</v>
      </c>
      <c r="Q232" s="168">
        <v>0</v>
      </c>
      <c r="R232" s="192">
        <v>0</v>
      </c>
      <c r="S232" s="169">
        <v>0</v>
      </c>
      <c r="T232" s="168">
        <v>0</v>
      </c>
      <c r="U232" s="192">
        <v>0</v>
      </c>
      <c r="V232" s="169">
        <v>0</v>
      </c>
      <c r="W232" s="168">
        <v>0</v>
      </c>
      <c r="X232" s="192">
        <v>0</v>
      </c>
      <c r="Y232" s="169">
        <v>0</v>
      </c>
      <c r="Z232" s="168">
        <v>0</v>
      </c>
      <c r="AA232" s="192">
        <v>0</v>
      </c>
      <c r="AB232" s="169">
        <v>0</v>
      </c>
      <c r="AC232" s="168">
        <v>0</v>
      </c>
      <c r="AD232" s="192">
        <v>0</v>
      </c>
      <c r="AE232" s="169">
        <v>0</v>
      </c>
      <c r="AF232" s="168">
        <v>0</v>
      </c>
      <c r="AG232" s="192">
        <v>0</v>
      </c>
    </row>
    <row r="233" spans="1:33">
      <c r="A233" s="446"/>
      <c r="B233" s="445" t="s">
        <v>36</v>
      </c>
      <c r="C233" s="440"/>
      <c r="D233" s="179">
        <v>1</v>
      </c>
      <c r="E233" s="178">
        <v>1</v>
      </c>
      <c r="F233" s="194">
        <v>100</v>
      </c>
      <c r="G233" s="179">
        <v>1</v>
      </c>
      <c r="H233" s="178">
        <v>1</v>
      </c>
      <c r="I233" s="194">
        <v>100</v>
      </c>
      <c r="J233" s="179">
        <v>15</v>
      </c>
      <c r="K233" s="178">
        <v>9</v>
      </c>
      <c r="L233" s="194">
        <v>60</v>
      </c>
      <c r="M233" s="179">
        <v>5</v>
      </c>
      <c r="N233" s="178">
        <v>4</v>
      </c>
      <c r="O233" s="194">
        <v>80</v>
      </c>
      <c r="P233" s="179">
        <v>20</v>
      </c>
      <c r="Q233" s="178">
        <v>12</v>
      </c>
      <c r="R233" s="194">
        <v>60</v>
      </c>
      <c r="S233" s="179">
        <v>12</v>
      </c>
      <c r="T233" s="178">
        <v>8</v>
      </c>
      <c r="U233" s="194">
        <v>66.7</v>
      </c>
      <c r="V233" s="179">
        <v>6</v>
      </c>
      <c r="W233" s="178">
        <v>4</v>
      </c>
      <c r="X233" s="194">
        <v>66.7</v>
      </c>
      <c r="Y233" s="179">
        <v>4</v>
      </c>
      <c r="Z233" s="178">
        <v>2</v>
      </c>
      <c r="AA233" s="194">
        <v>50</v>
      </c>
      <c r="AB233" s="179">
        <v>4</v>
      </c>
      <c r="AC233" s="178">
        <v>4</v>
      </c>
      <c r="AD233" s="194">
        <v>100</v>
      </c>
      <c r="AE233" s="179">
        <v>4</v>
      </c>
      <c r="AF233" s="178">
        <v>4</v>
      </c>
      <c r="AG233" s="194">
        <v>100</v>
      </c>
    </row>
    <row r="234" spans="1:33" ht="26.25">
      <c r="A234" s="104" t="s">
        <v>16</v>
      </c>
      <c r="B234" s="441" t="s">
        <v>185</v>
      </c>
      <c r="C234" s="58" t="s">
        <v>86</v>
      </c>
      <c r="D234" s="169">
        <v>2</v>
      </c>
      <c r="E234" s="168">
        <v>1</v>
      </c>
      <c r="F234" s="192">
        <v>50</v>
      </c>
      <c r="G234" s="169">
        <v>2</v>
      </c>
      <c r="H234" s="168">
        <v>1</v>
      </c>
      <c r="I234" s="192">
        <v>50</v>
      </c>
      <c r="J234" s="169">
        <v>1</v>
      </c>
      <c r="K234" s="168">
        <v>0</v>
      </c>
      <c r="L234" s="192">
        <v>0</v>
      </c>
      <c r="M234" s="169">
        <v>1</v>
      </c>
      <c r="N234" s="168">
        <v>0</v>
      </c>
      <c r="O234" s="192">
        <v>0</v>
      </c>
      <c r="P234" s="169">
        <v>16</v>
      </c>
      <c r="Q234" s="168">
        <v>8</v>
      </c>
      <c r="R234" s="192">
        <v>50</v>
      </c>
      <c r="S234" s="169">
        <v>3</v>
      </c>
      <c r="T234" s="168">
        <v>2</v>
      </c>
      <c r="U234" s="192">
        <v>66.7</v>
      </c>
      <c r="V234" s="169">
        <v>0</v>
      </c>
      <c r="W234" s="168">
        <v>0</v>
      </c>
      <c r="X234" s="192">
        <v>0</v>
      </c>
      <c r="Y234" s="169">
        <v>0</v>
      </c>
      <c r="Z234" s="168">
        <v>0</v>
      </c>
      <c r="AA234" s="192">
        <v>0</v>
      </c>
      <c r="AB234" s="169">
        <v>1</v>
      </c>
      <c r="AC234" s="168">
        <v>0</v>
      </c>
      <c r="AD234" s="192">
        <v>0</v>
      </c>
      <c r="AE234" s="169">
        <v>1</v>
      </c>
      <c r="AF234" s="168">
        <v>0</v>
      </c>
      <c r="AG234" s="192">
        <v>0</v>
      </c>
    </row>
    <row r="235" spans="1:33" ht="26.25">
      <c r="A235" s="104"/>
      <c r="B235" s="442" t="s">
        <v>186</v>
      </c>
      <c r="C235" s="429" t="s">
        <v>190</v>
      </c>
      <c r="D235" s="172">
        <v>8</v>
      </c>
      <c r="E235" s="173">
        <v>5</v>
      </c>
      <c r="F235" s="191">
        <v>62.5</v>
      </c>
      <c r="G235" s="172">
        <v>3</v>
      </c>
      <c r="H235" s="173">
        <v>2</v>
      </c>
      <c r="I235" s="191">
        <v>66.7</v>
      </c>
      <c r="J235" s="172">
        <v>5</v>
      </c>
      <c r="K235" s="173">
        <v>3</v>
      </c>
      <c r="L235" s="191">
        <v>60</v>
      </c>
      <c r="M235" s="172">
        <v>3</v>
      </c>
      <c r="N235" s="173">
        <v>2</v>
      </c>
      <c r="O235" s="191">
        <v>66.7</v>
      </c>
      <c r="P235" s="172">
        <v>12</v>
      </c>
      <c r="Q235" s="173">
        <v>11</v>
      </c>
      <c r="R235" s="191">
        <v>91.7</v>
      </c>
      <c r="S235" s="172">
        <v>6</v>
      </c>
      <c r="T235" s="173">
        <v>5</v>
      </c>
      <c r="U235" s="191">
        <v>83.3</v>
      </c>
      <c r="V235" s="172">
        <v>1</v>
      </c>
      <c r="W235" s="173">
        <v>0</v>
      </c>
      <c r="X235" s="191">
        <v>0</v>
      </c>
      <c r="Y235" s="172">
        <v>1</v>
      </c>
      <c r="Z235" s="173">
        <v>0</v>
      </c>
      <c r="AA235" s="191">
        <v>0</v>
      </c>
      <c r="AB235" s="172">
        <v>1</v>
      </c>
      <c r="AC235" s="173">
        <v>1</v>
      </c>
      <c r="AD235" s="191">
        <v>100</v>
      </c>
      <c r="AE235" s="172">
        <v>1</v>
      </c>
      <c r="AF235" s="173">
        <v>1</v>
      </c>
      <c r="AG235" s="191">
        <v>100</v>
      </c>
    </row>
    <row r="236" spans="1:33">
      <c r="A236" s="104"/>
      <c r="B236" s="441"/>
      <c r="C236" s="58" t="s">
        <v>87</v>
      </c>
      <c r="D236" s="169">
        <v>0</v>
      </c>
      <c r="E236" s="168">
        <v>0</v>
      </c>
      <c r="F236" s="192">
        <v>0</v>
      </c>
      <c r="G236" s="169">
        <v>0</v>
      </c>
      <c r="H236" s="168">
        <v>0</v>
      </c>
      <c r="I236" s="192">
        <v>0</v>
      </c>
      <c r="J236" s="169">
        <v>3</v>
      </c>
      <c r="K236" s="168">
        <v>2</v>
      </c>
      <c r="L236" s="192">
        <v>66.7</v>
      </c>
      <c r="M236" s="169">
        <v>3</v>
      </c>
      <c r="N236" s="168">
        <v>2</v>
      </c>
      <c r="O236" s="192">
        <v>66.7</v>
      </c>
      <c r="P236" s="169">
        <v>2</v>
      </c>
      <c r="Q236" s="168">
        <v>2</v>
      </c>
      <c r="R236" s="192">
        <v>100</v>
      </c>
      <c r="S236" s="169">
        <v>2</v>
      </c>
      <c r="T236" s="168">
        <v>2</v>
      </c>
      <c r="U236" s="192">
        <v>100</v>
      </c>
      <c r="V236" s="169">
        <v>0</v>
      </c>
      <c r="W236" s="168">
        <v>0</v>
      </c>
      <c r="X236" s="192">
        <v>0</v>
      </c>
      <c r="Y236" s="169">
        <v>0</v>
      </c>
      <c r="Z236" s="168">
        <v>0</v>
      </c>
      <c r="AA236" s="192">
        <v>0</v>
      </c>
      <c r="AB236" s="169">
        <v>2</v>
      </c>
      <c r="AC236" s="168">
        <v>1</v>
      </c>
      <c r="AD236" s="192">
        <v>50</v>
      </c>
      <c r="AE236" s="169">
        <v>2</v>
      </c>
      <c r="AF236" s="168">
        <v>1</v>
      </c>
      <c r="AG236" s="192">
        <v>50</v>
      </c>
    </row>
    <row r="237" spans="1:33" ht="26.25">
      <c r="A237" s="104"/>
      <c r="B237" s="441"/>
      <c r="C237" s="58" t="s">
        <v>88</v>
      </c>
      <c r="D237" s="169">
        <v>1</v>
      </c>
      <c r="E237" s="168">
        <v>1</v>
      </c>
      <c r="F237" s="192">
        <v>100</v>
      </c>
      <c r="G237" s="169">
        <v>1</v>
      </c>
      <c r="H237" s="168">
        <v>1</v>
      </c>
      <c r="I237" s="192">
        <v>100</v>
      </c>
      <c r="J237" s="169">
        <v>0</v>
      </c>
      <c r="K237" s="168">
        <v>0</v>
      </c>
      <c r="L237" s="192">
        <v>0</v>
      </c>
      <c r="M237" s="169">
        <v>0</v>
      </c>
      <c r="N237" s="168">
        <v>0</v>
      </c>
      <c r="O237" s="192">
        <v>0</v>
      </c>
      <c r="P237" s="169">
        <v>0</v>
      </c>
      <c r="Q237" s="168">
        <v>0</v>
      </c>
      <c r="R237" s="192">
        <v>0</v>
      </c>
      <c r="S237" s="169">
        <v>0</v>
      </c>
      <c r="T237" s="168">
        <v>0</v>
      </c>
      <c r="U237" s="192">
        <v>0</v>
      </c>
      <c r="V237" s="169">
        <v>0</v>
      </c>
      <c r="W237" s="168">
        <v>0</v>
      </c>
      <c r="X237" s="192">
        <v>0</v>
      </c>
      <c r="Y237" s="169">
        <v>0</v>
      </c>
      <c r="Z237" s="168">
        <v>0</v>
      </c>
      <c r="AA237" s="192">
        <v>0</v>
      </c>
      <c r="AB237" s="169">
        <v>2</v>
      </c>
      <c r="AC237" s="168">
        <v>1</v>
      </c>
      <c r="AD237" s="192">
        <v>50</v>
      </c>
      <c r="AE237" s="169">
        <v>1</v>
      </c>
      <c r="AF237" s="168">
        <v>1</v>
      </c>
      <c r="AG237" s="192">
        <v>100</v>
      </c>
    </row>
    <row r="238" spans="1:33">
      <c r="A238" s="104"/>
      <c r="B238" s="441"/>
      <c r="C238" s="58" t="s">
        <v>296</v>
      </c>
      <c r="D238" s="169">
        <v>0</v>
      </c>
      <c r="E238" s="168">
        <v>0</v>
      </c>
      <c r="F238" s="192">
        <v>0</v>
      </c>
      <c r="G238" s="169">
        <v>0</v>
      </c>
      <c r="H238" s="168">
        <v>0</v>
      </c>
      <c r="I238" s="192">
        <v>0</v>
      </c>
      <c r="J238" s="169">
        <v>0</v>
      </c>
      <c r="K238" s="168">
        <v>0</v>
      </c>
      <c r="L238" s="192">
        <v>0</v>
      </c>
      <c r="M238" s="169">
        <v>0</v>
      </c>
      <c r="N238" s="168">
        <v>0</v>
      </c>
      <c r="O238" s="192">
        <v>0</v>
      </c>
      <c r="P238" s="169">
        <v>2</v>
      </c>
      <c r="Q238" s="168">
        <v>2</v>
      </c>
      <c r="R238" s="192">
        <v>100</v>
      </c>
      <c r="S238" s="169">
        <v>1</v>
      </c>
      <c r="T238" s="168">
        <v>1</v>
      </c>
      <c r="U238" s="192">
        <v>100</v>
      </c>
      <c r="V238" s="169">
        <v>0</v>
      </c>
      <c r="W238" s="168">
        <v>0</v>
      </c>
      <c r="X238" s="192">
        <v>0</v>
      </c>
      <c r="Y238" s="169">
        <v>0</v>
      </c>
      <c r="Z238" s="168">
        <v>0</v>
      </c>
      <c r="AA238" s="192">
        <v>0</v>
      </c>
      <c r="AB238" s="169">
        <v>0</v>
      </c>
      <c r="AC238" s="168">
        <v>0</v>
      </c>
      <c r="AD238" s="192">
        <v>0</v>
      </c>
      <c r="AE238" s="169">
        <v>0</v>
      </c>
      <c r="AF238" s="168">
        <v>0</v>
      </c>
      <c r="AG238" s="192">
        <v>0</v>
      </c>
    </row>
    <row r="239" spans="1:33">
      <c r="A239" s="104"/>
      <c r="B239" s="441"/>
      <c r="C239" s="58" t="s">
        <v>36</v>
      </c>
      <c r="D239" s="169">
        <v>9</v>
      </c>
      <c r="E239" s="168">
        <v>6</v>
      </c>
      <c r="F239" s="192">
        <v>66.7</v>
      </c>
      <c r="G239" s="169">
        <v>3</v>
      </c>
      <c r="H239" s="168">
        <v>3</v>
      </c>
      <c r="I239" s="192">
        <v>100</v>
      </c>
      <c r="J239" s="169">
        <v>8</v>
      </c>
      <c r="K239" s="168">
        <v>5</v>
      </c>
      <c r="L239" s="192">
        <v>62.5</v>
      </c>
      <c r="M239" s="169">
        <v>6</v>
      </c>
      <c r="N239" s="168">
        <v>4</v>
      </c>
      <c r="O239" s="192">
        <v>66.7</v>
      </c>
      <c r="P239" s="169">
        <v>16</v>
      </c>
      <c r="Q239" s="168">
        <v>15</v>
      </c>
      <c r="R239" s="192">
        <v>93.8</v>
      </c>
      <c r="S239" s="169">
        <v>7</v>
      </c>
      <c r="T239" s="168">
        <v>6</v>
      </c>
      <c r="U239" s="192">
        <v>85.7</v>
      </c>
      <c r="V239" s="169">
        <v>1</v>
      </c>
      <c r="W239" s="168">
        <v>0</v>
      </c>
      <c r="X239" s="192">
        <v>0</v>
      </c>
      <c r="Y239" s="169">
        <v>1</v>
      </c>
      <c r="Z239" s="168">
        <v>0</v>
      </c>
      <c r="AA239" s="192">
        <v>0</v>
      </c>
      <c r="AB239" s="169">
        <v>5</v>
      </c>
      <c r="AC239" s="168">
        <v>3</v>
      </c>
      <c r="AD239" s="192">
        <v>60</v>
      </c>
      <c r="AE239" s="169">
        <v>4</v>
      </c>
      <c r="AF239" s="168">
        <v>3</v>
      </c>
      <c r="AG239" s="192">
        <v>75</v>
      </c>
    </row>
    <row r="240" spans="1:33" s="165" customFormat="1">
      <c r="A240" s="446"/>
      <c r="B240" s="445" t="s">
        <v>36</v>
      </c>
      <c r="C240" s="440"/>
      <c r="D240" s="179">
        <v>11</v>
      </c>
      <c r="E240" s="178">
        <v>7</v>
      </c>
      <c r="F240" s="194">
        <v>63.6</v>
      </c>
      <c r="G240" s="179">
        <v>4</v>
      </c>
      <c r="H240" s="178">
        <v>4</v>
      </c>
      <c r="I240" s="194">
        <v>100</v>
      </c>
      <c r="J240" s="179">
        <v>9</v>
      </c>
      <c r="K240" s="178">
        <v>5</v>
      </c>
      <c r="L240" s="194">
        <v>55.6</v>
      </c>
      <c r="M240" s="179">
        <v>6</v>
      </c>
      <c r="N240" s="178">
        <v>4</v>
      </c>
      <c r="O240" s="194">
        <v>66.7</v>
      </c>
      <c r="P240" s="179">
        <v>32</v>
      </c>
      <c r="Q240" s="178">
        <v>23</v>
      </c>
      <c r="R240" s="194">
        <v>71.900000000000006</v>
      </c>
      <c r="S240" s="179">
        <v>7</v>
      </c>
      <c r="T240" s="178">
        <v>6</v>
      </c>
      <c r="U240" s="194">
        <v>85.7</v>
      </c>
      <c r="V240" s="179">
        <v>1</v>
      </c>
      <c r="W240" s="178">
        <v>0</v>
      </c>
      <c r="X240" s="194">
        <v>0</v>
      </c>
      <c r="Y240" s="179">
        <v>1</v>
      </c>
      <c r="Z240" s="178">
        <v>0</v>
      </c>
      <c r="AA240" s="194">
        <v>0</v>
      </c>
      <c r="AB240" s="179">
        <v>6</v>
      </c>
      <c r="AC240" s="178">
        <v>3</v>
      </c>
      <c r="AD240" s="194">
        <v>50</v>
      </c>
      <c r="AE240" s="179">
        <v>5</v>
      </c>
      <c r="AF240" s="178">
        <v>3</v>
      </c>
      <c r="AG240" s="194">
        <v>60</v>
      </c>
    </row>
    <row r="241" spans="1:33">
      <c r="A241" s="104" t="s">
        <v>17</v>
      </c>
      <c r="B241" s="441" t="s">
        <v>89</v>
      </c>
      <c r="C241" s="58" t="s">
        <v>90</v>
      </c>
      <c r="D241" s="169">
        <v>0</v>
      </c>
      <c r="E241" s="168">
        <v>0</v>
      </c>
      <c r="F241" s="192">
        <v>0</v>
      </c>
      <c r="G241" s="169">
        <v>0</v>
      </c>
      <c r="H241" s="168">
        <v>0</v>
      </c>
      <c r="I241" s="192">
        <v>0</v>
      </c>
      <c r="J241" s="169">
        <v>0</v>
      </c>
      <c r="K241" s="168">
        <v>0</v>
      </c>
      <c r="L241" s="192">
        <v>0</v>
      </c>
      <c r="M241" s="169">
        <v>0</v>
      </c>
      <c r="N241" s="168">
        <v>0</v>
      </c>
      <c r="O241" s="192">
        <v>0</v>
      </c>
      <c r="P241" s="169">
        <v>2</v>
      </c>
      <c r="Q241" s="168">
        <v>0</v>
      </c>
      <c r="R241" s="192">
        <v>0</v>
      </c>
      <c r="S241" s="169">
        <v>1</v>
      </c>
      <c r="T241" s="168">
        <v>0</v>
      </c>
      <c r="U241" s="192">
        <v>0</v>
      </c>
      <c r="V241" s="169">
        <v>3</v>
      </c>
      <c r="W241" s="168">
        <v>3</v>
      </c>
      <c r="X241" s="192">
        <v>100</v>
      </c>
      <c r="Y241" s="169">
        <v>2</v>
      </c>
      <c r="Z241" s="168">
        <v>2</v>
      </c>
      <c r="AA241" s="192">
        <v>100</v>
      </c>
      <c r="AB241" s="169">
        <v>0</v>
      </c>
      <c r="AC241" s="168">
        <v>0</v>
      </c>
      <c r="AD241" s="192">
        <v>0</v>
      </c>
      <c r="AE241" s="169">
        <v>0</v>
      </c>
      <c r="AF241" s="168">
        <v>0</v>
      </c>
      <c r="AG241" s="192">
        <v>0</v>
      </c>
    </row>
    <row r="242" spans="1:33">
      <c r="A242" s="104"/>
      <c r="B242" s="441"/>
      <c r="C242" s="58" t="s">
        <v>297</v>
      </c>
      <c r="D242" s="169">
        <v>0</v>
      </c>
      <c r="E242" s="168">
        <v>0</v>
      </c>
      <c r="F242" s="192">
        <v>0</v>
      </c>
      <c r="G242" s="169">
        <v>0</v>
      </c>
      <c r="H242" s="168">
        <v>0</v>
      </c>
      <c r="I242" s="192">
        <v>0</v>
      </c>
      <c r="J242" s="169">
        <v>0</v>
      </c>
      <c r="K242" s="168">
        <v>0</v>
      </c>
      <c r="L242" s="192">
        <v>0</v>
      </c>
      <c r="M242" s="169">
        <v>0</v>
      </c>
      <c r="N242" s="168">
        <v>0</v>
      </c>
      <c r="O242" s="192">
        <v>0</v>
      </c>
      <c r="P242" s="169">
        <v>0</v>
      </c>
      <c r="Q242" s="168">
        <v>0</v>
      </c>
      <c r="R242" s="192">
        <v>0</v>
      </c>
      <c r="S242" s="169">
        <v>0</v>
      </c>
      <c r="T242" s="168">
        <v>0</v>
      </c>
      <c r="U242" s="192">
        <v>0</v>
      </c>
      <c r="V242" s="169">
        <v>1</v>
      </c>
      <c r="W242" s="168">
        <v>1</v>
      </c>
      <c r="X242" s="192">
        <v>100</v>
      </c>
      <c r="Y242" s="169">
        <v>1</v>
      </c>
      <c r="Z242" s="168">
        <v>1</v>
      </c>
      <c r="AA242" s="192">
        <v>100</v>
      </c>
      <c r="AB242" s="169">
        <v>0</v>
      </c>
      <c r="AC242" s="168">
        <v>0</v>
      </c>
      <c r="AD242" s="192">
        <v>0</v>
      </c>
      <c r="AE242" s="169">
        <v>0</v>
      </c>
      <c r="AF242" s="168">
        <v>0</v>
      </c>
      <c r="AG242" s="192">
        <v>0</v>
      </c>
    </row>
    <row r="243" spans="1:33">
      <c r="A243" s="104"/>
      <c r="B243" s="441"/>
      <c r="C243" s="58" t="s">
        <v>36</v>
      </c>
      <c r="D243" s="169">
        <v>0</v>
      </c>
      <c r="E243" s="168">
        <v>0</v>
      </c>
      <c r="F243" s="192">
        <v>0</v>
      </c>
      <c r="G243" s="169">
        <v>0</v>
      </c>
      <c r="H243" s="168">
        <v>0</v>
      </c>
      <c r="I243" s="192">
        <v>0</v>
      </c>
      <c r="J243" s="169">
        <v>0</v>
      </c>
      <c r="K243" s="168">
        <v>0</v>
      </c>
      <c r="L243" s="192">
        <v>0</v>
      </c>
      <c r="M243" s="169">
        <v>0</v>
      </c>
      <c r="N243" s="168">
        <v>0</v>
      </c>
      <c r="O243" s="192">
        <v>0</v>
      </c>
      <c r="P243" s="169">
        <v>2</v>
      </c>
      <c r="Q243" s="168">
        <v>0</v>
      </c>
      <c r="R243" s="192">
        <v>0</v>
      </c>
      <c r="S243" s="169">
        <v>1</v>
      </c>
      <c r="T243" s="168">
        <v>0</v>
      </c>
      <c r="U243" s="192">
        <v>0</v>
      </c>
      <c r="V243" s="169">
        <v>4</v>
      </c>
      <c r="W243" s="168">
        <v>4</v>
      </c>
      <c r="X243" s="192">
        <v>100</v>
      </c>
      <c r="Y243" s="169">
        <v>3</v>
      </c>
      <c r="Z243" s="168">
        <v>3</v>
      </c>
      <c r="AA243" s="192">
        <v>100</v>
      </c>
      <c r="AB243" s="169">
        <v>0</v>
      </c>
      <c r="AC243" s="168">
        <v>0</v>
      </c>
      <c r="AD243" s="192">
        <v>0</v>
      </c>
      <c r="AE243" s="169">
        <v>0</v>
      </c>
      <c r="AF243" s="168">
        <v>0</v>
      </c>
      <c r="AG243" s="192">
        <v>0</v>
      </c>
    </row>
    <row r="244" spans="1:33">
      <c r="A244" s="363" t="s">
        <v>18</v>
      </c>
      <c r="B244" s="442" t="s">
        <v>97</v>
      </c>
      <c r="C244" s="429" t="s">
        <v>99</v>
      </c>
      <c r="D244" s="172">
        <v>3</v>
      </c>
      <c r="E244" s="173">
        <v>2</v>
      </c>
      <c r="F244" s="191">
        <v>66.7</v>
      </c>
      <c r="G244" s="172">
        <v>2</v>
      </c>
      <c r="H244" s="173">
        <v>1</v>
      </c>
      <c r="I244" s="191">
        <v>50</v>
      </c>
      <c r="J244" s="172">
        <v>1</v>
      </c>
      <c r="K244" s="173">
        <v>1</v>
      </c>
      <c r="L244" s="191">
        <v>100</v>
      </c>
      <c r="M244" s="172">
        <v>1</v>
      </c>
      <c r="N244" s="173">
        <v>1</v>
      </c>
      <c r="O244" s="191">
        <v>100</v>
      </c>
      <c r="P244" s="172">
        <v>3</v>
      </c>
      <c r="Q244" s="173">
        <v>2</v>
      </c>
      <c r="R244" s="191">
        <v>66.7</v>
      </c>
      <c r="S244" s="172">
        <v>3</v>
      </c>
      <c r="T244" s="173">
        <v>2</v>
      </c>
      <c r="U244" s="191">
        <v>66.7</v>
      </c>
      <c r="V244" s="172">
        <v>2</v>
      </c>
      <c r="W244" s="173">
        <v>2</v>
      </c>
      <c r="X244" s="191">
        <v>100</v>
      </c>
      <c r="Y244" s="172">
        <v>2</v>
      </c>
      <c r="Z244" s="173">
        <v>2</v>
      </c>
      <c r="AA244" s="191">
        <v>100</v>
      </c>
      <c r="AB244" s="172">
        <v>0</v>
      </c>
      <c r="AC244" s="173">
        <v>0</v>
      </c>
      <c r="AD244" s="191">
        <v>0</v>
      </c>
      <c r="AE244" s="172">
        <v>0</v>
      </c>
      <c r="AF244" s="173">
        <v>0</v>
      </c>
      <c r="AG244" s="191">
        <v>0</v>
      </c>
    </row>
    <row r="245" spans="1:33">
      <c r="A245" s="104"/>
      <c r="B245" s="441"/>
      <c r="C245" s="58" t="s">
        <v>100</v>
      </c>
      <c r="D245" s="169">
        <v>0</v>
      </c>
      <c r="E245" s="168">
        <v>0</v>
      </c>
      <c r="F245" s="192">
        <v>0</v>
      </c>
      <c r="G245" s="169">
        <v>0</v>
      </c>
      <c r="H245" s="168">
        <v>0</v>
      </c>
      <c r="I245" s="192">
        <v>0</v>
      </c>
      <c r="J245" s="169">
        <v>0</v>
      </c>
      <c r="K245" s="168">
        <v>0</v>
      </c>
      <c r="L245" s="192">
        <v>0</v>
      </c>
      <c r="M245" s="169">
        <v>0</v>
      </c>
      <c r="N245" s="168">
        <v>0</v>
      </c>
      <c r="O245" s="192">
        <v>0</v>
      </c>
      <c r="P245" s="169">
        <v>3</v>
      </c>
      <c r="Q245" s="168">
        <v>2</v>
      </c>
      <c r="R245" s="192">
        <v>66.7</v>
      </c>
      <c r="S245" s="169">
        <v>3</v>
      </c>
      <c r="T245" s="168">
        <v>2</v>
      </c>
      <c r="U245" s="192">
        <v>66.7</v>
      </c>
      <c r="V245" s="169">
        <v>1</v>
      </c>
      <c r="W245" s="168">
        <v>0</v>
      </c>
      <c r="X245" s="192">
        <v>0</v>
      </c>
      <c r="Y245" s="169">
        <v>1</v>
      </c>
      <c r="Z245" s="168">
        <v>0</v>
      </c>
      <c r="AA245" s="192">
        <v>0</v>
      </c>
      <c r="AB245" s="169">
        <v>0</v>
      </c>
      <c r="AC245" s="168">
        <v>0</v>
      </c>
      <c r="AD245" s="192">
        <v>0</v>
      </c>
      <c r="AE245" s="169">
        <v>0</v>
      </c>
      <c r="AF245" s="168">
        <v>0</v>
      </c>
      <c r="AG245" s="192">
        <v>0</v>
      </c>
    </row>
    <row r="246" spans="1:33">
      <c r="A246" s="104"/>
      <c r="B246" s="441"/>
      <c r="C246" s="58" t="s">
        <v>299</v>
      </c>
      <c r="D246" s="169">
        <v>0</v>
      </c>
      <c r="E246" s="168">
        <v>0</v>
      </c>
      <c r="F246" s="192">
        <v>0</v>
      </c>
      <c r="G246" s="169">
        <v>0</v>
      </c>
      <c r="H246" s="168">
        <v>0</v>
      </c>
      <c r="I246" s="192">
        <v>0</v>
      </c>
      <c r="J246" s="169">
        <v>1</v>
      </c>
      <c r="K246" s="168">
        <v>1</v>
      </c>
      <c r="L246" s="192">
        <v>100</v>
      </c>
      <c r="M246" s="169">
        <v>1</v>
      </c>
      <c r="N246" s="168">
        <v>1</v>
      </c>
      <c r="O246" s="192">
        <v>100</v>
      </c>
      <c r="P246" s="169">
        <v>4</v>
      </c>
      <c r="Q246" s="168">
        <v>4</v>
      </c>
      <c r="R246" s="192">
        <v>100</v>
      </c>
      <c r="S246" s="169">
        <v>4</v>
      </c>
      <c r="T246" s="168">
        <v>4</v>
      </c>
      <c r="U246" s="192">
        <v>100</v>
      </c>
      <c r="V246" s="169">
        <v>0</v>
      </c>
      <c r="W246" s="168">
        <v>0</v>
      </c>
      <c r="X246" s="192">
        <v>0</v>
      </c>
      <c r="Y246" s="169">
        <v>0</v>
      </c>
      <c r="Z246" s="168">
        <v>0</v>
      </c>
      <c r="AA246" s="192">
        <v>0</v>
      </c>
      <c r="AB246" s="169">
        <v>1</v>
      </c>
      <c r="AC246" s="168">
        <v>1</v>
      </c>
      <c r="AD246" s="192">
        <v>100</v>
      </c>
      <c r="AE246" s="169">
        <v>1</v>
      </c>
      <c r="AF246" s="168">
        <v>1</v>
      </c>
      <c r="AG246" s="192">
        <v>100</v>
      </c>
    </row>
    <row r="247" spans="1:33">
      <c r="A247" s="446"/>
      <c r="B247" s="443"/>
      <c r="C247" s="444" t="s">
        <v>36</v>
      </c>
      <c r="D247" s="170">
        <v>3</v>
      </c>
      <c r="E247" s="171">
        <v>2</v>
      </c>
      <c r="F247" s="193">
        <v>66.7</v>
      </c>
      <c r="G247" s="170">
        <v>2</v>
      </c>
      <c r="H247" s="171">
        <v>1</v>
      </c>
      <c r="I247" s="193">
        <v>50</v>
      </c>
      <c r="J247" s="170">
        <v>2</v>
      </c>
      <c r="K247" s="171">
        <v>2</v>
      </c>
      <c r="L247" s="193">
        <v>100</v>
      </c>
      <c r="M247" s="170">
        <v>2</v>
      </c>
      <c r="N247" s="171">
        <v>2</v>
      </c>
      <c r="O247" s="193">
        <v>100</v>
      </c>
      <c r="P247" s="170">
        <v>10</v>
      </c>
      <c r="Q247" s="171">
        <v>8</v>
      </c>
      <c r="R247" s="193">
        <v>80</v>
      </c>
      <c r="S247" s="170">
        <v>9</v>
      </c>
      <c r="T247" s="171">
        <v>8</v>
      </c>
      <c r="U247" s="193">
        <v>88.9</v>
      </c>
      <c r="V247" s="170">
        <v>3</v>
      </c>
      <c r="W247" s="171">
        <v>2</v>
      </c>
      <c r="X247" s="193">
        <v>66.7</v>
      </c>
      <c r="Y247" s="170">
        <v>3</v>
      </c>
      <c r="Z247" s="171">
        <v>2</v>
      </c>
      <c r="AA247" s="193">
        <v>66.7</v>
      </c>
      <c r="AB247" s="170">
        <v>1</v>
      </c>
      <c r="AC247" s="171">
        <v>1</v>
      </c>
      <c r="AD247" s="193">
        <v>100</v>
      </c>
      <c r="AE247" s="170">
        <v>1</v>
      </c>
      <c r="AF247" s="171">
        <v>1</v>
      </c>
      <c r="AG247" s="193">
        <v>100</v>
      </c>
    </row>
    <row r="248" spans="1:33">
      <c r="A248" s="104" t="s">
        <v>19</v>
      </c>
      <c r="B248" s="441" t="s">
        <v>112</v>
      </c>
      <c r="C248" s="58" t="s">
        <v>113</v>
      </c>
      <c r="D248" s="169">
        <v>0</v>
      </c>
      <c r="E248" s="168">
        <v>0</v>
      </c>
      <c r="F248" s="192">
        <v>0</v>
      </c>
      <c r="G248" s="169">
        <v>0</v>
      </c>
      <c r="H248" s="168">
        <v>0</v>
      </c>
      <c r="I248" s="192">
        <v>0</v>
      </c>
      <c r="J248" s="169">
        <v>1</v>
      </c>
      <c r="K248" s="168">
        <v>0</v>
      </c>
      <c r="L248" s="192">
        <v>0</v>
      </c>
      <c r="M248" s="169">
        <v>1</v>
      </c>
      <c r="N248" s="168">
        <v>0</v>
      </c>
      <c r="O248" s="192">
        <v>0</v>
      </c>
      <c r="P248" s="169">
        <v>0</v>
      </c>
      <c r="Q248" s="168">
        <v>0</v>
      </c>
      <c r="R248" s="192">
        <v>0</v>
      </c>
      <c r="S248" s="169">
        <v>0</v>
      </c>
      <c r="T248" s="168">
        <v>0</v>
      </c>
      <c r="U248" s="192">
        <v>0</v>
      </c>
      <c r="V248" s="169">
        <v>0</v>
      </c>
      <c r="W248" s="168">
        <v>0</v>
      </c>
      <c r="X248" s="192">
        <v>0</v>
      </c>
      <c r="Y248" s="169">
        <v>0</v>
      </c>
      <c r="Z248" s="168">
        <v>0</v>
      </c>
      <c r="AA248" s="192">
        <v>0</v>
      </c>
      <c r="AB248" s="169">
        <v>0</v>
      </c>
      <c r="AC248" s="168">
        <v>0</v>
      </c>
      <c r="AD248" s="192">
        <v>0</v>
      </c>
      <c r="AE248" s="169">
        <v>0</v>
      </c>
      <c r="AF248" s="168">
        <v>0</v>
      </c>
      <c r="AG248" s="192">
        <v>0</v>
      </c>
    </row>
    <row r="249" spans="1:33">
      <c r="A249" s="104"/>
      <c r="B249" s="441"/>
      <c r="C249" s="58" t="s">
        <v>114</v>
      </c>
      <c r="D249" s="169">
        <v>2</v>
      </c>
      <c r="E249" s="168">
        <v>0</v>
      </c>
      <c r="F249" s="192">
        <v>0</v>
      </c>
      <c r="G249" s="169">
        <v>2</v>
      </c>
      <c r="H249" s="168">
        <v>0</v>
      </c>
      <c r="I249" s="192">
        <v>0</v>
      </c>
      <c r="J249" s="169">
        <v>0</v>
      </c>
      <c r="K249" s="168">
        <v>0</v>
      </c>
      <c r="L249" s="192">
        <v>0</v>
      </c>
      <c r="M249" s="169">
        <v>0</v>
      </c>
      <c r="N249" s="168">
        <v>0</v>
      </c>
      <c r="O249" s="192">
        <v>0</v>
      </c>
      <c r="P249" s="169">
        <v>0</v>
      </c>
      <c r="Q249" s="168">
        <v>0</v>
      </c>
      <c r="R249" s="192">
        <v>0</v>
      </c>
      <c r="S249" s="169">
        <v>0</v>
      </c>
      <c r="T249" s="168">
        <v>0</v>
      </c>
      <c r="U249" s="192">
        <v>0</v>
      </c>
      <c r="V249" s="169">
        <v>0</v>
      </c>
      <c r="W249" s="168">
        <v>0</v>
      </c>
      <c r="X249" s="192">
        <v>0</v>
      </c>
      <c r="Y249" s="169">
        <v>0</v>
      </c>
      <c r="Z249" s="168">
        <v>0</v>
      </c>
      <c r="AA249" s="192">
        <v>0</v>
      </c>
      <c r="AB249" s="169">
        <v>0</v>
      </c>
      <c r="AC249" s="168">
        <v>0</v>
      </c>
      <c r="AD249" s="192">
        <v>0</v>
      </c>
      <c r="AE249" s="169">
        <v>0</v>
      </c>
      <c r="AF249" s="168">
        <v>0</v>
      </c>
      <c r="AG249" s="192">
        <v>0</v>
      </c>
    </row>
    <row r="250" spans="1:33">
      <c r="A250" s="104"/>
      <c r="B250" s="441"/>
      <c r="C250" s="58" t="s">
        <v>301</v>
      </c>
      <c r="D250" s="169">
        <v>0</v>
      </c>
      <c r="E250" s="168">
        <v>0</v>
      </c>
      <c r="F250" s="192">
        <v>0</v>
      </c>
      <c r="G250" s="169">
        <v>0</v>
      </c>
      <c r="H250" s="168">
        <v>0</v>
      </c>
      <c r="I250" s="192">
        <v>0</v>
      </c>
      <c r="J250" s="169">
        <v>0</v>
      </c>
      <c r="K250" s="168">
        <v>0</v>
      </c>
      <c r="L250" s="192">
        <v>0</v>
      </c>
      <c r="M250" s="169">
        <v>0</v>
      </c>
      <c r="N250" s="168">
        <v>0</v>
      </c>
      <c r="O250" s="192">
        <v>0</v>
      </c>
      <c r="P250" s="169">
        <v>0</v>
      </c>
      <c r="Q250" s="168">
        <v>0</v>
      </c>
      <c r="R250" s="192">
        <v>0</v>
      </c>
      <c r="S250" s="169">
        <v>0</v>
      </c>
      <c r="T250" s="168">
        <v>0</v>
      </c>
      <c r="U250" s="192">
        <v>0</v>
      </c>
      <c r="V250" s="169">
        <v>1</v>
      </c>
      <c r="W250" s="168">
        <v>1</v>
      </c>
      <c r="X250" s="192">
        <v>100</v>
      </c>
      <c r="Y250" s="169">
        <v>1</v>
      </c>
      <c r="Z250" s="168">
        <v>1</v>
      </c>
      <c r="AA250" s="192">
        <v>100</v>
      </c>
      <c r="AB250" s="169">
        <v>0</v>
      </c>
      <c r="AC250" s="168">
        <v>0</v>
      </c>
      <c r="AD250" s="192">
        <v>0</v>
      </c>
      <c r="AE250" s="169">
        <v>0</v>
      </c>
      <c r="AF250" s="168">
        <v>0</v>
      </c>
      <c r="AG250" s="192">
        <v>0</v>
      </c>
    </row>
    <row r="251" spans="1:33">
      <c r="A251" s="104"/>
      <c r="B251" s="441"/>
      <c r="C251" s="58" t="s">
        <v>36</v>
      </c>
      <c r="D251" s="169">
        <v>2</v>
      </c>
      <c r="E251" s="168">
        <v>0</v>
      </c>
      <c r="F251" s="192">
        <v>0</v>
      </c>
      <c r="G251" s="169">
        <v>2</v>
      </c>
      <c r="H251" s="168">
        <v>0</v>
      </c>
      <c r="I251" s="192">
        <v>0</v>
      </c>
      <c r="J251" s="169">
        <v>1</v>
      </c>
      <c r="K251" s="168">
        <v>0</v>
      </c>
      <c r="L251" s="192">
        <v>0</v>
      </c>
      <c r="M251" s="169">
        <v>1</v>
      </c>
      <c r="N251" s="168">
        <v>0</v>
      </c>
      <c r="O251" s="192">
        <v>0</v>
      </c>
      <c r="P251" s="169">
        <v>0</v>
      </c>
      <c r="Q251" s="168">
        <v>0</v>
      </c>
      <c r="R251" s="192">
        <v>0</v>
      </c>
      <c r="S251" s="169">
        <v>0</v>
      </c>
      <c r="T251" s="168">
        <v>0</v>
      </c>
      <c r="U251" s="192">
        <v>0</v>
      </c>
      <c r="V251" s="169">
        <v>1</v>
      </c>
      <c r="W251" s="168">
        <v>1</v>
      </c>
      <c r="X251" s="192">
        <v>100</v>
      </c>
      <c r="Y251" s="169">
        <v>1</v>
      </c>
      <c r="Z251" s="168">
        <v>1</v>
      </c>
      <c r="AA251" s="192">
        <v>100</v>
      </c>
      <c r="AB251" s="169">
        <v>0</v>
      </c>
      <c r="AC251" s="168">
        <v>0</v>
      </c>
      <c r="AD251" s="192">
        <v>0</v>
      </c>
      <c r="AE251" s="169">
        <v>0</v>
      </c>
      <c r="AF251" s="168">
        <v>0</v>
      </c>
      <c r="AG251" s="192">
        <v>0</v>
      </c>
    </row>
    <row r="252" spans="1:33">
      <c r="A252" s="104"/>
      <c r="B252" s="442" t="s">
        <v>117</v>
      </c>
      <c r="C252" s="429" t="s">
        <v>283</v>
      </c>
      <c r="D252" s="172">
        <v>1</v>
      </c>
      <c r="E252" s="173">
        <v>0</v>
      </c>
      <c r="F252" s="191">
        <v>0</v>
      </c>
      <c r="G252" s="172">
        <v>1</v>
      </c>
      <c r="H252" s="173">
        <v>0</v>
      </c>
      <c r="I252" s="191">
        <v>0</v>
      </c>
      <c r="J252" s="172">
        <v>0</v>
      </c>
      <c r="K252" s="173">
        <v>0</v>
      </c>
      <c r="L252" s="191">
        <v>0</v>
      </c>
      <c r="M252" s="172">
        <v>0</v>
      </c>
      <c r="N252" s="173">
        <v>0</v>
      </c>
      <c r="O252" s="191">
        <v>0</v>
      </c>
      <c r="P252" s="172">
        <v>0</v>
      </c>
      <c r="Q252" s="173">
        <v>0</v>
      </c>
      <c r="R252" s="191">
        <v>0</v>
      </c>
      <c r="S252" s="172">
        <v>0</v>
      </c>
      <c r="T252" s="173">
        <v>0</v>
      </c>
      <c r="U252" s="191">
        <v>0</v>
      </c>
      <c r="V252" s="172">
        <v>0</v>
      </c>
      <c r="W252" s="173">
        <v>0</v>
      </c>
      <c r="X252" s="191">
        <v>0</v>
      </c>
      <c r="Y252" s="172">
        <v>0</v>
      </c>
      <c r="Z252" s="173">
        <v>0</v>
      </c>
      <c r="AA252" s="191">
        <v>0</v>
      </c>
      <c r="AB252" s="172">
        <v>0</v>
      </c>
      <c r="AC252" s="173">
        <v>0</v>
      </c>
      <c r="AD252" s="191">
        <v>0</v>
      </c>
      <c r="AE252" s="172">
        <v>0</v>
      </c>
      <c r="AF252" s="173">
        <v>0</v>
      </c>
      <c r="AG252" s="191">
        <v>0</v>
      </c>
    </row>
    <row r="253" spans="1:33">
      <c r="A253" s="446"/>
      <c r="B253" s="443" t="s">
        <v>36</v>
      </c>
      <c r="C253" s="444"/>
      <c r="D253" s="170">
        <v>3</v>
      </c>
      <c r="E253" s="171">
        <v>0</v>
      </c>
      <c r="F253" s="193">
        <v>0</v>
      </c>
      <c r="G253" s="170">
        <v>3</v>
      </c>
      <c r="H253" s="171">
        <v>0</v>
      </c>
      <c r="I253" s="193">
        <v>0</v>
      </c>
      <c r="J253" s="170">
        <v>1</v>
      </c>
      <c r="K253" s="171">
        <v>0</v>
      </c>
      <c r="L253" s="193">
        <v>0</v>
      </c>
      <c r="M253" s="170">
        <v>1</v>
      </c>
      <c r="N253" s="171">
        <v>0</v>
      </c>
      <c r="O253" s="193">
        <v>0</v>
      </c>
      <c r="P253" s="170">
        <v>0</v>
      </c>
      <c r="Q253" s="171">
        <v>0</v>
      </c>
      <c r="R253" s="193">
        <v>0</v>
      </c>
      <c r="S253" s="170">
        <v>0</v>
      </c>
      <c r="T253" s="171">
        <v>0</v>
      </c>
      <c r="U253" s="193">
        <v>0</v>
      </c>
      <c r="V253" s="170">
        <v>1</v>
      </c>
      <c r="W253" s="171">
        <v>1</v>
      </c>
      <c r="X253" s="193">
        <v>100</v>
      </c>
      <c r="Y253" s="170">
        <v>1</v>
      </c>
      <c r="Z253" s="171">
        <v>1</v>
      </c>
      <c r="AA253" s="193">
        <v>100</v>
      </c>
      <c r="AB253" s="170">
        <v>0</v>
      </c>
      <c r="AC253" s="171">
        <v>0</v>
      </c>
      <c r="AD253" s="193">
        <v>0</v>
      </c>
      <c r="AE253" s="170">
        <v>0</v>
      </c>
      <c r="AF253" s="171">
        <v>0</v>
      </c>
      <c r="AG253" s="193">
        <v>0</v>
      </c>
    </row>
    <row r="254" spans="1:33" ht="39">
      <c r="A254" s="104" t="s">
        <v>20</v>
      </c>
      <c r="B254" s="445" t="s">
        <v>118</v>
      </c>
      <c r="C254" s="440" t="s">
        <v>119</v>
      </c>
      <c r="D254" s="179">
        <v>1</v>
      </c>
      <c r="E254" s="178">
        <v>0</v>
      </c>
      <c r="F254" s="194">
        <v>0</v>
      </c>
      <c r="G254" s="179">
        <v>1</v>
      </c>
      <c r="H254" s="178">
        <v>0</v>
      </c>
      <c r="I254" s="194">
        <v>0</v>
      </c>
      <c r="J254" s="179">
        <v>0</v>
      </c>
      <c r="K254" s="178">
        <v>0</v>
      </c>
      <c r="L254" s="194">
        <v>0</v>
      </c>
      <c r="M254" s="179">
        <v>0</v>
      </c>
      <c r="N254" s="178">
        <v>0</v>
      </c>
      <c r="O254" s="194">
        <v>0</v>
      </c>
      <c r="P254" s="179">
        <v>0</v>
      </c>
      <c r="Q254" s="178">
        <v>0</v>
      </c>
      <c r="R254" s="194">
        <v>0</v>
      </c>
      <c r="S254" s="179">
        <v>0</v>
      </c>
      <c r="T254" s="178">
        <v>0</v>
      </c>
      <c r="U254" s="194">
        <v>0</v>
      </c>
      <c r="V254" s="179">
        <v>0</v>
      </c>
      <c r="W254" s="178">
        <v>0</v>
      </c>
      <c r="X254" s="194">
        <v>0</v>
      </c>
      <c r="Y254" s="179">
        <v>0</v>
      </c>
      <c r="Z254" s="178">
        <v>0</v>
      </c>
      <c r="AA254" s="194">
        <v>0</v>
      </c>
      <c r="AB254" s="179">
        <v>0</v>
      </c>
      <c r="AC254" s="178">
        <v>0</v>
      </c>
      <c r="AD254" s="194">
        <v>0</v>
      </c>
      <c r="AE254" s="179">
        <v>0</v>
      </c>
      <c r="AF254" s="178">
        <v>0</v>
      </c>
      <c r="AG254" s="194">
        <v>0</v>
      </c>
    </row>
    <row r="255" spans="1:33" ht="26.25">
      <c r="A255" s="104"/>
      <c r="B255" s="445" t="s">
        <v>188</v>
      </c>
      <c r="C255" s="440" t="s">
        <v>125</v>
      </c>
      <c r="D255" s="179">
        <v>1</v>
      </c>
      <c r="E255" s="178">
        <v>0</v>
      </c>
      <c r="F255" s="194">
        <v>0</v>
      </c>
      <c r="G255" s="179">
        <v>1</v>
      </c>
      <c r="H255" s="178">
        <v>0</v>
      </c>
      <c r="I255" s="194">
        <v>0</v>
      </c>
      <c r="J255" s="179">
        <v>2</v>
      </c>
      <c r="K255" s="178">
        <v>1</v>
      </c>
      <c r="L255" s="194">
        <v>50</v>
      </c>
      <c r="M255" s="179">
        <v>2</v>
      </c>
      <c r="N255" s="178">
        <v>1</v>
      </c>
      <c r="O255" s="194">
        <v>50</v>
      </c>
      <c r="P255" s="179">
        <v>3</v>
      </c>
      <c r="Q255" s="178">
        <v>2</v>
      </c>
      <c r="R255" s="194">
        <v>66.7</v>
      </c>
      <c r="S255" s="179">
        <v>3</v>
      </c>
      <c r="T255" s="178">
        <v>2</v>
      </c>
      <c r="U255" s="194">
        <v>66.7</v>
      </c>
      <c r="V255" s="179">
        <v>1</v>
      </c>
      <c r="W255" s="178">
        <v>1</v>
      </c>
      <c r="X255" s="194">
        <v>100</v>
      </c>
      <c r="Y255" s="179">
        <v>1</v>
      </c>
      <c r="Z255" s="178">
        <v>1</v>
      </c>
      <c r="AA255" s="194">
        <v>100</v>
      </c>
      <c r="AB255" s="179">
        <v>1</v>
      </c>
      <c r="AC255" s="178">
        <v>1</v>
      </c>
      <c r="AD255" s="194">
        <v>100</v>
      </c>
      <c r="AE255" s="179">
        <v>1</v>
      </c>
      <c r="AF255" s="178">
        <v>1</v>
      </c>
      <c r="AG255" s="194">
        <v>100</v>
      </c>
    </row>
    <row r="256" spans="1:33">
      <c r="A256" s="104"/>
      <c r="B256" s="441" t="s">
        <v>189</v>
      </c>
      <c r="C256" s="58" t="s">
        <v>126</v>
      </c>
      <c r="D256" s="169">
        <v>3</v>
      </c>
      <c r="E256" s="168">
        <v>3</v>
      </c>
      <c r="F256" s="192">
        <v>100</v>
      </c>
      <c r="G256" s="169">
        <v>3</v>
      </c>
      <c r="H256" s="168">
        <v>3</v>
      </c>
      <c r="I256" s="192">
        <v>100</v>
      </c>
      <c r="J256" s="169">
        <v>0</v>
      </c>
      <c r="K256" s="168">
        <v>0</v>
      </c>
      <c r="L256" s="192">
        <v>0</v>
      </c>
      <c r="M256" s="169">
        <v>0</v>
      </c>
      <c r="N256" s="168">
        <v>0</v>
      </c>
      <c r="O256" s="192">
        <v>0</v>
      </c>
      <c r="P256" s="169">
        <v>0</v>
      </c>
      <c r="Q256" s="168">
        <v>0</v>
      </c>
      <c r="R256" s="192">
        <v>0</v>
      </c>
      <c r="S256" s="169">
        <v>0</v>
      </c>
      <c r="T256" s="168">
        <v>0</v>
      </c>
      <c r="U256" s="192">
        <v>0</v>
      </c>
      <c r="V256" s="169">
        <v>3</v>
      </c>
      <c r="W256" s="168">
        <v>3</v>
      </c>
      <c r="X256" s="192">
        <v>100</v>
      </c>
      <c r="Y256" s="169">
        <v>1</v>
      </c>
      <c r="Z256" s="168">
        <v>1</v>
      </c>
      <c r="AA256" s="192">
        <v>100</v>
      </c>
      <c r="AB256" s="169">
        <v>6</v>
      </c>
      <c r="AC256" s="168">
        <v>0</v>
      </c>
      <c r="AD256" s="192">
        <v>0</v>
      </c>
      <c r="AE256" s="169">
        <v>5</v>
      </c>
      <c r="AF256" s="168">
        <v>0</v>
      </c>
      <c r="AG256" s="192">
        <v>0</v>
      </c>
    </row>
    <row r="257" spans="1:33">
      <c r="A257" s="104"/>
      <c r="B257" s="441"/>
      <c r="C257" s="58" t="s">
        <v>304</v>
      </c>
      <c r="D257" s="169">
        <v>0</v>
      </c>
      <c r="E257" s="168">
        <v>0</v>
      </c>
      <c r="F257" s="192">
        <v>0</v>
      </c>
      <c r="G257" s="169">
        <v>0</v>
      </c>
      <c r="H257" s="168">
        <v>0</v>
      </c>
      <c r="I257" s="192">
        <v>0</v>
      </c>
      <c r="J257" s="169">
        <v>0</v>
      </c>
      <c r="K257" s="168">
        <v>0</v>
      </c>
      <c r="L257" s="192">
        <v>0</v>
      </c>
      <c r="M257" s="169">
        <v>0</v>
      </c>
      <c r="N257" s="168">
        <v>0</v>
      </c>
      <c r="O257" s="192">
        <v>0</v>
      </c>
      <c r="P257" s="169">
        <v>0</v>
      </c>
      <c r="Q257" s="168">
        <v>0</v>
      </c>
      <c r="R257" s="192">
        <v>0</v>
      </c>
      <c r="S257" s="169">
        <v>0</v>
      </c>
      <c r="T257" s="168">
        <v>0</v>
      </c>
      <c r="U257" s="192">
        <v>0</v>
      </c>
      <c r="V257" s="169">
        <v>0</v>
      </c>
      <c r="W257" s="168">
        <v>0</v>
      </c>
      <c r="X257" s="192">
        <v>0</v>
      </c>
      <c r="Y257" s="169">
        <v>0</v>
      </c>
      <c r="Z257" s="168">
        <v>0</v>
      </c>
      <c r="AA257" s="192">
        <v>0</v>
      </c>
      <c r="AB257" s="169">
        <v>3</v>
      </c>
      <c r="AC257" s="168">
        <v>3</v>
      </c>
      <c r="AD257" s="192">
        <v>100</v>
      </c>
      <c r="AE257" s="169">
        <v>2</v>
      </c>
      <c r="AF257" s="168">
        <v>2</v>
      </c>
      <c r="AG257" s="192">
        <v>100</v>
      </c>
    </row>
    <row r="258" spans="1:33">
      <c r="A258" s="104"/>
      <c r="B258" s="441"/>
      <c r="C258" s="58" t="s">
        <v>36</v>
      </c>
      <c r="D258" s="169">
        <v>3</v>
      </c>
      <c r="E258" s="168">
        <v>3</v>
      </c>
      <c r="F258" s="192">
        <v>100</v>
      </c>
      <c r="G258" s="169">
        <v>3</v>
      </c>
      <c r="H258" s="168">
        <v>3</v>
      </c>
      <c r="I258" s="192">
        <v>100</v>
      </c>
      <c r="J258" s="169">
        <v>0</v>
      </c>
      <c r="K258" s="168">
        <v>0</v>
      </c>
      <c r="L258" s="192">
        <v>0</v>
      </c>
      <c r="M258" s="169">
        <v>0</v>
      </c>
      <c r="N258" s="168">
        <v>0</v>
      </c>
      <c r="O258" s="192">
        <v>0</v>
      </c>
      <c r="P258" s="169">
        <v>0</v>
      </c>
      <c r="Q258" s="168">
        <v>0</v>
      </c>
      <c r="R258" s="192">
        <v>0</v>
      </c>
      <c r="S258" s="169">
        <v>0</v>
      </c>
      <c r="T258" s="168">
        <v>0</v>
      </c>
      <c r="U258" s="192">
        <v>0</v>
      </c>
      <c r="V258" s="169">
        <v>3</v>
      </c>
      <c r="W258" s="168">
        <v>3</v>
      </c>
      <c r="X258" s="192">
        <v>100</v>
      </c>
      <c r="Y258" s="169">
        <v>1</v>
      </c>
      <c r="Z258" s="168">
        <v>1</v>
      </c>
      <c r="AA258" s="192">
        <v>100</v>
      </c>
      <c r="AB258" s="169">
        <v>9</v>
      </c>
      <c r="AC258" s="168">
        <v>3</v>
      </c>
      <c r="AD258" s="192">
        <v>33.299999999999997</v>
      </c>
      <c r="AE258" s="169">
        <v>7</v>
      </c>
      <c r="AF258" s="168">
        <v>2</v>
      </c>
      <c r="AG258" s="192">
        <v>28.6</v>
      </c>
    </row>
    <row r="259" spans="1:33" ht="13.5" customHeight="1">
      <c r="A259" s="104"/>
      <c r="B259" s="445" t="s">
        <v>177</v>
      </c>
      <c r="C259" s="440" t="s">
        <v>305</v>
      </c>
      <c r="D259" s="179">
        <v>15</v>
      </c>
      <c r="E259" s="178">
        <v>12</v>
      </c>
      <c r="F259" s="194">
        <v>80</v>
      </c>
      <c r="G259" s="179">
        <v>12</v>
      </c>
      <c r="H259" s="178">
        <v>12</v>
      </c>
      <c r="I259" s="194">
        <v>100</v>
      </c>
      <c r="J259" s="179">
        <v>18</v>
      </c>
      <c r="K259" s="178">
        <v>13</v>
      </c>
      <c r="L259" s="194">
        <v>72.2</v>
      </c>
      <c r="M259" s="179">
        <v>10</v>
      </c>
      <c r="N259" s="178">
        <v>10</v>
      </c>
      <c r="O259" s="194">
        <v>100</v>
      </c>
      <c r="P259" s="179">
        <v>9</v>
      </c>
      <c r="Q259" s="178">
        <v>8</v>
      </c>
      <c r="R259" s="194">
        <v>88.9</v>
      </c>
      <c r="S259" s="179">
        <v>8</v>
      </c>
      <c r="T259" s="178">
        <v>8</v>
      </c>
      <c r="U259" s="194">
        <v>100</v>
      </c>
      <c r="V259" s="179">
        <v>3</v>
      </c>
      <c r="W259" s="178">
        <v>3</v>
      </c>
      <c r="X259" s="194">
        <v>100</v>
      </c>
      <c r="Y259" s="179">
        <v>2</v>
      </c>
      <c r="Z259" s="178">
        <v>2</v>
      </c>
      <c r="AA259" s="194">
        <v>100</v>
      </c>
      <c r="AB259" s="179">
        <v>9</v>
      </c>
      <c r="AC259" s="178">
        <v>8</v>
      </c>
      <c r="AD259" s="194">
        <v>88.9</v>
      </c>
      <c r="AE259" s="179">
        <v>5</v>
      </c>
      <c r="AF259" s="178">
        <v>5</v>
      </c>
      <c r="AG259" s="194">
        <v>100</v>
      </c>
    </row>
    <row r="260" spans="1:33">
      <c r="A260" s="104"/>
      <c r="B260" s="441" t="s">
        <v>176</v>
      </c>
      <c r="C260" s="58" t="s">
        <v>128</v>
      </c>
      <c r="D260" s="169">
        <v>0</v>
      </c>
      <c r="E260" s="168">
        <v>0</v>
      </c>
      <c r="F260" s="192">
        <v>0</v>
      </c>
      <c r="G260" s="169">
        <v>0</v>
      </c>
      <c r="H260" s="168">
        <v>0</v>
      </c>
      <c r="I260" s="192">
        <v>0</v>
      </c>
      <c r="J260" s="169">
        <v>0</v>
      </c>
      <c r="K260" s="168">
        <v>0</v>
      </c>
      <c r="L260" s="192">
        <v>0</v>
      </c>
      <c r="M260" s="169">
        <v>0</v>
      </c>
      <c r="N260" s="168">
        <v>0</v>
      </c>
      <c r="O260" s="192">
        <v>0</v>
      </c>
      <c r="P260" s="169">
        <v>1</v>
      </c>
      <c r="Q260" s="168">
        <v>1</v>
      </c>
      <c r="R260" s="192">
        <v>100</v>
      </c>
      <c r="S260" s="169">
        <v>1</v>
      </c>
      <c r="T260" s="168">
        <v>1</v>
      </c>
      <c r="U260" s="192">
        <v>100</v>
      </c>
      <c r="V260" s="169">
        <v>0</v>
      </c>
      <c r="W260" s="168">
        <v>0</v>
      </c>
      <c r="X260" s="192">
        <v>0</v>
      </c>
      <c r="Y260" s="169">
        <v>0</v>
      </c>
      <c r="Z260" s="168">
        <v>0</v>
      </c>
      <c r="AA260" s="192">
        <v>0</v>
      </c>
      <c r="AB260" s="169">
        <v>0</v>
      </c>
      <c r="AC260" s="168">
        <v>0</v>
      </c>
      <c r="AD260" s="192">
        <v>0</v>
      </c>
      <c r="AE260" s="169">
        <v>0</v>
      </c>
      <c r="AF260" s="168">
        <v>0</v>
      </c>
      <c r="AG260" s="192">
        <v>0</v>
      </c>
    </row>
    <row r="261" spans="1:33">
      <c r="A261" s="104"/>
      <c r="B261" s="441"/>
      <c r="C261" s="58" t="s">
        <v>129</v>
      </c>
      <c r="D261" s="169">
        <v>6</v>
      </c>
      <c r="E261" s="168">
        <v>4</v>
      </c>
      <c r="F261" s="192">
        <v>66.7</v>
      </c>
      <c r="G261" s="169">
        <v>6</v>
      </c>
      <c r="H261" s="168">
        <v>4</v>
      </c>
      <c r="I261" s="192">
        <v>66.7</v>
      </c>
      <c r="J261" s="169">
        <v>1</v>
      </c>
      <c r="K261" s="168">
        <v>1</v>
      </c>
      <c r="L261" s="192">
        <v>100</v>
      </c>
      <c r="M261" s="169">
        <v>1</v>
      </c>
      <c r="N261" s="168">
        <v>1</v>
      </c>
      <c r="O261" s="192">
        <v>100</v>
      </c>
      <c r="P261" s="169">
        <v>1</v>
      </c>
      <c r="Q261" s="168">
        <v>0</v>
      </c>
      <c r="R261" s="192">
        <v>0</v>
      </c>
      <c r="S261" s="169">
        <v>1</v>
      </c>
      <c r="T261" s="168">
        <v>0</v>
      </c>
      <c r="U261" s="192">
        <v>0</v>
      </c>
      <c r="V261" s="169">
        <v>5</v>
      </c>
      <c r="W261" s="168">
        <v>2</v>
      </c>
      <c r="X261" s="192">
        <v>40</v>
      </c>
      <c r="Y261" s="169">
        <v>3</v>
      </c>
      <c r="Z261" s="168">
        <v>1</v>
      </c>
      <c r="AA261" s="192">
        <v>33.299999999999997</v>
      </c>
      <c r="AB261" s="169">
        <v>0</v>
      </c>
      <c r="AC261" s="168">
        <v>0</v>
      </c>
      <c r="AD261" s="192">
        <v>0</v>
      </c>
      <c r="AE261" s="169">
        <v>0</v>
      </c>
      <c r="AF261" s="168">
        <v>0</v>
      </c>
      <c r="AG261" s="192">
        <v>0</v>
      </c>
    </row>
    <row r="262" spans="1:33">
      <c r="A262" s="104"/>
      <c r="B262" s="441"/>
      <c r="C262" s="58" t="s">
        <v>306</v>
      </c>
      <c r="D262" s="169">
        <v>18</v>
      </c>
      <c r="E262" s="168">
        <v>11</v>
      </c>
      <c r="F262" s="192">
        <v>61.1</v>
      </c>
      <c r="G262" s="169">
        <v>13</v>
      </c>
      <c r="H262" s="168">
        <v>9</v>
      </c>
      <c r="I262" s="192">
        <v>69.2</v>
      </c>
      <c r="J262" s="169">
        <v>9</v>
      </c>
      <c r="K262" s="168">
        <v>5</v>
      </c>
      <c r="L262" s="192">
        <v>55.6</v>
      </c>
      <c r="M262" s="169">
        <v>8</v>
      </c>
      <c r="N262" s="168">
        <v>5</v>
      </c>
      <c r="O262" s="192">
        <v>62.5</v>
      </c>
      <c r="P262" s="169">
        <v>3</v>
      </c>
      <c r="Q262" s="168">
        <v>1</v>
      </c>
      <c r="R262" s="192">
        <v>33.299999999999997</v>
      </c>
      <c r="S262" s="169">
        <v>2</v>
      </c>
      <c r="T262" s="168">
        <v>1</v>
      </c>
      <c r="U262" s="192">
        <v>50</v>
      </c>
      <c r="V262" s="169">
        <v>10</v>
      </c>
      <c r="W262" s="168">
        <v>6</v>
      </c>
      <c r="X262" s="192">
        <v>60</v>
      </c>
      <c r="Y262" s="169">
        <v>9</v>
      </c>
      <c r="Z262" s="168">
        <v>6</v>
      </c>
      <c r="AA262" s="192">
        <v>66.7</v>
      </c>
      <c r="AB262" s="169">
        <v>2</v>
      </c>
      <c r="AC262" s="168">
        <v>2</v>
      </c>
      <c r="AD262" s="192">
        <v>100</v>
      </c>
      <c r="AE262" s="169">
        <v>2</v>
      </c>
      <c r="AF262" s="168">
        <v>2</v>
      </c>
      <c r="AG262" s="192">
        <v>100</v>
      </c>
    </row>
    <row r="263" spans="1:33">
      <c r="A263" s="104"/>
      <c r="B263" s="441"/>
      <c r="C263" s="58" t="s">
        <v>36</v>
      </c>
      <c r="D263" s="169">
        <v>24</v>
      </c>
      <c r="E263" s="168">
        <v>15</v>
      </c>
      <c r="F263" s="192">
        <v>62.5</v>
      </c>
      <c r="G263" s="169">
        <v>17</v>
      </c>
      <c r="H263" s="168">
        <v>13</v>
      </c>
      <c r="I263" s="192">
        <v>76.5</v>
      </c>
      <c r="J263" s="169">
        <v>10</v>
      </c>
      <c r="K263" s="168">
        <v>6</v>
      </c>
      <c r="L263" s="192">
        <v>60</v>
      </c>
      <c r="M263" s="169">
        <v>8</v>
      </c>
      <c r="N263" s="168">
        <v>6</v>
      </c>
      <c r="O263" s="192">
        <v>75</v>
      </c>
      <c r="P263" s="169">
        <v>5</v>
      </c>
      <c r="Q263" s="168">
        <v>2</v>
      </c>
      <c r="R263" s="192">
        <v>40</v>
      </c>
      <c r="S263" s="169">
        <v>3</v>
      </c>
      <c r="T263" s="168">
        <v>2</v>
      </c>
      <c r="U263" s="192">
        <v>66.7</v>
      </c>
      <c r="V263" s="169">
        <v>15</v>
      </c>
      <c r="W263" s="168">
        <v>8</v>
      </c>
      <c r="X263" s="192">
        <v>53.3</v>
      </c>
      <c r="Y263" s="169">
        <v>12</v>
      </c>
      <c r="Z263" s="168">
        <v>7</v>
      </c>
      <c r="AA263" s="192">
        <v>58.3</v>
      </c>
      <c r="AB263" s="169">
        <v>2</v>
      </c>
      <c r="AC263" s="168">
        <v>2</v>
      </c>
      <c r="AD263" s="192">
        <v>100</v>
      </c>
      <c r="AE263" s="169">
        <v>2</v>
      </c>
      <c r="AF263" s="168">
        <v>2</v>
      </c>
      <c r="AG263" s="192">
        <v>100</v>
      </c>
    </row>
    <row r="264" spans="1:33">
      <c r="A264" s="104"/>
      <c r="B264" s="445" t="s">
        <v>36</v>
      </c>
      <c r="C264" s="440"/>
      <c r="D264" s="179">
        <v>44</v>
      </c>
      <c r="E264" s="178">
        <v>30</v>
      </c>
      <c r="F264" s="194">
        <v>68.2</v>
      </c>
      <c r="G264" s="179">
        <v>32</v>
      </c>
      <c r="H264" s="178">
        <v>28</v>
      </c>
      <c r="I264" s="194">
        <v>87.5</v>
      </c>
      <c r="J264" s="179">
        <v>30</v>
      </c>
      <c r="K264" s="178">
        <v>20</v>
      </c>
      <c r="L264" s="194">
        <v>66.7</v>
      </c>
      <c r="M264" s="179">
        <v>19</v>
      </c>
      <c r="N264" s="178">
        <v>16</v>
      </c>
      <c r="O264" s="194">
        <v>84.2</v>
      </c>
      <c r="P264" s="179">
        <v>17</v>
      </c>
      <c r="Q264" s="178">
        <v>12</v>
      </c>
      <c r="R264" s="194">
        <v>70.599999999999994</v>
      </c>
      <c r="S264" s="179">
        <v>13</v>
      </c>
      <c r="T264" s="178">
        <v>11</v>
      </c>
      <c r="U264" s="194">
        <v>84.6</v>
      </c>
      <c r="V264" s="179">
        <v>22</v>
      </c>
      <c r="W264" s="178">
        <v>15</v>
      </c>
      <c r="X264" s="194">
        <v>68.2</v>
      </c>
      <c r="Y264" s="179">
        <v>16</v>
      </c>
      <c r="Z264" s="178">
        <v>11</v>
      </c>
      <c r="AA264" s="194">
        <v>68.8</v>
      </c>
      <c r="AB264" s="179">
        <v>21</v>
      </c>
      <c r="AC264" s="178">
        <v>14</v>
      </c>
      <c r="AD264" s="194">
        <v>66.7</v>
      </c>
      <c r="AE264" s="179">
        <v>15</v>
      </c>
      <c r="AF264" s="178">
        <v>10</v>
      </c>
      <c r="AG264" s="194">
        <v>66.7</v>
      </c>
    </row>
    <row r="265" spans="1:33">
      <c r="A265" s="363" t="s">
        <v>21</v>
      </c>
      <c r="B265" s="442" t="s">
        <v>138</v>
      </c>
      <c r="C265" s="429" t="s">
        <v>138</v>
      </c>
      <c r="D265" s="172">
        <v>0</v>
      </c>
      <c r="E265" s="173">
        <v>0</v>
      </c>
      <c r="F265" s="191">
        <v>0</v>
      </c>
      <c r="G265" s="172">
        <v>0</v>
      </c>
      <c r="H265" s="173">
        <v>0</v>
      </c>
      <c r="I265" s="191">
        <v>0</v>
      </c>
      <c r="J265" s="172">
        <v>5</v>
      </c>
      <c r="K265" s="173">
        <v>5</v>
      </c>
      <c r="L265" s="191">
        <v>100</v>
      </c>
      <c r="M265" s="172">
        <v>1</v>
      </c>
      <c r="N265" s="173">
        <v>1</v>
      </c>
      <c r="O265" s="191">
        <v>100</v>
      </c>
      <c r="P265" s="172">
        <v>0</v>
      </c>
      <c r="Q265" s="173">
        <v>0</v>
      </c>
      <c r="R265" s="191">
        <v>0</v>
      </c>
      <c r="S265" s="172">
        <v>0</v>
      </c>
      <c r="T265" s="173">
        <v>0</v>
      </c>
      <c r="U265" s="191">
        <v>0</v>
      </c>
      <c r="V265" s="172">
        <v>0</v>
      </c>
      <c r="W265" s="173">
        <v>0</v>
      </c>
      <c r="X265" s="191">
        <v>0</v>
      </c>
      <c r="Y265" s="172">
        <v>0</v>
      </c>
      <c r="Z265" s="173">
        <v>0</v>
      </c>
      <c r="AA265" s="191">
        <v>0</v>
      </c>
      <c r="AB265" s="172">
        <v>0</v>
      </c>
      <c r="AC265" s="173">
        <v>0</v>
      </c>
      <c r="AD265" s="191">
        <v>0</v>
      </c>
      <c r="AE265" s="172">
        <v>0</v>
      </c>
      <c r="AF265" s="173">
        <v>0</v>
      </c>
      <c r="AG265" s="191">
        <v>0</v>
      </c>
    </row>
    <row r="266" spans="1:33">
      <c r="A266" s="104"/>
      <c r="B266" s="441" t="s">
        <v>139</v>
      </c>
      <c r="C266" s="58" t="s">
        <v>143</v>
      </c>
      <c r="D266" s="169">
        <v>0</v>
      </c>
      <c r="E266" s="168">
        <v>0</v>
      </c>
      <c r="F266" s="192">
        <v>0</v>
      </c>
      <c r="G266" s="169">
        <v>0</v>
      </c>
      <c r="H266" s="168">
        <v>0</v>
      </c>
      <c r="I266" s="192">
        <v>0</v>
      </c>
      <c r="J266" s="169">
        <v>0</v>
      </c>
      <c r="K266" s="168">
        <v>0</v>
      </c>
      <c r="L266" s="192">
        <v>0</v>
      </c>
      <c r="M266" s="169">
        <v>0</v>
      </c>
      <c r="N266" s="168">
        <v>0</v>
      </c>
      <c r="O266" s="192">
        <v>0</v>
      </c>
      <c r="P266" s="169">
        <v>0</v>
      </c>
      <c r="Q266" s="168">
        <v>0</v>
      </c>
      <c r="R266" s="192">
        <v>0</v>
      </c>
      <c r="S266" s="169">
        <v>0</v>
      </c>
      <c r="T266" s="168">
        <v>0</v>
      </c>
      <c r="U266" s="192">
        <v>0</v>
      </c>
      <c r="V266" s="169">
        <v>0</v>
      </c>
      <c r="W266" s="168">
        <v>0</v>
      </c>
      <c r="X266" s="192">
        <v>0</v>
      </c>
      <c r="Y266" s="169">
        <v>0</v>
      </c>
      <c r="Z266" s="168">
        <v>0</v>
      </c>
      <c r="AA266" s="192">
        <v>0</v>
      </c>
      <c r="AB266" s="169">
        <v>1</v>
      </c>
      <c r="AC266" s="168">
        <v>1</v>
      </c>
      <c r="AD266" s="192">
        <v>100</v>
      </c>
      <c r="AE266" s="169">
        <v>1</v>
      </c>
      <c r="AF266" s="168">
        <v>1</v>
      </c>
      <c r="AG266" s="192">
        <v>100</v>
      </c>
    </row>
    <row r="267" spans="1:33">
      <c r="A267" s="104"/>
      <c r="B267" s="488" t="s">
        <v>36</v>
      </c>
      <c r="C267" s="444"/>
      <c r="D267" s="170">
        <v>0</v>
      </c>
      <c r="E267" s="171">
        <v>0</v>
      </c>
      <c r="F267" s="193">
        <v>0</v>
      </c>
      <c r="G267" s="170">
        <v>0</v>
      </c>
      <c r="H267" s="171">
        <v>0</v>
      </c>
      <c r="I267" s="193">
        <v>0</v>
      </c>
      <c r="J267" s="170">
        <v>5</v>
      </c>
      <c r="K267" s="171">
        <v>5</v>
      </c>
      <c r="L267" s="193">
        <v>100</v>
      </c>
      <c r="M267" s="170">
        <v>1</v>
      </c>
      <c r="N267" s="171">
        <v>1</v>
      </c>
      <c r="O267" s="193">
        <v>100</v>
      </c>
      <c r="P267" s="170">
        <v>0</v>
      </c>
      <c r="Q267" s="171">
        <v>0</v>
      </c>
      <c r="R267" s="193">
        <v>0</v>
      </c>
      <c r="S267" s="170">
        <v>0</v>
      </c>
      <c r="T267" s="171">
        <v>0</v>
      </c>
      <c r="U267" s="193">
        <v>0</v>
      </c>
      <c r="V267" s="170">
        <v>0</v>
      </c>
      <c r="W267" s="171">
        <v>0</v>
      </c>
      <c r="X267" s="193">
        <v>0</v>
      </c>
      <c r="Y267" s="170">
        <v>0</v>
      </c>
      <c r="Z267" s="171">
        <v>0</v>
      </c>
      <c r="AA267" s="193">
        <v>0</v>
      </c>
      <c r="AB267" s="170">
        <v>1</v>
      </c>
      <c r="AC267" s="171">
        <v>1</v>
      </c>
      <c r="AD267" s="193">
        <v>100</v>
      </c>
      <c r="AE267" s="170">
        <v>1</v>
      </c>
      <c r="AF267" s="171">
        <v>1</v>
      </c>
      <c r="AG267" s="193">
        <v>100</v>
      </c>
    </row>
    <row r="268" spans="1:33">
      <c r="A268" s="447" t="s">
        <v>36</v>
      </c>
      <c r="B268" s="445"/>
      <c r="C268" s="440"/>
      <c r="D268" s="179">
        <v>210</v>
      </c>
      <c r="E268" s="178">
        <v>119</v>
      </c>
      <c r="F268" s="194">
        <v>56.7</v>
      </c>
      <c r="G268" s="179">
        <v>99</v>
      </c>
      <c r="H268" s="178">
        <v>83</v>
      </c>
      <c r="I268" s="194">
        <v>83.8</v>
      </c>
      <c r="J268" s="179">
        <v>198</v>
      </c>
      <c r="K268" s="178">
        <v>128</v>
      </c>
      <c r="L268" s="194">
        <v>64.599999999999994</v>
      </c>
      <c r="M268" s="179">
        <v>102</v>
      </c>
      <c r="N268" s="178">
        <v>88</v>
      </c>
      <c r="O268" s="194">
        <v>86.3</v>
      </c>
      <c r="P268" s="179">
        <v>212</v>
      </c>
      <c r="Q268" s="178">
        <v>109</v>
      </c>
      <c r="R268" s="194">
        <v>51.4</v>
      </c>
      <c r="S268" s="179">
        <v>85</v>
      </c>
      <c r="T268" s="178">
        <v>58</v>
      </c>
      <c r="U268" s="194">
        <v>68.2</v>
      </c>
      <c r="V268" s="179">
        <v>193</v>
      </c>
      <c r="W268" s="178">
        <v>120</v>
      </c>
      <c r="X268" s="194">
        <v>62.2</v>
      </c>
      <c r="Y268" s="179">
        <v>85</v>
      </c>
      <c r="Z268" s="178">
        <v>64</v>
      </c>
      <c r="AA268" s="194">
        <v>75.3</v>
      </c>
      <c r="AB268" s="179">
        <v>147</v>
      </c>
      <c r="AC268" s="178">
        <v>105</v>
      </c>
      <c r="AD268" s="194">
        <v>71.400000000000006</v>
      </c>
      <c r="AE268" s="179">
        <v>80</v>
      </c>
      <c r="AF268" s="178">
        <v>68</v>
      </c>
      <c r="AG268" s="194">
        <v>85</v>
      </c>
    </row>
    <row r="269" spans="1:33">
      <c r="A269" s="16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c r="AB269" s="165"/>
      <c r="AC269" s="165"/>
      <c r="AD269" s="165"/>
      <c r="AE269" s="165"/>
      <c r="AF269" s="165"/>
      <c r="AG269" s="165"/>
    </row>
    <row r="270" spans="1:33" ht="15.75">
      <c r="A270" s="154" t="s">
        <v>329</v>
      </c>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c r="AB270" s="165"/>
      <c r="AC270" s="165"/>
      <c r="AD270" s="165"/>
      <c r="AE270" s="165"/>
      <c r="AF270" s="165"/>
      <c r="AG270" s="165"/>
    </row>
    <row r="271" spans="1:33">
      <c r="A271" s="24" t="s">
        <v>0</v>
      </c>
      <c r="B271" s="25"/>
      <c r="C271" s="26"/>
      <c r="D271" s="554" t="str">
        <f>D$6</f>
        <v>July 2017 to June 2018</v>
      </c>
      <c r="E271" s="555"/>
      <c r="F271" s="555"/>
      <c r="G271" s="555"/>
      <c r="H271" s="555"/>
      <c r="I271" s="556"/>
      <c r="J271" s="554" t="str">
        <f t="shared" ref="J271" si="4">J$6</f>
        <v>July 2018 to June 2019</v>
      </c>
      <c r="K271" s="555"/>
      <c r="L271" s="555"/>
      <c r="M271" s="555"/>
      <c r="N271" s="555"/>
      <c r="O271" s="556"/>
      <c r="P271" s="554" t="str">
        <f t="shared" ref="P271" si="5">P$6</f>
        <v>July 2019 to June 2020</v>
      </c>
      <c r="Q271" s="555"/>
      <c r="R271" s="555"/>
      <c r="S271" s="555"/>
      <c r="T271" s="555"/>
      <c r="U271" s="556"/>
      <c r="V271" s="554" t="str">
        <f t="shared" ref="V271" si="6">V$6</f>
        <v>July 2020 to June 2021</v>
      </c>
      <c r="W271" s="555"/>
      <c r="X271" s="555"/>
      <c r="Y271" s="555"/>
      <c r="Z271" s="555"/>
      <c r="AA271" s="556"/>
      <c r="AB271" s="554" t="str">
        <f t="shared" ref="AB271" si="7">AB$6</f>
        <v>July 2021 to June 2022</v>
      </c>
      <c r="AC271" s="555"/>
      <c r="AD271" s="555"/>
      <c r="AE271" s="555"/>
      <c r="AF271" s="555"/>
      <c r="AG271" s="556"/>
    </row>
    <row r="272" spans="1:33">
      <c r="A272" s="27"/>
      <c r="B272" s="10"/>
      <c r="C272" s="28"/>
      <c r="D272" s="557" t="s">
        <v>28</v>
      </c>
      <c r="E272" s="558"/>
      <c r="F272" s="559"/>
      <c r="G272" s="560" t="s">
        <v>495</v>
      </c>
      <c r="H272" s="561"/>
      <c r="I272" s="562"/>
      <c r="J272" s="557" t="s">
        <v>28</v>
      </c>
      <c r="K272" s="558"/>
      <c r="L272" s="559"/>
      <c r="M272" s="560" t="s">
        <v>495</v>
      </c>
      <c r="N272" s="561"/>
      <c r="O272" s="562"/>
      <c r="P272" s="557" t="s">
        <v>28</v>
      </c>
      <c r="Q272" s="558"/>
      <c r="R272" s="559"/>
      <c r="S272" s="560" t="s">
        <v>495</v>
      </c>
      <c r="T272" s="561"/>
      <c r="U272" s="562"/>
      <c r="V272" s="557" t="s">
        <v>28</v>
      </c>
      <c r="W272" s="558"/>
      <c r="X272" s="559"/>
      <c r="Y272" s="560" t="s">
        <v>495</v>
      </c>
      <c r="Z272" s="561"/>
      <c r="AA272" s="562"/>
      <c r="AB272" s="557" t="s">
        <v>28</v>
      </c>
      <c r="AC272" s="558"/>
      <c r="AD272" s="559"/>
      <c r="AE272" s="560" t="s">
        <v>495</v>
      </c>
      <c r="AF272" s="561"/>
      <c r="AG272" s="562"/>
    </row>
    <row r="273" spans="1:33" ht="51.75">
      <c r="A273" s="223" t="s">
        <v>471</v>
      </c>
      <c r="B273" s="29"/>
      <c r="C273" s="30"/>
      <c r="D273" s="301" t="s">
        <v>276</v>
      </c>
      <c r="E273" s="302" t="s">
        <v>277</v>
      </c>
      <c r="F273" s="190" t="s">
        <v>278</v>
      </c>
      <c r="G273" s="301" t="s">
        <v>274</v>
      </c>
      <c r="H273" s="302" t="s">
        <v>275</v>
      </c>
      <c r="I273" s="190" t="s">
        <v>278</v>
      </c>
      <c r="J273" s="301" t="s">
        <v>276</v>
      </c>
      <c r="K273" s="302" t="s">
        <v>277</v>
      </c>
      <c r="L273" s="190" t="s">
        <v>278</v>
      </c>
      <c r="M273" s="301" t="s">
        <v>274</v>
      </c>
      <c r="N273" s="302" t="s">
        <v>275</v>
      </c>
      <c r="O273" s="190" t="s">
        <v>278</v>
      </c>
      <c r="P273" s="301" t="s">
        <v>276</v>
      </c>
      <c r="Q273" s="302" t="s">
        <v>277</v>
      </c>
      <c r="R273" s="190" t="s">
        <v>278</v>
      </c>
      <c r="S273" s="301" t="s">
        <v>274</v>
      </c>
      <c r="T273" s="302" t="s">
        <v>275</v>
      </c>
      <c r="U273" s="190" t="s">
        <v>278</v>
      </c>
      <c r="V273" s="301" t="s">
        <v>276</v>
      </c>
      <c r="W273" s="302" t="s">
        <v>277</v>
      </c>
      <c r="X273" s="190" t="s">
        <v>278</v>
      </c>
      <c r="Y273" s="301" t="s">
        <v>274</v>
      </c>
      <c r="Z273" s="302" t="s">
        <v>275</v>
      </c>
      <c r="AA273" s="190" t="s">
        <v>278</v>
      </c>
      <c r="AB273" s="301" t="s">
        <v>276</v>
      </c>
      <c r="AC273" s="302" t="s">
        <v>277</v>
      </c>
      <c r="AD273" s="190" t="s">
        <v>278</v>
      </c>
      <c r="AE273" s="301" t="s">
        <v>274</v>
      </c>
      <c r="AF273" s="302" t="s">
        <v>275</v>
      </c>
      <c r="AG273" s="190" t="s">
        <v>278</v>
      </c>
    </row>
    <row r="274" spans="1:33">
      <c r="A274" s="104" t="s">
        <v>6</v>
      </c>
      <c r="B274" s="441" t="s">
        <v>32</v>
      </c>
      <c r="C274" s="58" t="s">
        <v>32</v>
      </c>
      <c r="D274" s="169">
        <v>0</v>
      </c>
      <c r="E274" s="168">
        <v>0</v>
      </c>
      <c r="F274" s="192">
        <v>0</v>
      </c>
      <c r="G274" s="169">
        <v>0</v>
      </c>
      <c r="H274" s="168">
        <v>0</v>
      </c>
      <c r="I274" s="192">
        <v>0</v>
      </c>
      <c r="J274" s="169">
        <v>0</v>
      </c>
      <c r="K274" s="168">
        <v>0</v>
      </c>
      <c r="L274" s="192">
        <v>0</v>
      </c>
      <c r="M274" s="169">
        <v>0</v>
      </c>
      <c r="N274" s="168">
        <v>0</v>
      </c>
      <c r="O274" s="192">
        <v>0</v>
      </c>
      <c r="P274" s="169">
        <v>0</v>
      </c>
      <c r="Q274" s="168">
        <v>0</v>
      </c>
      <c r="R274" s="192">
        <v>0</v>
      </c>
      <c r="S274" s="169">
        <v>0</v>
      </c>
      <c r="T274" s="168">
        <v>0</v>
      </c>
      <c r="U274" s="192">
        <v>0</v>
      </c>
      <c r="V274" s="169">
        <v>0</v>
      </c>
      <c r="W274" s="168">
        <v>0</v>
      </c>
      <c r="X274" s="192">
        <v>0</v>
      </c>
      <c r="Y274" s="169">
        <v>0</v>
      </c>
      <c r="Z274" s="168">
        <v>0</v>
      </c>
      <c r="AA274" s="192">
        <v>0</v>
      </c>
      <c r="AB274" s="169">
        <v>2</v>
      </c>
      <c r="AC274" s="168">
        <v>0</v>
      </c>
      <c r="AD274" s="192">
        <v>0</v>
      </c>
      <c r="AE274" s="169">
        <v>2</v>
      </c>
      <c r="AF274" s="168">
        <v>0</v>
      </c>
      <c r="AG274" s="192">
        <v>0</v>
      </c>
    </row>
    <row r="275" spans="1:33" ht="15" customHeight="1">
      <c r="A275" s="104"/>
      <c r="B275" s="445" t="s">
        <v>33</v>
      </c>
      <c r="C275" s="440" t="s">
        <v>33</v>
      </c>
      <c r="D275" s="179">
        <v>25</v>
      </c>
      <c r="E275" s="178">
        <v>11</v>
      </c>
      <c r="F275" s="194">
        <v>44</v>
      </c>
      <c r="G275" s="179">
        <v>22</v>
      </c>
      <c r="H275" s="178">
        <v>11</v>
      </c>
      <c r="I275" s="194">
        <v>50</v>
      </c>
      <c r="J275" s="179">
        <v>34</v>
      </c>
      <c r="K275" s="178">
        <v>15</v>
      </c>
      <c r="L275" s="194">
        <v>44.1</v>
      </c>
      <c r="M275" s="179">
        <v>27</v>
      </c>
      <c r="N275" s="178">
        <v>11</v>
      </c>
      <c r="O275" s="194">
        <v>40.700000000000003</v>
      </c>
      <c r="P275" s="179">
        <v>27</v>
      </c>
      <c r="Q275" s="178">
        <v>14</v>
      </c>
      <c r="R275" s="194">
        <v>51.9</v>
      </c>
      <c r="S275" s="179">
        <v>27</v>
      </c>
      <c r="T275" s="178">
        <v>14</v>
      </c>
      <c r="U275" s="194">
        <v>51.9</v>
      </c>
      <c r="V275" s="179">
        <v>11</v>
      </c>
      <c r="W275" s="178">
        <v>5</v>
      </c>
      <c r="X275" s="194">
        <v>45.5</v>
      </c>
      <c r="Y275" s="179">
        <v>11</v>
      </c>
      <c r="Z275" s="178">
        <v>5</v>
      </c>
      <c r="AA275" s="194">
        <v>45.5</v>
      </c>
      <c r="AB275" s="179">
        <v>26</v>
      </c>
      <c r="AC275" s="178">
        <v>13</v>
      </c>
      <c r="AD275" s="194">
        <v>50</v>
      </c>
      <c r="AE275" s="179">
        <v>21</v>
      </c>
      <c r="AF275" s="178">
        <v>9</v>
      </c>
      <c r="AG275" s="194">
        <v>42.9</v>
      </c>
    </row>
    <row r="276" spans="1:33" ht="15" customHeight="1">
      <c r="A276" s="104"/>
      <c r="B276" s="442" t="s">
        <v>179</v>
      </c>
      <c r="C276" s="429" t="s">
        <v>34</v>
      </c>
      <c r="D276" s="172">
        <v>13</v>
      </c>
      <c r="E276" s="173">
        <v>5</v>
      </c>
      <c r="F276" s="191">
        <v>38.5</v>
      </c>
      <c r="G276" s="172">
        <v>10</v>
      </c>
      <c r="H276" s="173">
        <v>5</v>
      </c>
      <c r="I276" s="191">
        <v>50</v>
      </c>
      <c r="J276" s="172">
        <v>18</v>
      </c>
      <c r="K276" s="173">
        <v>10</v>
      </c>
      <c r="L276" s="191">
        <v>55.6</v>
      </c>
      <c r="M276" s="172">
        <v>17</v>
      </c>
      <c r="N276" s="173">
        <v>9</v>
      </c>
      <c r="O276" s="191">
        <v>52.9</v>
      </c>
      <c r="P276" s="172">
        <v>17</v>
      </c>
      <c r="Q276" s="173">
        <v>15</v>
      </c>
      <c r="R276" s="191">
        <v>88.2</v>
      </c>
      <c r="S276" s="172">
        <v>16</v>
      </c>
      <c r="T276" s="173">
        <v>14</v>
      </c>
      <c r="U276" s="191">
        <v>87.5</v>
      </c>
      <c r="V276" s="172">
        <v>27</v>
      </c>
      <c r="W276" s="173">
        <v>18</v>
      </c>
      <c r="X276" s="191">
        <v>66.7</v>
      </c>
      <c r="Y276" s="172">
        <v>22</v>
      </c>
      <c r="Z276" s="173">
        <v>14</v>
      </c>
      <c r="AA276" s="191">
        <v>63.6</v>
      </c>
      <c r="AB276" s="172">
        <v>22</v>
      </c>
      <c r="AC276" s="173">
        <v>15</v>
      </c>
      <c r="AD276" s="191">
        <v>68.2</v>
      </c>
      <c r="AE276" s="172">
        <v>20</v>
      </c>
      <c r="AF276" s="173">
        <v>14</v>
      </c>
      <c r="AG276" s="191">
        <v>70</v>
      </c>
    </row>
    <row r="277" spans="1:33" ht="15" customHeight="1">
      <c r="A277" s="104"/>
      <c r="B277" s="441"/>
      <c r="C277" s="58" t="s">
        <v>35</v>
      </c>
      <c r="D277" s="169">
        <v>66</v>
      </c>
      <c r="E277" s="168">
        <v>47</v>
      </c>
      <c r="F277" s="192">
        <v>71.2</v>
      </c>
      <c r="G277" s="169">
        <v>55</v>
      </c>
      <c r="H277" s="168">
        <v>46</v>
      </c>
      <c r="I277" s="192">
        <v>83.6</v>
      </c>
      <c r="J277" s="169">
        <v>88</v>
      </c>
      <c r="K277" s="168">
        <v>50</v>
      </c>
      <c r="L277" s="192">
        <v>56.8</v>
      </c>
      <c r="M277" s="169">
        <v>57</v>
      </c>
      <c r="N277" s="168">
        <v>42</v>
      </c>
      <c r="O277" s="192">
        <v>73.7</v>
      </c>
      <c r="P277" s="169">
        <v>73</v>
      </c>
      <c r="Q277" s="168">
        <v>49</v>
      </c>
      <c r="R277" s="192">
        <v>67.099999999999994</v>
      </c>
      <c r="S277" s="169">
        <v>54</v>
      </c>
      <c r="T277" s="168">
        <v>46</v>
      </c>
      <c r="U277" s="192">
        <v>85.2</v>
      </c>
      <c r="V277" s="169">
        <v>82</v>
      </c>
      <c r="W277" s="168">
        <v>57</v>
      </c>
      <c r="X277" s="192">
        <v>69.5</v>
      </c>
      <c r="Y277" s="169">
        <v>59</v>
      </c>
      <c r="Z277" s="168">
        <v>48</v>
      </c>
      <c r="AA277" s="192">
        <v>81.400000000000006</v>
      </c>
      <c r="AB277" s="169">
        <v>68</v>
      </c>
      <c r="AC277" s="168">
        <v>46</v>
      </c>
      <c r="AD277" s="192">
        <v>67.599999999999994</v>
      </c>
      <c r="AE277" s="169">
        <v>46</v>
      </c>
      <c r="AF277" s="168">
        <v>40</v>
      </c>
      <c r="AG277" s="192">
        <v>87</v>
      </c>
    </row>
    <row r="278" spans="1:33" ht="15" customHeight="1">
      <c r="A278" s="104"/>
      <c r="B278" s="443"/>
      <c r="C278" s="444" t="s">
        <v>36</v>
      </c>
      <c r="D278" s="170">
        <v>79</v>
      </c>
      <c r="E278" s="171">
        <v>52</v>
      </c>
      <c r="F278" s="193">
        <v>65.8</v>
      </c>
      <c r="G278" s="170">
        <v>64</v>
      </c>
      <c r="H278" s="171">
        <v>51</v>
      </c>
      <c r="I278" s="193">
        <v>79.7</v>
      </c>
      <c r="J278" s="170">
        <v>106</v>
      </c>
      <c r="K278" s="171">
        <v>60</v>
      </c>
      <c r="L278" s="193">
        <v>56.6</v>
      </c>
      <c r="M278" s="170">
        <v>72</v>
      </c>
      <c r="N278" s="171">
        <v>50</v>
      </c>
      <c r="O278" s="193">
        <v>69.400000000000006</v>
      </c>
      <c r="P278" s="170">
        <v>90</v>
      </c>
      <c r="Q278" s="171">
        <v>64</v>
      </c>
      <c r="R278" s="193">
        <v>71.099999999999994</v>
      </c>
      <c r="S278" s="170">
        <v>69</v>
      </c>
      <c r="T278" s="171">
        <v>60</v>
      </c>
      <c r="U278" s="193">
        <v>87</v>
      </c>
      <c r="V278" s="170">
        <v>109</v>
      </c>
      <c r="W278" s="171">
        <v>75</v>
      </c>
      <c r="X278" s="193">
        <v>68.8</v>
      </c>
      <c r="Y278" s="170">
        <v>80</v>
      </c>
      <c r="Z278" s="171">
        <v>62</v>
      </c>
      <c r="AA278" s="193">
        <v>77.5</v>
      </c>
      <c r="AB278" s="170">
        <v>90</v>
      </c>
      <c r="AC278" s="171">
        <v>61</v>
      </c>
      <c r="AD278" s="193">
        <v>67.8</v>
      </c>
      <c r="AE278" s="170">
        <v>64</v>
      </c>
      <c r="AF278" s="171">
        <v>54</v>
      </c>
      <c r="AG278" s="193">
        <v>84.4</v>
      </c>
    </row>
    <row r="279" spans="1:33" ht="15" customHeight="1">
      <c r="A279" s="446"/>
      <c r="B279" s="443" t="s">
        <v>36</v>
      </c>
      <c r="C279" s="444"/>
      <c r="D279" s="170">
        <v>104</v>
      </c>
      <c r="E279" s="171">
        <v>63</v>
      </c>
      <c r="F279" s="193">
        <v>60.6</v>
      </c>
      <c r="G279" s="170">
        <v>86</v>
      </c>
      <c r="H279" s="171">
        <v>62</v>
      </c>
      <c r="I279" s="193">
        <v>72.099999999999994</v>
      </c>
      <c r="J279" s="170">
        <v>140</v>
      </c>
      <c r="K279" s="171">
        <v>75</v>
      </c>
      <c r="L279" s="193">
        <v>53.6</v>
      </c>
      <c r="M279" s="170">
        <v>99</v>
      </c>
      <c r="N279" s="171">
        <v>61</v>
      </c>
      <c r="O279" s="193">
        <v>61.6</v>
      </c>
      <c r="P279" s="170">
        <v>117</v>
      </c>
      <c r="Q279" s="171">
        <v>78</v>
      </c>
      <c r="R279" s="193">
        <v>66.7</v>
      </c>
      <c r="S279" s="170">
        <v>96</v>
      </c>
      <c r="T279" s="171">
        <v>74</v>
      </c>
      <c r="U279" s="193">
        <v>77.099999999999994</v>
      </c>
      <c r="V279" s="170">
        <v>120</v>
      </c>
      <c r="W279" s="171">
        <v>80</v>
      </c>
      <c r="X279" s="193">
        <v>66.7</v>
      </c>
      <c r="Y279" s="170">
        <v>91</v>
      </c>
      <c r="Z279" s="171">
        <v>67</v>
      </c>
      <c r="AA279" s="193">
        <v>73.599999999999994</v>
      </c>
      <c r="AB279" s="170">
        <v>118</v>
      </c>
      <c r="AC279" s="171">
        <v>74</v>
      </c>
      <c r="AD279" s="193">
        <v>62.7</v>
      </c>
      <c r="AE279" s="170">
        <v>86</v>
      </c>
      <c r="AF279" s="171">
        <v>63</v>
      </c>
      <c r="AG279" s="193">
        <v>73.3</v>
      </c>
    </row>
    <row r="280" spans="1:33" s="165" customFormat="1">
      <c r="A280" s="104" t="s">
        <v>7</v>
      </c>
      <c r="B280" s="441" t="s">
        <v>37</v>
      </c>
      <c r="C280" s="58" t="s">
        <v>38</v>
      </c>
      <c r="D280" s="169">
        <v>1096</v>
      </c>
      <c r="E280" s="168">
        <v>677</v>
      </c>
      <c r="F280" s="192">
        <v>61.8</v>
      </c>
      <c r="G280" s="169">
        <v>716</v>
      </c>
      <c r="H280" s="168">
        <v>544</v>
      </c>
      <c r="I280" s="192">
        <v>76</v>
      </c>
      <c r="J280" s="169">
        <v>1271</v>
      </c>
      <c r="K280" s="168">
        <v>817</v>
      </c>
      <c r="L280" s="192">
        <v>64.3</v>
      </c>
      <c r="M280" s="169">
        <v>802</v>
      </c>
      <c r="N280" s="168">
        <v>630</v>
      </c>
      <c r="O280" s="192">
        <v>78.599999999999994</v>
      </c>
      <c r="P280" s="169">
        <v>1200</v>
      </c>
      <c r="Q280" s="168">
        <v>788</v>
      </c>
      <c r="R280" s="192">
        <v>65.7</v>
      </c>
      <c r="S280" s="169">
        <v>778</v>
      </c>
      <c r="T280" s="168">
        <v>608</v>
      </c>
      <c r="U280" s="192">
        <v>78.099999999999994</v>
      </c>
      <c r="V280" s="169">
        <v>1089</v>
      </c>
      <c r="W280" s="168">
        <v>683</v>
      </c>
      <c r="X280" s="192">
        <v>62.7</v>
      </c>
      <c r="Y280" s="169">
        <v>683</v>
      </c>
      <c r="Z280" s="168">
        <v>510</v>
      </c>
      <c r="AA280" s="192">
        <v>74.7</v>
      </c>
      <c r="AB280" s="169">
        <v>999</v>
      </c>
      <c r="AC280" s="168">
        <v>659</v>
      </c>
      <c r="AD280" s="192">
        <v>66</v>
      </c>
      <c r="AE280" s="169">
        <v>642</v>
      </c>
      <c r="AF280" s="168">
        <v>510</v>
      </c>
      <c r="AG280" s="192">
        <v>79.400000000000006</v>
      </c>
    </row>
    <row r="281" spans="1:33">
      <c r="A281" s="104"/>
      <c r="B281" s="441"/>
      <c r="C281" s="58" t="s">
        <v>39</v>
      </c>
      <c r="D281" s="169">
        <v>54</v>
      </c>
      <c r="E281" s="168">
        <v>31</v>
      </c>
      <c r="F281" s="192">
        <v>57.4</v>
      </c>
      <c r="G281" s="169">
        <v>38</v>
      </c>
      <c r="H281" s="168">
        <v>28</v>
      </c>
      <c r="I281" s="192">
        <v>73.7</v>
      </c>
      <c r="J281" s="169">
        <v>43</v>
      </c>
      <c r="K281" s="168">
        <v>26</v>
      </c>
      <c r="L281" s="192">
        <v>60.5</v>
      </c>
      <c r="M281" s="169">
        <v>36</v>
      </c>
      <c r="N281" s="168">
        <v>23</v>
      </c>
      <c r="O281" s="192">
        <v>63.9</v>
      </c>
      <c r="P281" s="169">
        <v>46</v>
      </c>
      <c r="Q281" s="168">
        <v>18</v>
      </c>
      <c r="R281" s="192">
        <v>39.1</v>
      </c>
      <c r="S281" s="169">
        <v>35</v>
      </c>
      <c r="T281" s="168">
        <v>18</v>
      </c>
      <c r="U281" s="192">
        <v>51.4</v>
      </c>
      <c r="V281" s="169">
        <v>43</v>
      </c>
      <c r="W281" s="168">
        <v>27</v>
      </c>
      <c r="X281" s="192">
        <v>62.8</v>
      </c>
      <c r="Y281" s="169">
        <v>36</v>
      </c>
      <c r="Z281" s="168">
        <v>23</v>
      </c>
      <c r="AA281" s="192">
        <v>63.9</v>
      </c>
      <c r="AB281" s="169">
        <v>44</v>
      </c>
      <c r="AC281" s="168">
        <v>27</v>
      </c>
      <c r="AD281" s="192">
        <v>61.4</v>
      </c>
      <c r="AE281" s="169">
        <v>29</v>
      </c>
      <c r="AF281" s="168">
        <v>20</v>
      </c>
      <c r="AG281" s="192">
        <v>69</v>
      </c>
    </row>
    <row r="282" spans="1:33">
      <c r="A282" s="104"/>
      <c r="B282" s="441"/>
      <c r="C282" s="58" t="s">
        <v>40</v>
      </c>
      <c r="D282" s="169">
        <v>303</v>
      </c>
      <c r="E282" s="168">
        <v>105</v>
      </c>
      <c r="F282" s="192">
        <v>34.700000000000003</v>
      </c>
      <c r="G282" s="169">
        <v>191</v>
      </c>
      <c r="H282" s="168">
        <v>82</v>
      </c>
      <c r="I282" s="192">
        <v>42.9</v>
      </c>
      <c r="J282" s="169">
        <v>393</v>
      </c>
      <c r="K282" s="168">
        <v>174</v>
      </c>
      <c r="L282" s="192">
        <v>44.3</v>
      </c>
      <c r="M282" s="169">
        <v>260</v>
      </c>
      <c r="N282" s="168">
        <v>121</v>
      </c>
      <c r="O282" s="192">
        <v>46.5</v>
      </c>
      <c r="P282" s="169">
        <v>329</v>
      </c>
      <c r="Q282" s="168">
        <v>126</v>
      </c>
      <c r="R282" s="192">
        <v>38.299999999999997</v>
      </c>
      <c r="S282" s="169">
        <v>233</v>
      </c>
      <c r="T282" s="168">
        <v>104</v>
      </c>
      <c r="U282" s="192">
        <v>44.6</v>
      </c>
      <c r="V282" s="169">
        <v>350</v>
      </c>
      <c r="W282" s="168">
        <v>173</v>
      </c>
      <c r="X282" s="192">
        <v>49.4</v>
      </c>
      <c r="Y282" s="169">
        <v>211</v>
      </c>
      <c r="Z282" s="168">
        <v>115</v>
      </c>
      <c r="AA282" s="192">
        <v>54.5</v>
      </c>
      <c r="AB282" s="169">
        <v>310</v>
      </c>
      <c r="AC282" s="168">
        <v>147</v>
      </c>
      <c r="AD282" s="192">
        <v>47.4</v>
      </c>
      <c r="AE282" s="169">
        <v>185</v>
      </c>
      <c r="AF282" s="168">
        <v>114</v>
      </c>
      <c r="AG282" s="192">
        <v>61.6</v>
      </c>
    </row>
    <row r="283" spans="1:33">
      <c r="A283" s="104"/>
      <c r="B283" s="441"/>
      <c r="C283" s="58" t="s">
        <v>36</v>
      </c>
      <c r="D283" s="169">
        <v>1453</v>
      </c>
      <c r="E283" s="168">
        <v>813</v>
      </c>
      <c r="F283" s="192">
        <v>56</v>
      </c>
      <c r="G283" s="169">
        <v>827</v>
      </c>
      <c r="H283" s="168">
        <v>604</v>
      </c>
      <c r="I283" s="192">
        <v>73</v>
      </c>
      <c r="J283" s="169">
        <v>1707</v>
      </c>
      <c r="K283" s="168">
        <v>1017</v>
      </c>
      <c r="L283" s="192">
        <v>59.6</v>
      </c>
      <c r="M283" s="169">
        <v>957</v>
      </c>
      <c r="N283" s="168">
        <v>712</v>
      </c>
      <c r="O283" s="192">
        <v>74.400000000000006</v>
      </c>
      <c r="P283" s="169">
        <v>1575</v>
      </c>
      <c r="Q283" s="168">
        <v>932</v>
      </c>
      <c r="R283" s="192">
        <v>59.2</v>
      </c>
      <c r="S283" s="169">
        <v>907</v>
      </c>
      <c r="T283" s="168">
        <v>674</v>
      </c>
      <c r="U283" s="192">
        <v>74.3</v>
      </c>
      <c r="V283" s="169">
        <v>1482</v>
      </c>
      <c r="W283" s="168">
        <v>883</v>
      </c>
      <c r="X283" s="192">
        <v>59.6</v>
      </c>
      <c r="Y283" s="169">
        <v>791</v>
      </c>
      <c r="Z283" s="168">
        <v>591</v>
      </c>
      <c r="AA283" s="192">
        <v>74.7</v>
      </c>
      <c r="AB283" s="169">
        <v>1353</v>
      </c>
      <c r="AC283" s="168">
        <v>833</v>
      </c>
      <c r="AD283" s="192">
        <v>61.6</v>
      </c>
      <c r="AE283" s="169">
        <v>755</v>
      </c>
      <c r="AF283" s="168">
        <v>590</v>
      </c>
      <c r="AG283" s="192">
        <v>78.099999999999994</v>
      </c>
    </row>
    <row r="284" spans="1:33">
      <c r="A284" s="104"/>
      <c r="B284" s="442" t="s">
        <v>492</v>
      </c>
      <c r="C284" s="429" t="s">
        <v>426</v>
      </c>
      <c r="D284" s="172">
        <v>231</v>
      </c>
      <c r="E284" s="173">
        <v>108</v>
      </c>
      <c r="F284" s="191">
        <v>46.8</v>
      </c>
      <c r="G284" s="172">
        <v>158</v>
      </c>
      <c r="H284" s="173">
        <v>91</v>
      </c>
      <c r="I284" s="191">
        <v>57.6</v>
      </c>
      <c r="J284" s="172">
        <v>227</v>
      </c>
      <c r="K284" s="173">
        <v>128</v>
      </c>
      <c r="L284" s="191">
        <v>56.4</v>
      </c>
      <c r="M284" s="172">
        <v>183</v>
      </c>
      <c r="N284" s="173">
        <v>105</v>
      </c>
      <c r="O284" s="191">
        <v>57.4</v>
      </c>
      <c r="P284" s="172">
        <v>309</v>
      </c>
      <c r="Q284" s="173">
        <v>200</v>
      </c>
      <c r="R284" s="191">
        <v>64.7</v>
      </c>
      <c r="S284" s="172">
        <v>207</v>
      </c>
      <c r="T284" s="173">
        <v>145</v>
      </c>
      <c r="U284" s="191">
        <v>70</v>
      </c>
      <c r="V284" s="172">
        <v>256</v>
      </c>
      <c r="W284" s="173">
        <v>151</v>
      </c>
      <c r="X284" s="191">
        <v>59</v>
      </c>
      <c r="Y284" s="172">
        <v>185</v>
      </c>
      <c r="Z284" s="173">
        <v>116</v>
      </c>
      <c r="AA284" s="191">
        <v>62.7</v>
      </c>
      <c r="AB284" s="172">
        <v>292</v>
      </c>
      <c r="AC284" s="173">
        <v>163</v>
      </c>
      <c r="AD284" s="191">
        <v>55.8</v>
      </c>
      <c r="AE284" s="172">
        <v>202</v>
      </c>
      <c r="AF284" s="173">
        <v>131</v>
      </c>
      <c r="AG284" s="191">
        <v>64.900000000000006</v>
      </c>
    </row>
    <row r="285" spans="1:33">
      <c r="A285" s="104"/>
      <c r="B285" s="441"/>
      <c r="C285" s="58" t="s">
        <v>289</v>
      </c>
      <c r="D285" s="169">
        <v>33</v>
      </c>
      <c r="E285" s="168">
        <v>28</v>
      </c>
      <c r="F285" s="192">
        <v>84.8</v>
      </c>
      <c r="G285" s="169">
        <v>7</v>
      </c>
      <c r="H285" s="168">
        <v>3</v>
      </c>
      <c r="I285" s="192">
        <v>42.9</v>
      </c>
      <c r="J285" s="169">
        <v>24</v>
      </c>
      <c r="K285" s="168">
        <v>12</v>
      </c>
      <c r="L285" s="192">
        <v>50</v>
      </c>
      <c r="M285" s="169">
        <v>21</v>
      </c>
      <c r="N285" s="168">
        <v>10</v>
      </c>
      <c r="O285" s="192">
        <v>47.6</v>
      </c>
      <c r="P285" s="169">
        <v>18</v>
      </c>
      <c r="Q285" s="168">
        <v>7</v>
      </c>
      <c r="R285" s="192">
        <v>38.9</v>
      </c>
      <c r="S285" s="169">
        <v>8</v>
      </c>
      <c r="T285" s="168">
        <v>4</v>
      </c>
      <c r="U285" s="192">
        <v>50</v>
      </c>
      <c r="V285" s="169">
        <v>18</v>
      </c>
      <c r="W285" s="168">
        <v>6</v>
      </c>
      <c r="X285" s="192">
        <v>33.299999999999997</v>
      </c>
      <c r="Y285" s="169">
        <v>14</v>
      </c>
      <c r="Z285" s="168">
        <v>6</v>
      </c>
      <c r="AA285" s="192">
        <v>42.9</v>
      </c>
      <c r="AB285" s="169">
        <v>14</v>
      </c>
      <c r="AC285" s="168">
        <v>9</v>
      </c>
      <c r="AD285" s="192">
        <v>64.3</v>
      </c>
      <c r="AE285" s="169">
        <v>13</v>
      </c>
      <c r="AF285" s="168">
        <v>9</v>
      </c>
      <c r="AG285" s="192">
        <v>69.2</v>
      </c>
    </row>
    <row r="286" spans="1:33">
      <c r="A286" s="104"/>
      <c r="B286" s="443"/>
      <c r="C286" s="444" t="s">
        <v>36</v>
      </c>
      <c r="D286" s="170">
        <v>264</v>
      </c>
      <c r="E286" s="171">
        <v>136</v>
      </c>
      <c r="F286" s="193">
        <v>51.5</v>
      </c>
      <c r="G286" s="170">
        <v>164</v>
      </c>
      <c r="H286" s="171">
        <v>94</v>
      </c>
      <c r="I286" s="193">
        <v>57.3</v>
      </c>
      <c r="J286" s="170">
        <v>251</v>
      </c>
      <c r="K286" s="171">
        <v>140</v>
      </c>
      <c r="L286" s="193">
        <v>55.8</v>
      </c>
      <c r="M286" s="170">
        <v>201</v>
      </c>
      <c r="N286" s="171">
        <v>114</v>
      </c>
      <c r="O286" s="193">
        <v>56.7</v>
      </c>
      <c r="P286" s="170">
        <v>327</v>
      </c>
      <c r="Q286" s="171">
        <v>207</v>
      </c>
      <c r="R286" s="193">
        <v>63.3</v>
      </c>
      <c r="S286" s="170">
        <v>212</v>
      </c>
      <c r="T286" s="171">
        <v>147</v>
      </c>
      <c r="U286" s="193">
        <v>69.3</v>
      </c>
      <c r="V286" s="170">
        <v>274</v>
      </c>
      <c r="W286" s="171">
        <v>157</v>
      </c>
      <c r="X286" s="193">
        <v>57.3</v>
      </c>
      <c r="Y286" s="170">
        <v>198</v>
      </c>
      <c r="Z286" s="171">
        <v>122</v>
      </c>
      <c r="AA286" s="193">
        <v>61.6</v>
      </c>
      <c r="AB286" s="170">
        <v>306</v>
      </c>
      <c r="AC286" s="171">
        <v>172</v>
      </c>
      <c r="AD286" s="193">
        <v>56.2</v>
      </c>
      <c r="AE286" s="170">
        <v>215</v>
      </c>
      <c r="AF286" s="171">
        <v>140</v>
      </c>
      <c r="AG286" s="193">
        <v>65.099999999999994</v>
      </c>
    </row>
    <row r="287" spans="1:33">
      <c r="A287" s="446"/>
      <c r="B287" s="443" t="s">
        <v>36</v>
      </c>
      <c r="C287" s="444"/>
      <c r="D287" s="170">
        <v>1717</v>
      </c>
      <c r="E287" s="171">
        <v>949</v>
      </c>
      <c r="F287" s="193">
        <v>55.3</v>
      </c>
      <c r="G287" s="170">
        <v>902</v>
      </c>
      <c r="H287" s="171">
        <v>655</v>
      </c>
      <c r="I287" s="193">
        <v>72.599999999999994</v>
      </c>
      <c r="J287" s="170">
        <v>1958</v>
      </c>
      <c r="K287" s="171">
        <v>1157</v>
      </c>
      <c r="L287" s="193">
        <v>59.1</v>
      </c>
      <c r="M287" s="170">
        <v>1054</v>
      </c>
      <c r="N287" s="171">
        <v>772</v>
      </c>
      <c r="O287" s="193">
        <v>73.2</v>
      </c>
      <c r="P287" s="170">
        <v>1902</v>
      </c>
      <c r="Q287" s="171">
        <v>1139</v>
      </c>
      <c r="R287" s="193">
        <v>59.9</v>
      </c>
      <c r="S287" s="170">
        <v>999</v>
      </c>
      <c r="T287" s="171">
        <v>754</v>
      </c>
      <c r="U287" s="193">
        <v>75.5</v>
      </c>
      <c r="V287" s="170">
        <v>1756</v>
      </c>
      <c r="W287" s="171">
        <v>1040</v>
      </c>
      <c r="X287" s="193">
        <v>59.2</v>
      </c>
      <c r="Y287" s="170">
        <v>882</v>
      </c>
      <c r="Z287" s="171">
        <v>651</v>
      </c>
      <c r="AA287" s="193">
        <v>73.8</v>
      </c>
      <c r="AB287" s="170">
        <v>1659</v>
      </c>
      <c r="AC287" s="171">
        <v>1005</v>
      </c>
      <c r="AD287" s="193">
        <v>60.6</v>
      </c>
      <c r="AE287" s="170">
        <v>857</v>
      </c>
      <c r="AF287" s="171">
        <v>665</v>
      </c>
      <c r="AG287" s="193">
        <v>77.599999999999994</v>
      </c>
    </row>
    <row r="288" spans="1:33">
      <c r="A288" s="104" t="s">
        <v>8</v>
      </c>
      <c r="B288" s="441" t="s">
        <v>41</v>
      </c>
      <c r="C288" s="58" t="s">
        <v>42</v>
      </c>
      <c r="D288" s="169">
        <v>4045</v>
      </c>
      <c r="E288" s="168">
        <v>1905</v>
      </c>
      <c r="F288" s="192">
        <v>47.1</v>
      </c>
      <c r="G288" s="169">
        <v>708</v>
      </c>
      <c r="H288" s="168">
        <v>420</v>
      </c>
      <c r="I288" s="192">
        <v>59.3</v>
      </c>
      <c r="J288" s="169">
        <v>4319</v>
      </c>
      <c r="K288" s="168">
        <v>2017</v>
      </c>
      <c r="L288" s="192">
        <v>46.7</v>
      </c>
      <c r="M288" s="169">
        <v>780</v>
      </c>
      <c r="N288" s="168">
        <v>455</v>
      </c>
      <c r="O288" s="192">
        <v>58.3</v>
      </c>
      <c r="P288" s="169">
        <v>4893</v>
      </c>
      <c r="Q288" s="168">
        <v>2346</v>
      </c>
      <c r="R288" s="192">
        <v>47.9</v>
      </c>
      <c r="S288" s="169">
        <v>811</v>
      </c>
      <c r="T288" s="168">
        <v>513</v>
      </c>
      <c r="U288" s="192">
        <v>63.3</v>
      </c>
      <c r="V288" s="169">
        <v>4270</v>
      </c>
      <c r="W288" s="168">
        <v>1788</v>
      </c>
      <c r="X288" s="192">
        <v>41.9</v>
      </c>
      <c r="Y288" s="169">
        <v>756</v>
      </c>
      <c r="Z288" s="168">
        <v>431</v>
      </c>
      <c r="AA288" s="192">
        <v>57</v>
      </c>
      <c r="AB288" s="169">
        <v>3559</v>
      </c>
      <c r="AC288" s="168">
        <v>1669</v>
      </c>
      <c r="AD288" s="192">
        <v>46.9</v>
      </c>
      <c r="AE288" s="169">
        <v>653</v>
      </c>
      <c r="AF288" s="168">
        <v>392</v>
      </c>
      <c r="AG288" s="192">
        <v>60</v>
      </c>
    </row>
    <row r="289" spans="1:33">
      <c r="A289" s="104"/>
      <c r="B289" s="441"/>
      <c r="C289" s="58" t="s">
        <v>43</v>
      </c>
      <c r="D289" s="169">
        <v>7</v>
      </c>
      <c r="E289" s="168">
        <v>4</v>
      </c>
      <c r="F289" s="192">
        <v>57.1</v>
      </c>
      <c r="G289" s="169">
        <v>7</v>
      </c>
      <c r="H289" s="168">
        <v>4</v>
      </c>
      <c r="I289" s="192">
        <v>57.1</v>
      </c>
      <c r="J289" s="169">
        <v>14</v>
      </c>
      <c r="K289" s="168">
        <v>8</v>
      </c>
      <c r="L289" s="192">
        <v>57.1</v>
      </c>
      <c r="M289" s="169">
        <v>11</v>
      </c>
      <c r="N289" s="168">
        <v>6</v>
      </c>
      <c r="O289" s="192">
        <v>54.5</v>
      </c>
      <c r="P289" s="169">
        <v>38</v>
      </c>
      <c r="Q289" s="168">
        <v>15</v>
      </c>
      <c r="R289" s="192">
        <v>39.5</v>
      </c>
      <c r="S289" s="169">
        <v>23</v>
      </c>
      <c r="T289" s="168">
        <v>11</v>
      </c>
      <c r="U289" s="192">
        <v>47.8</v>
      </c>
      <c r="V289" s="169">
        <v>107</v>
      </c>
      <c r="W289" s="168">
        <v>40</v>
      </c>
      <c r="X289" s="192">
        <v>37.4</v>
      </c>
      <c r="Y289" s="169">
        <v>66</v>
      </c>
      <c r="Z289" s="168">
        <v>24</v>
      </c>
      <c r="AA289" s="192">
        <v>36.4</v>
      </c>
      <c r="AB289" s="169">
        <v>137</v>
      </c>
      <c r="AC289" s="168">
        <v>59</v>
      </c>
      <c r="AD289" s="192">
        <v>43.1</v>
      </c>
      <c r="AE289" s="169">
        <v>82</v>
      </c>
      <c r="AF289" s="168">
        <v>40</v>
      </c>
      <c r="AG289" s="192">
        <v>48.8</v>
      </c>
    </row>
    <row r="290" spans="1:33">
      <c r="A290" s="104"/>
      <c r="B290" s="441"/>
      <c r="C290" s="58" t="s">
        <v>36</v>
      </c>
      <c r="D290" s="169">
        <v>4052</v>
      </c>
      <c r="E290" s="168">
        <v>1909</v>
      </c>
      <c r="F290" s="192">
        <v>47.1</v>
      </c>
      <c r="G290" s="169">
        <v>708</v>
      </c>
      <c r="H290" s="168">
        <v>420</v>
      </c>
      <c r="I290" s="192">
        <v>59.3</v>
      </c>
      <c r="J290" s="169">
        <v>4333</v>
      </c>
      <c r="K290" s="168">
        <v>2025</v>
      </c>
      <c r="L290" s="192">
        <v>46.7</v>
      </c>
      <c r="M290" s="169">
        <v>783</v>
      </c>
      <c r="N290" s="168">
        <v>457</v>
      </c>
      <c r="O290" s="192">
        <v>58.4</v>
      </c>
      <c r="P290" s="169">
        <v>4931</v>
      </c>
      <c r="Q290" s="168">
        <v>2361</v>
      </c>
      <c r="R290" s="192">
        <v>47.9</v>
      </c>
      <c r="S290" s="169">
        <v>818</v>
      </c>
      <c r="T290" s="168">
        <v>520</v>
      </c>
      <c r="U290" s="192">
        <v>63.6</v>
      </c>
      <c r="V290" s="169">
        <v>4377</v>
      </c>
      <c r="W290" s="168">
        <v>1828</v>
      </c>
      <c r="X290" s="192">
        <v>41.8</v>
      </c>
      <c r="Y290" s="169">
        <v>766</v>
      </c>
      <c r="Z290" s="168">
        <v>444</v>
      </c>
      <c r="AA290" s="192">
        <v>58</v>
      </c>
      <c r="AB290" s="169">
        <v>3696</v>
      </c>
      <c r="AC290" s="168">
        <v>1728</v>
      </c>
      <c r="AD290" s="192">
        <v>46.8</v>
      </c>
      <c r="AE290" s="169">
        <v>676</v>
      </c>
      <c r="AF290" s="168">
        <v>421</v>
      </c>
      <c r="AG290" s="192">
        <v>62.3</v>
      </c>
    </row>
    <row r="291" spans="1:33">
      <c r="A291" s="104"/>
      <c r="B291" s="442" t="s">
        <v>44</v>
      </c>
      <c r="C291" s="429" t="s">
        <v>45</v>
      </c>
      <c r="D291" s="172">
        <v>200</v>
      </c>
      <c r="E291" s="173">
        <v>152</v>
      </c>
      <c r="F291" s="191">
        <v>76</v>
      </c>
      <c r="G291" s="172">
        <v>65</v>
      </c>
      <c r="H291" s="173">
        <v>58</v>
      </c>
      <c r="I291" s="191">
        <v>89.2</v>
      </c>
      <c r="J291" s="172">
        <v>167</v>
      </c>
      <c r="K291" s="173">
        <v>139</v>
      </c>
      <c r="L291" s="191">
        <v>83.2</v>
      </c>
      <c r="M291" s="172">
        <v>77</v>
      </c>
      <c r="N291" s="173">
        <v>67</v>
      </c>
      <c r="O291" s="191">
        <v>87</v>
      </c>
      <c r="P291" s="172">
        <v>166</v>
      </c>
      <c r="Q291" s="173">
        <v>123</v>
      </c>
      <c r="R291" s="191">
        <v>74.099999999999994</v>
      </c>
      <c r="S291" s="172">
        <v>71</v>
      </c>
      <c r="T291" s="173">
        <v>63</v>
      </c>
      <c r="U291" s="191">
        <v>88.7</v>
      </c>
      <c r="V291" s="172">
        <v>124</v>
      </c>
      <c r="W291" s="173">
        <v>95</v>
      </c>
      <c r="X291" s="191">
        <v>76.599999999999994</v>
      </c>
      <c r="Y291" s="172">
        <v>65</v>
      </c>
      <c r="Z291" s="173">
        <v>54</v>
      </c>
      <c r="AA291" s="191">
        <v>83.1</v>
      </c>
      <c r="AB291" s="172">
        <v>215</v>
      </c>
      <c r="AC291" s="173">
        <v>149</v>
      </c>
      <c r="AD291" s="191">
        <v>69.3</v>
      </c>
      <c r="AE291" s="172">
        <v>87</v>
      </c>
      <c r="AF291" s="173">
        <v>78</v>
      </c>
      <c r="AG291" s="191">
        <v>89.7</v>
      </c>
    </row>
    <row r="292" spans="1:33" ht="26.25">
      <c r="A292" s="104"/>
      <c r="B292" s="441"/>
      <c r="C292" s="58" t="s">
        <v>751</v>
      </c>
      <c r="D292" s="169">
        <v>237</v>
      </c>
      <c r="E292" s="168">
        <v>198</v>
      </c>
      <c r="F292" s="192">
        <v>83.5</v>
      </c>
      <c r="G292" s="169">
        <v>106</v>
      </c>
      <c r="H292" s="168">
        <v>96</v>
      </c>
      <c r="I292" s="192">
        <v>90.6</v>
      </c>
      <c r="J292" s="169">
        <v>298</v>
      </c>
      <c r="K292" s="168">
        <v>237</v>
      </c>
      <c r="L292" s="192">
        <v>79.5</v>
      </c>
      <c r="M292" s="169">
        <v>120</v>
      </c>
      <c r="N292" s="168">
        <v>103</v>
      </c>
      <c r="O292" s="192">
        <v>85.8</v>
      </c>
      <c r="P292" s="169">
        <v>435</v>
      </c>
      <c r="Q292" s="168">
        <v>323</v>
      </c>
      <c r="R292" s="192">
        <v>74.3</v>
      </c>
      <c r="S292" s="169">
        <v>148</v>
      </c>
      <c r="T292" s="168">
        <v>134</v>
      </c>
      <c r="U292" s="192">
        <v>90.5</v>
      </c>
      <c r="V292" s="169">
        <v>351</v>
      </c>
      <c r="W292" s="168">
        <v>291</v>
      </c>
      <c r="X292" s="192">
        <v>82.9</v>
      </c>
      <c r="Y292" s="169">
        <v>130</v>
      </c>
      <c r="Z292" s="168">
        <v>115</v>
      </c>
      <c r="AA292" s="192">
        <v>88.5</v>
      </c>
      <c r="AB292" s="169">
        <v>405</v>
      </c>
      <c r="AC292" s="168">
        <v>319</v>
      </c>
      <c r="AD292" s="192">
        <v>78.8</v>
      </c>
      <c r="AE292" s="169">
        <v>147</v>
      </c>
      <c r="AF292" s="168">
        <v>127</v>
      </c>
      <c r="AG292" s="192">
        <v>86.4</v>
      </c>
    </row>
    <row r="293" spans="1:33">
      <c r="A293" s="104"/>
      <c r="B293" s="441"/>
      <c r="C293" s="58" t="s">
        <v>46</v>
      </c>
      <c r="D293" s="169">
        <v>0</v>
      </c>
      <c r="E293" s="168">
        <v>0</v>
      </c>
      <c r="F293" s="192">
        <v>0</v>
      </c>
      <c r="G293" s="169">
        <v>0</v>
      </c>
      <c r="H293" s="168">
        <v>0</v>
      </c>
      <c r="I293" s="192">
        <v>0</v>
      </c>
      <c r="J293" s="169">
        <v>0</v>
      </c>
      <c r="K293" s="168">
        <v>0</v>
      </c>
      <c r="L293" s="192">
        <v>0</v>
      </c>
      <c r="M293" s="169">
        <v>0</v>
      </c>
      <c r="N293" s="168">
        <v>0</v>
      </c>
      <c r="O293" s="192">
        <v>0</v>
      </c>
      <c r="P293" s="169">
        <v>2</v>
      </c>
      <c r="Q293" s="168">
        <v>0</v>
      </c>
      <c r="R293" s="192">
        <v>0</v>
      </c>
      <c r="S293" s="169">
        <v>1</v>
      </c>
      <c r="T293" s="168">
        <v>0</v>
      </c>
      <c r="U293" s="192">
        <v>0</v>
      </c>
      <c r="V293" s="169">
        <v>2</v>
      </c>
      <c r="W293" s="168">
        <v>0</v>
      </c>
      <c r="X293" s="192">
        <v>0</v>
      </c>
      <c r="Y293" s="169">
        <v>1</v>
      </c>
      <c r="Z293" s="168">
        <v>0</v>
      </c>
      <c r="AA293" s="192">
        <v>0</v>
      </c>
      <c r="AB293" s="169">
        <v>0</v>
      </c>
      <c r="AC293" s="168">
        <v>0</v>
      </c>
      <c r="AD293" s="192">
        <v>0</v>
      </c>
      <c r="AE293" s="169">
        <v>0</v>
      </c>
      <c r="AF293" s="168">
        <v>0</v>
      </c>
      <c r="AG293" s="192">
        <v>0</v>
      </c>
    </row>
    <row r="294" spans="1:33">
      <c r="A294" s="104"/>
      <c r="B294" s="441"/>
      <c r="C294" s="58" t="s">
        <v>290</v>
      </c>
      <c r="D294" s="169">
        <v>35</v>
      </c>
      <c r="E294" s="168">
        <v>32</v>
      </c>
      <c r="F294" s="192">
        <v>91.4</v>
      </c>
      <c r="G294" s="169">
        <v>6</v>
      </c>
      <c r="H294" s="168">
        <v>4</v>
      </c>
      <c r="I294" s="192">
        <v>66.7</v>
      </c>
      <c r="J294" s="169">
        <v>20</v>
      </c>
      <c r="K294" s="168">
        <v>6</v>
      </c>
      <c r="L294" s="192">
        <v>30</v>
      </c>
      <c r="M294" s="169">
        <v>12</v>
      </c>
      <c r="N294" s="168">
        <v>6</v>
      </c>
      <c r="O294" s="192">
        <v>50</v>
      </c>
      <c r="P294" s="169">
        <v>43</v>
      </c>
      <c r="Q294" s="168">
        <v>14</v>
      </c>
      <c r="R294" s="192">
        <v>32.6</v>
      </c>
      <c r="S294" s="169">
        <v>18</v>
      </c>
      <c r="T294" s="168">
        <v>12</v>
      </c>
      <c r="U294" s="192">
        <v>66.7</v>
      </c>
      <c r="V294" s="169">
        <v>38</v>
      </c>
      <c r="W294" s="168">
        <v>25</v>
      </c>
      <c r="X294" s="192">
        <v>65.8</v>
      </c>
      <c r="Y294" s="169">
        <v>23</v>
      </c>
      <c r="Z294" s="168">
        <v>12</v>
      </c>
      <c r="AA294" s="192">
        <v>52.2</v>
      </c>
      <c r="AB294" s="169">
        <v>51</v>
      </c>
      <c r="AC294" s="168">
        <v>27</v>
      </c>
      <c r="AD294" s="192">
        <v>52.9</v>
      </c>
      <c r="AE294" s="169">
        <v>24</v>
      </c>
      <c r="AF294" s="168">
        <v>15</v>
      </c>
      <c r="AG294" s="192">
        <v>62.5</v>
      </c>
    </row>
    <row r="295" spans="1:33">
      <c r="A295" s="104"/>
      <c r="B295" s="443"/>
      <c r="C295" s="444" t="s">
        <v>36</v>
      </c>
      <c r="D295" s="170">
        <v>472</v>
      </c>
      <c r="E295" s="171">
        <v>382</v>
      </c>
      <c r="F295" s="193">
        <v>80.900000000000006</v>
      </c>
      <c r="G295" s="170">
        <v>145</v>
      </c>
      <c r="H295" s="171">
        <v>130</v>
      </c>
      <c r="I295" s="193">
        <v>89.7</v>
      </c>
      <c r="J295" s="170">
        <v>485</v>
      </c>
      <c r="K295" s="171">
        <v>382</v>
      </c>
      <c r="L295" s="193">
        <v>78.8</v>
      </c>
      <c r="M295" s="170">
        <v>169</v>
      </c>
      <c r="N295" s="171">
        <v>148</v>
      </c>
      <c r="O295" s="193">
        <v>87.6</v>
      </c>
      <c r="P295" s="170">
        <v>646</v>
      </c>
      <c r="Q295" s="171">
        <v>460</v>
      </c>
      <c r="R295" s="193">
        <v>71.2</v>
      </c>
      <c r="S295" s="170">
        <v>189</v>
      </c>
      <c r="T295" s="171">
        <v>167</v>
      </c>
      <c r="U295" s="193">
        <v>88.4</v>
      </c>
      <c r="V295" s="170">
        <v>515</v>
      </c>
      <c r="W295" s="171">
        <v>411</v>
      </c>
      <c r="X295" s="193">
        <v>79.8</v>
      </c>
      <c r="Y295" s="170">
        <v>180</v>
      </c>
      <c r="Z295" s="171">
        <v>154</v>
      </c>
      <c r="AA295" s="193">
        <v>85.6</v>
      </c>
      <c r="AB295" s="170">
        <v>671</v>
      </c>
      <c r="AC295" s="171">
        <v>495</v>
      </c>
      <c r="AD295" s="193">
        <v>73.8</v>
      </c>
      <c r="AE295" s="170">
        <v>207</v>
      </c>
      <c r="AF295" s="171">
        <v>185</v>
      </c>
      <c r="AG295" s="193">
        <v>89.4</v>
      </c>
    </row>
    <row r="296" spans="1:33">
      <c r="A296" s="446"/>
      <c r="B296" s="443" t="s">
        <v>36</v>
      </c>
      <c r="C296" s="444"/>
      <c r="D296" s="170">
        <v>4524</v>
      </c>
      <c r="E296" s="171">
        <v>2291</v>
      </c>
      <c r="F296" s="193">
        <v>50.6</v>
      </c>
      <c r="G296" s="170">
        <v>808</v>
      </c>
      <c r="H296" s="171">
        <v>516</v>
      </c>
      <c r="I296" s="193">
        <v>63.9</v>
      </c>
      <c r="J296" s="170">
        <v>4818</v>
      </c>
      <c r="K296" s="171">
        <v>2407</v>
      </c>
      <c r="L296" s="193">
        <v>50</v>
      </c>
      <c r="M296" s="170">
        <v>899</v>
      </c>
      <c r="N296" s="171">
        <v>568</v>
      </c>
      <c r="O296" s="193">
        <v>63.2</v>
      </c>
      <c r="P296" s="170">
        <v>5577</v>
      </c>
      <c r="Q296" s="171">
        <v>2821</v>
      </c>
      <c r="R296" s="193">
        <v>50.6</v>
      </c>
      <c r="S296" s="170">
        <v>935</v>
      </c>
      <c r="T296" s="171">
        <v>634</v>
      </c>
      <c r="U296" s="193">
        <v>67.8</v>
      </c>
      <c r="V296" s="170">
        <v>4892</v>
      </c>
      <c r="W296" s="171">
        <v>2239</v>
      </c>
      <c r="X296" s="193">
        <v>45.8</v>
      </c>
      <c r="Y296" s="170">
        <v>886</v>
      </c>
      <c r="Z296" s="171">
        <v>556</v>
      </c>
      <c r="AA296" s="193">
        <v>62.8</v>
      </c>
      <c r="AB296" s="170">
        <v>4367</v>
      </c>
      <c r="AC296" s="171">
        <v>2223</v>
      </c>
      <c r="AD296" s="193">
        <v>50.9</v>
      </c>
      <c r="AE296" s="170">
        <v>822</v>
      </c>
      <c r="AF296" s="171">
        <v>564</v>
      </c>
      <c r="AG296" s="193">
        <v>68.599999999999994</v>
      </c>
    </row>
    <row r="297" spans="1:33" ht="26.25">
      <c r="A297" s="104" t="s">
        <v>9</v>
      </c>
      <c r="B297" s="441" t="s">
        <v>180</v>
      </c>
      <c r="C297" s="58" t="s">
        <v>47</v>
      </c>
      <c r="D297" s="169">
        <v>31</v>
      </c>
      <c r="E297" s="168">
        <v>27</v>
      </c>
      <c r="F297" s="192">
        <v>87.1</v>
      </c>
      <c r="G297" s="169">
        <v>28</v>
      </c>
      <c r="H297" s="168">
        <v>26</v>
      </c>
      <c r="I297" s="192">
        <v>92.9</v>
      </c>
      <c r="J297" s="169">
        <v>28</v>
      </c>
      <c r="K297" s="168">
        <v>26</v>
      </c>
      <c r="L297" s="192">
        <v>92.9</v>
      </c>
      <c r="M297" s="169">
        <v>25</v>
      </c>
      <c r="N297" s="168">
        <v>24</v>
      </c>
      <c r="O297" s="192">
        <v>96</v>
      </c>
      <c r="P297" s="169">
        <v>34</v>
      </c>
      <c r="Q297" s="168">
        <v>31</v>
      </c>
      <c r="R297" s="192">
        <v>91.2</v>
      </c>
      <c r="S297" s="169">
        <v>27</v>
      </c>
      <c r="T297" s="168">
        <v>25</v>
      </c>
      <c r="U297" s="192">
        <v>92.6</v>
      </c>
      <c r="V297" s="169">
        <v>21</v>
      </c>
      <c r="W297" s="168">
        <v>17</v>
      </c>
      <c r="X297" s="192">
        <v>81</v>
      </c>
      <c r="Y297" s="169">
        <v>20</v>
      </c>
      <c r="Z297" s="168">
        <v>17</v>
      </c>
      <c r="AA297" s="192">
        <v>85</v>
      </c>
      <c r="AB297" s="169">
        <v>19</v>
      </c>
      <c r="AC297" s="168">
        <v>15</v>
      </c>
      <c r="AD297" s="192">
        <v>78.900000000000006</v>
      </c>
      <c r="AE297" s="169">
        <v>18</v>
      </c>
      <c r="AF297" s="168">
        <v>14</v>
      </c>
      <c r="AG297" s="192">
        <v>77.8</v>
      </c>
    </row>
    <row r="298" spans="1:33" ht="26.25">
      <c r="A298" s="104"/>
      <c r="B298" s="441"/>
      <c r="C298" s="58" t="s">
        <v>48</v>
      </c>
      <c r="D298" s="169">
        <v>146</v>
      </c>
      <c r="E298" s="168">
        <v>93</v>
      </c>
      <c r="F298" s="192">
        <v>63.7</v>
      </c>
      <c r="G298" s="169">
        <v>96</v>
      </c>
      <c r="H298" s="168">
        <v>79</v>
      </c>
      <c r="I298" s="192">
        <v>82.3</v>
      </c>
      <c r="J298" s="169">
        <v>191</v>
      </c>
      <c r="K298" s="168">
        <v>138</v>
      </c>
      <c r="L298" s="192">
        <v>72.3</v>
      </c>
      <c r="M298" s="169">
        <v>112</v>
      </c>
      <c r="N298" s="168">
        <v>97</v>
      </c>
      <c r="O298" s="192">
        <v>86.6</v>
      </c>
      <c r="P298" s="169">
        <v>171</v>
      </c>
      <c r="Q298" s="168">
        <v>134</v>
      </c>
      <c r="R298" s="192">
        <v>78.400000000000006</v>
      </c>
      <c r="S298" s="169">
        <v>114</v>
      </c>
      <c r="T298" s="168">
        <v>100</v>
      </c>
      <c r="U298" s="192">
        <v>87.7</v>
      </c>
      <c r="V298" s="169">
        <v>194</v>
      </c>
      <c r="W298" s="168">
        <v>136</v>
      </c>
      <c r="X298" s="192">
        <v>70.099999999999994</v>
      </c>
      <c r="Y298" s="169">
        <v>112</v>
      </c>
      <c r="Z298" s="168">
        <v>93</v>
      </c>
      <c r="AA298" s="192">
        <v>83</v>
      </c>
      <c r="AB298" s="169">
        <v>146</v>
      </c>
      <c r="AC298" s="168">
        <v>116</v>
      </c>
      <c r="AD298" s="192">
        <v>79.5</v>
      </c>
      <c r="AE298" s="169">
        <v>100</v>
      </c>
      <c r="AF298" s="168">
        <v>88</v>
      </c>
      <c r="AG298" s="192">
        <v>88</v>
      </c>
    </row>
    <row r="299" spans="1:33">
      <c r="A299" s="104"/>
      <c r="B299" s="441"/>
      <c r="C299" s="58" t="s">
        <v>36</v>
      </c>
      <c r="D299" s="169">
        <v>177</v>
      </c>
      <c r="E299" s="168">
        <v>120</v>
      </c>
      <c r="F299" s="192">
        <v>67.8</v>
      </c>
      <c r="G299" s="169">
        <v>115</v>
      </c>
      <c r="H299" s="168">
        <v>98</v>
      </c>
      <c r="I299" s="192">
        <v>85.2</v>
      </c>
      <c r="J299" s="169">
        <v>219</v>
      </c>
      <c r="K299" s="168">
        <v>164</v>
      </c>
      <c r="L299" s="192">
        <v>74.900000000000006</v>
      </c>
      <c r="M299" s="169">
        <v>129</v>
      </c>
      <c r="N299" s="168">
        <v>114</v>
      </c>
      <c r="O299" s="192">
        <v>88.4</v>
      </c>
      <c r="P299" s="169">
        <v>205</v>
      </c>
      <c r="Q299" s="168">
        <v>165</v>
      </c>
      <c r="R299" s="192">
        <v>80.5</v>
      </c>
      <c r="S299" s="169">
        <v>128</v>
      </c>
      <c r="T299" s="168">
        <v>115</v>
      </c>
      <c r="U299" s="192">
        <v>89.8</v>
      </c>
      <c r="V299" s="169">
        <v>215</v>
      </c>
      <c r="W299" s="168">
        <v>153</v>
      </c>
      <c r="X299" s="192">
        <v>71.2</v>
      </c>
      <c r="Y299" s="169">
        <v>121</v>
      </c>
      <c r="Z299" s="168">
        <v>106</v>
      </c>
      <c r="AA299" s="192">
        <v>87.6</v>
      </c>
      <c r="AB299" s="169">
        <v>165</v>
      </c>
      <c r="AC299" s="168">
        <v>131</v>
      </c>
      <c r="AD299" s="192">
        <v>79.400000000000006</v>
      </c>
      <c r="AE299" s="169">
        <v>111</v>
      </c>
      <c r="AF299" s="168">
        <v>98</v>
      </c>
      <c r="AG299" s="192">
        <v>88.3</v>
      </c>
    </row>
    <row r="300" spans="1:33" ht="26.25">
      <c r="A300" s="104"/>
      <c r="B300" s="442" t="s">
        <v>181</v>
      </c>
      <c r="C300" s="429" t="s">
        <v>49</v>
      </c>
      <c r="D300" s="172">
        <v>8</v>
      </c>
      <c r="E300" s="173">
        <v>4</v>
      </c>
      <c r="F300" s="191">
        <v>50</v>
      </c>
      <c r="G300" s="172">
        <v>7</v>
      </c>
      <c r="H300" s="173">
        <v>4</v>
      </c>
      <c r="I300" s="191">
        <v>57.1</v>
      </c>
      <c r="J300" s="172">
        <v>1</v>
      </c>
      <c r="K300" s="173">
        <v>1</v>
      </c>
      <c r="L300" s="191">
        <v>100</v>
      </c>
      <c r="M300" s="172">
        <v>1</v>
      </c>
      <c r="N300" s="173">
        <v>1</v>
      </c>
      <c r="O300" s="191">
        <v>100</v>
      </c>
      <c r="P300" s="172">
        <v>5</v>
      </c>
      <c r="Q300" s="173">
        <v>5</v>
      </c>
      <c r="R300" s="191">
        <v>100</v>
      </c>
      <c r="S300" s="172">
        <v>5</v>
      </c>
      <c r="T300" s="173">
        <v>5</v>
      </c>
      <c r="U300" s="191">
        <v>100</v>
      </c>
      <c r="V300" s="172">
        <v>5</v>
      </c>
      <c r="W300" s="173">
        <v>4</v>
      </c>
      <c r="X300" s="191">
        <v>80</v>
      </c>
      <c r="Y300" s="172">
        <v>5</v>
      </c>
      <c r="Z300" s="173">
        <v>4</v>
      </c>
      <c r="AA300" s="191">
        <v>80</v>
      </c>
      <c r="AB300" s="172">
        <v>6</v>
      </c>
      <c r="AC300" s="173">
        <v>5</v>
      </c>
      <c r="AD300" s="191">
        <v>83.3</v>
      </c>
      <c r="AE300" s="172">
        <v>5</v>
      </c>
      <c r="AF300" s="173">
        <v>4</v>
      </c>
      <c r="AG300" s="191">
        <v>80</v>
      </c>
    </row>
    <row r="301" spans="1:33" ht="26.25">
      <c r="A301" s="104"/>
      <c r="B301" s="441"/>
      <c r="C301" s="58" t="s">
        <v>291</v>
      </c>
      <c r="D301" s="169">
        <v>2</v>
      </c>
      <c r="E301" s="168">
        <v>2</v>
      </c>
      <c r="F301" s="192">
        <v>100</v>
      </c>
      <c r="G301" s="169">
        <v>2</v>
      </c>
      <c r="H301" s="168">
        <v>2</v>
      </c>
      <c r="I301" s="192">
        <v>100</v>
      </c>
      <c r="J301" s="169">
        <v>7</v>
      </c>
      <c r="K301" s="168">
        <v>4</v>
      </c>
      <c r="L301" s="192">
        <v>57.1</v>
      </c>
      <c r="M301" s="169">
        <v>5</v>
      </c>
      <c r="N301" s="168">
        <v>2</v>
      </c>
      <c r="O301" s="192">
        <v>40</v>
      </c>
      <c r="P301" s="169">
        <v>2</v>
      </c>
      <c r="Q301" s="168">
        <v>2</v>
      </c>
      <c r="R301" s="192">
        <v>100</v>
      </c>
      <c r="S301" s="169">
        <v>1</v>
      </c>
      <c r="T301" s="168">
        <v>1</v>
      </c>
      <c r="U301" s="192">
        <v>100</v>
      </c>
      <c r="V301" s="169">
        <v>2</v>
      </c>
      <c r="W301" s="168">
        <v>1</v>
      </c>
      <c r="X301" s="192">
        <v>50</v>
      </c>
      <c r="Y301" s="169">
        <v>2</v>
      </c>
      <c r="Z301" s="168">
        <v>1</v>
      </c>
      <c r="AA301" s="192">
        <v>50</v>
      </c>
      <c r="AB301" s="169">
        <v>4</v>
      </c>
      <c r="AC301" s="168">
        <v>1</v>
      </c>
      <c r="AD301" s="192">
        <v>25</v>
      </c>
      <c r="AE301" s="169">
        <v>2</v>
      </c>
      <c r="AF301" s="168">
        <v>1</v>
      </c>
      <c r="AG301" s="192">
        <v>50</v>
      </c>
    </row>
    <row r="302" spans="1:33">
      <c r="A302" s="104"/>
      <c r="B302" s="443"/>
      <c r="C302" s="444" t="s">
        <v>36</v>
      </c>
      <c r="D302" s="170">
        <v>10</v>
      </c>
      <c r="E302" s="171">
        <v>6</v>
      </c>
      <c r="F302" s="193">
        <v>60</v>
      </c>
      <c r="G302" s="170">
        <v>9</v>
      </c>
      <c r="H302" s="171">
        <v>6</v>
      </c>
      <c r="I302" s="193">
        <v>66.7</v>
      </c>
      <c r="J302" s="170">
        <v>8</v>
      </c>
      <c r="K302" s="171">
        <v>5</v>
      </c>
      <c r="L302" s="193">
        <v>62.5</v>
      </c>
      <c r="M302" s="170">
        <v>6</v>
      </c>
      <c r="N302" s="171">
        <v>3</v>
      </c>
      <c r="O302" s="193">
        <v>50</v>
      </c>
      <c r="P302" s="170">
        <v>7</v>
      </c>
      <c r="Q302" s="171">
        <v>7</v>
      </c>
      <c r="R302" s="193">
        <v>100</v>
      </c>
      <c r="S302" s="170">
        <v>6</v>
      </c>
      <c r="T302" s="171">
        <v>6</v>
      </c>
      <c r="U302" s="193">
        <v>100</v>
      </c>
      <c r="V302" s="170">
        <v>7</v>
      </c>
      <c r="W302" s="171">
        <v>5</v>
      </c>
      <c r="X302" s="193">
        <v>71.400000000000006</v>
      </c>
      <c r="Y302" s="170">
        <v>7</v>
      </c>
      <c r="Z302" s="171">
        <v>5</v>
      </c>
      <c r="AA302" s="193">
        <v>71.400000000000006</v>
      </c>
      <c r="AB302" s="170">
        <v>10</v>
      </c>
      <c r="AC302" s="171">
        <v>6</v>
      </c>
      <c r="AD302" s="193">
        <v>60</v>
      </c>
      <c r="AE302" s="170">
        <v>7</v>
      </c>
      <c r="AF302" s="171">
        <v>5</v>
      </c>
      <c r="AG302" s="193">
        <v>71.400000000000006</v>
      </c>
    </row>
    <row r="303" spans="1:33">
      <c r="A303" s="446"/>
      <c r="B303" s="443" t="s">
        <v>36</v>
      </c>
      <c r="C303" s="444"/>
      <c r="D303" s="170">
        <v>187</v>
      </c>
      <c r="E303" s="171">
        <v>126</v>
      </c>
      <c r="F303" s="193">
        <v>67.400000000000006</v>
      </c>
      <c r="G303" s="170">
        <v>124</v>
      </c>
      <c r="H303" s="171">
        <v>104</v>
      </c>
      <c r="I303" s="193">
        <v>83.9</v>
      </c>
      <c r="J303" s="170">
        <v>227</v>
      </c>
      <c r="K303" s="171">
        <v>169</v>
      </c>
      <c r="L303" s="193">
        <v>74.400000000000006</v>
      </c>
      <c r="M303" s="170">
        <v>135</v>
      </c>
      <c r="N303" s="171">
        <v>117</v>
      </c>
      <c r="O303" s="193">
        <v>86.7</v>
      </c>
      <c r="P303" s="170">
        <v>212</v>
      </c>
      <c r="Q303" s="171">
        <v>172</v>
      </c>
      <c r="R303" s="193">
        <v>81.099999999999994</v>
      </c>
      <c r="S303" s="170">
        <v>134</v>
      </c>
      <c r="T303" s="171">
        <v>121</v>
      </c>
      <c r="U303" s="193">
        <v>90.3</v>
      </c>
      <c r="V303" s="170">
        <v>222</v>
      </c>
      <c r="W303" s="171">
        <v>158</v>
      </c>
      <c r="X303" s="193">
        <v>71.2</v>
      </c>
      <c r="Y303" s="170">
        <v>128</v>
      </c>
      <c r="Z303" s="171">
        <v>111</v>
      </c>
      <c r="AA303" s="193">
        <v>86.7</v>
      </c>
      <c r="AB303" s="170">
        <v>175</v>
      </c>
      <c r="AC303" s="171">
        <v>137</v>
      </c>
      <c r="AD303" s="193">
        <v>78.3</v>
      </c>
      <c r="AE303" s="170">
        <v>117</v>
      </c>
      <c r="AF303" s="171">
        <v>102</v>
      </c>
      <c r="AG303" s="193">
        <v>87.2</v>
      </c>
    </row>
    <row r="304" spans="1:33" ht="26.25">
      <c r="A304" s="104" t="s">
        <v>10</v>
      </c>
      <c r="B304" s="445" t="s">
        <v>50</v>
      </c>
      <c r="C304" s="440" t="s">
        <v>50</v>
      </c>
      <c r="D304" s="179">
        <v>168</v>
      </c>
      <c r="E304" s="178">
        <v>73</v>
      </c>
      <c r="F304" s="194">
        <v>43.5</v>
      </c>
      <c r="G304" s="179">
        <v>135</v>
      </c>
      <c r="H304" s="178">
        <v>60</v>
      </c>
      <c r="I304" s="194">
        <v>44.4</v>
      </c>
      <c r="J304" s="179">
        <v>207</v>
      </c>
      <c r="K304" s="178">
        <v>131</v>
      </c>
      <c r="L304" s="194">
        <v>63.3</v>
      </c>
      <c r="M304" s="179">
        <v>161</v>
      </c>
      <c r="N304" s="178">
        <v>104</v>
      </c>
      <c r="O304" s="194">
        <v>64.599999999999994</v>
      </c>
      <c r="P304" s="179">
        <v>203</v>
      </c>
      <c r="Q304" s="178">
        <v>133</v>
      </c>
      <c r="R304" s="194">
        <v>65.5</v>
      </c>
      <c r="S304" s="179">
        <v>163</v>
      </c>
      <c r="T304" s="178">
        <v>114</v>
      </c>
      <c r="U304" s="194">
        <v>69.900000000000006</v>
      </c>
      <c r="V304" s="179">
        <v>145</v>
      </c>
      <c r="W304" s="178">
        <v>77</v>
      </c>
      <c r="X304" s="194">
        <v>53.1</v>
      </c>
      <c r="Y304" s="179">
        <v>113</v>
      </c>
      <c r="Z304" s="178">
        <v>70</v>
      </c>
      <c r="AA304" s="194">
        <v>61.9</v>
      </c>
      <c r="AB304" s="179">
        <v>178</v>
      </c>
      <c r="AC304" s="178">
        <v>127</v>
      </c>
      <c r="AD304" s="194">
        <v>71.3</v>
      </c>
      <c r="AE304" s="179">
        <v>145</v>
      </c>
      <c r="AF304" s="178">
        <v>106</v>
      </c>
      <c r="AG304" s="194">
        <v>73.099999999999994</v>
      </c>
    </row>
    <row r="305" spans="1:33">
      <c r="A305" s="104"/>
      <c r="B305" s="445" t="s">
        <v>51</v>
      </c>
      <c r="C305" s="440" t="s">
        <v>51</v>
      </c>
      <c r="D305" s="179">
        <v>8</v>
      </c>
      <c r="E305" s="178">
        <v>8</v>
      </c>
      <c r="F305" s="194">
        <v>100</v>
      </c>
      <c r="G305" s="179">
        <v>8</v>
      </c>
      <c r="H305" s="178">
        <v>8</v>
      </c>
      <c r="I305" s="194">
        <v>100</v>
      </c>
      <c r="J305" s="179">
        <v>5</v>
      </c>
      <c r="K305" s="178">
        <v>5</v>
      </c>
      <c r="L305" s="194">
        <v>100</v>
      </c>
      <c r="M305" s="179">
        <v>5</v>
      </c>
      <c r="N305" s="178">
        <v>5</v>
      </c>
      <c r="O305" s="194">
        <v>100</v>
      </c>
      <c r="P305" s="179">
        <v>8</v>
      </c>
      <c r="Q305" s="178">
        <v>4</v>
      </c>
      <c r="R305" s="194">
        <v>50</v>
      </c>
      <c r="S305" s="179">
        <v>5</v>
      </c>
      <c r="T305" s="178">
        <v>1</v>
      </c>
      <c r="U305" s="194">
        <v>20</v>
      </c>
      <c r="V305" s="179">
        <v>5</v>
      </c>
      <c r="W305" s="178">
        <v>3</v>
      </c>
      <c r="X305" s="194">
        <v>60</v>
      </c>
      <c r="Y305" s="179">
        <v>4</v>
      </c>
      <c r="Z305" s="178">
        <v>3</v>
      </c>
      <c r="AA305" s="194">
        <v>75</v>
      </c>
      <c r="AB305" s="179">
        <v>3</v>
      </c>
      <c r="AC305" s="178">
        <v>1</v>
      </c>
      <c r="AD305" s="194">
        <v>33.299999999999997</v>
      </c>
      <c r="AE305" s="179">
        <v>3</v>
      </c>
      <c r="AF305" s="178">
        <v>1</v>
      </c>
      <c r="AG305" s="194">
        <v>33.299999999999997</v>
      </c>
    </row>
    <row r="306" spans="1:33">
      <c r="A306" s="104"/>
      <c r="B306" s="442" t="s">
        <v>182</v>
      </c>
      <c r="C306" s="429" t="s">
        <v>52</v>
      </c>
      <c r="D306" s="172">
        <v>0</v>
      </c>
      <c r="E306" s="173">
        <v>0</v>
      </c>
      <c r="F306" s="191">
        <v>0</v>
      </c>
      <c r="G306" s="172">
        <v>0</v>
      </c>
      <c r="H306" s="173">
        <v>0</v>
      </c>
      <c r="I306" s="191">
        <v>0</v>
      </c>
      <c r="J306" s="172">
        <v>2</v>
      </c>
      <c r="K306" s="173">
        <v>2</v>
      </c>
      <c r="L306" s="191">
        <v>100</v>
      </c>
      <c r="M306" s="172">
        <v>1</v>
      </c>
      <c r="N306" s="173">
        <v>1</v>
      </c>
      <c r="O306" s="191">
        <v>100</v>
      </c>
      <c r="P306" s="172">
        <v>9</v>
      </c>
      <c r="Q306" s="173">
        <v>1</v>
      </c>
      <c r="R306" s="191">
        <v>11.1</v>
      </c>
      <c r="S306" s="172">
        <v>2</v>
      </c>
      <c r="T306" s="173">
        <v>1</v>
      </c>
      <c r="U306" s="191">
        <v>50</v>
      </c>
      <c r="V306" s="172">
        <v>0</v>
      </c>
      <c r="W306" s="173">
        <v>0</v>
      </c>
      <c r="X306" s="191">
        <v>0</v>
      </c>
      <c r="Y306" s="172">
        <v>0</v>
      </c>
      <c r="Z306" s="173">
        <v>0</v>
      </c>
      <c r="AA306" s="191">
        <v>0</v>
      </c>
      <c r="AB306" s="172">
        <v>0</v>
      </c>
      <c r="AC306" s="173">
        <v>0</v>
      </c>
      <c r="AD306" s="191">
        <v>0</v>
      </c>
      <c r="AE306" s="172">
        <v>0</v>
      </c>
      <c r="AF306" s="173">
        <v>0</v>
      </c>
      <c r="AG306" s="191">
        <v>0</v>
      </c>
    </row>
    <row r="307" spans="1:33">
      <c r="A307" s="104"/>
      <c r="B307" s="441"/>
      <c r="C307" s="58" t="s">
        <v>53</v>
      </c>
      <c r="D307" s="169">
        <v>53</v>
      </c>
      <c r="E307" s="168">
        <v>32</v>
      </c>
      <c r="F307" s="192">
        <v>60.4</v>
      </c>
      <c r="G307" s="169">
        <v>34</v>
      </c>
      <c r="H307" s="168">
        <v>23</v>
      </c>
      <c r="I307" s="192">
        <v>67.599999999999994</v>
      </c>
      <c r="J307" s="169">
        <v>58</v>
      </c>
      <c r="K307" s="168">
        <v>40</v>
      </c>
      <c r="L307" s="192">
        <v>69</v>
      </c>
      <c r="M307" s="169">
        <v>35</v>
      </c>
      <c r="N307" s="168">
        <v>22</v>
      </c>
      <c r="O307" s="192">
        <v>62.9</v>
      </c>
      <c r="P307" s="169">
        <v>67</v>
      </c>
      <c r="Q307" s="168">
        <v>51</v>
      </c>
      <c r="R307" s="192">
        <v>76.099999999999994</v>
      </c>
      <c r="S307" s="169">
        <v>28</v>
      </c>
      <c r="T307" s="168">
        <v>23</v>
      </c>
      <c r="U307" s="192">
        <v>82.1</v>
      </c>
      <c r="V307" s="169">
        <v>52</v>
      </c>
      <c r="W307" s="168">
        <v>35</v>
      </c>
      <c r="X307" s="192">
        <v>67.3</v>
      </c>
      <c r="Y307" s="169">
        <v>26</v>
      </c>
      <c r="Z307" s="168">
        <v>19</v>
      </c>
      <c r="AA307" s="192">
        <v>73.099999999999994</v>
      </c>
      <c r="AB307" s="169">
        <v>55</v>
      </c>
      <c r="AC307" s="168">
        <v>38</v>
      </c>
      <c r="AD307" s="192">
        <v>69.099999999999994</v>
      </c>
      <c r="AE307" s="169">
        <v>25</v>
      </c>
      <c r="AF307" s="168">
        <v>22</v>
      </c>
      <c r="AG307" s="192">
        <v>88</v>
      </c>
    </row>
    <row r="308" spans="1:33">
      <c r="A308" s="104"/>
      <c r="B308" s="443"/>
      <c r="C308" s="444" t="s">
        <v>36</v>
      </c>
      <c r="D308" s="170">
        <v>53</v>
      </c>
      <c r="E308" s="171">
        <v>32</v>
      </c>
      <c r="F308" s="193">
        <v>60.4</v>
      </c>
      <c r="G308" s="170">
        <v>34</v>
      </c>
      <c r="H308" s="171">
        <v>23</v>
      </c>
      <c r="I308" s="193">
        <v>67.599999999999994</v>
      </c>
      <c r="J308" s="170">
        <v>60</v>
      </c>
      <c r="K308" s="171">
        <v>42</v>
      </c>
      <c r="L308" s="193">
        <v>70</v>
      </c>
      <c r="M308" s="170">
        <v>36</v>
      </c>
      <c r="N308" s="171">
        <v>23</v>
      </c>
      <c r="O308" s="193">
        <v>63.9</v>
      </c>
      <c r="P308" s="170">
        <v>76</v>
      </c>
      <c r="Q308" s="171">
        <v>52</v>
      </c>
      <c r="R308" s="193">
        <v>68.400000000000006</v>
      </c>
      <c r="S308" s="170">
        <v>28</v>
      </c>
      <c r="T308" s="171">
        <v>23</v>
      </c>
      <c r="U308" s="193">
        <v>82.1</v>
      </c>
      <c r="V308" s="170">
        <v>52</v>
      </c>
      <c r="W308" s="171">
        <v>35</v>
      </c>
      <c r="X308" s="193">
        <v>67.3</v>
      </c>
      <c r="Y308" s="170">
        <v>26</v>
      </c>
      <c r="Z308" s="171">
        <v>19</v>
      </c>
      <c r="AA308" s="193">
        <v>73.099999999999994</v>
      </c>
      <c r="AB308" s="170">
        <v>55</v>
      </c>
      <c r="AC308" s="171">
        <v>38</v>
      </c>
      <c r="AD308" s="193">
        <v>69.099999999999994</v>
      </c>
      <c r="AE308" s="170">
        <v>25</v>
      </c>
      <c r="AF308" s="171">
        <v>22</v>
      </c>
      <c r="AG308" s="193">
        <v>88</v>
      </c>
    </row>
    <row r="309" spans="1:33">
      <c r="A309" s="446"/>
      <c r="B309" s="443" t="s">
        <v>36</v>
      </c>
      <c r="C309" s="444"/>
      <c r="D309" s="170">
        <v>229</v>
      </c>
      <c r="E309" s="171">
        <v>113</v>
      </c>
      <c r="F309" s="193">
        <v>49.3</v>
      </c>
      <c r="G309" s="170">
        <v>176</v>
      </c>
      <c r="H309" s="171">
        <v>91</v>
      </c>
      <c r="I309" s="193">
        <v>51.7</v>
      </c>
      <c r="J309" s="170">
        <v>272</v>
      </c>
      <c r="K309" s="171">
        <v>178</v>
      </c>
      <c r="L309" s="193">
        <v>65.400000000000006</v>
      </c>
      <c r="M309" s="170">
        <v>197</v>
      </c>
      <c r="N309" s="171">
        <v>130</v>
      </c>
      <c r="O309" s="193">
        <v>66</v>
      </c>
      <c r="P309" s="170">
        <v>287</v>
      </c>
      <c r="Q309" s="171">
        <v>189</v>
      </c>
      <c r="R309" s="193">
        <v>65.900000000000006</v>
      </c>
      <c r="S309" s="170">
        <v>192</v>
      </c>
      <c r="T309" s="171">
        <v>137</v>
      </c>
      <c r="U309" s="193">
        <v>71.400000000000006</v>
      </c>
      <c r="V309" s="170">
        <v>202</v>
      </c>
      <c r="W309" s="171">
        <v>115</v>
      </c>
      <c r="X309" s="193">
        <v>56.9</v>
      </c>
      <c r="Y309" s="170">
        <v>143</v>
      </c>
      <c r="Z309" s="171">
        <v>92</v>
      </c>
      <c r="AA309" s="193">
        <v>64.3</v>
      </c>
      <c r="AB309" s="170">
        <v>236</v>
      </c>
      <c r="AC309" s="171">
        <v>166</v>
      </c>
      <c r="AD309" s="193">
        <v>70.3</v>
      </c>
      <c r="AE309" s="170">
        <v>173</v>
      </c>
      <c r="AF309" s="171">
        <v>129</v>
      </c>
      <c r="AG309" s="193">
        <v>74.599999999999994</v>
      </c>
    </row>
    <row r="310" spans="1:33">
      <c r="A310" s="104" t="s">
        <v>11</v>
      </c>
      <c r="B310" s="441" t="s">
        <v>54</v>
      </c>
      <c r="C310" s="58" t="s">
        <v>55</v>
      </c>
      <c r="D310" s="169">
        <v>666</v>
      </c>
      <c r="E310" s="168">
        <v>501</v>
      </c>
      <c r="F310" s="192">
        <v>75.2</v>
      </c>
      <c r="G310" s="169">
        <v>488</v>
      </c>
      <c r="H310" s="168">
        <v>396</v>
      </c>
      <c r="I310" s="192">
        <v>81.099999999999994</v>
      </c>
      <c r="J310" s="169">
        <v>743</v>
      </c>
      <c r="K310" s="168">
        <v>556</v>
      </c>
      <c r="L310" s="192">
        <v>74.8</v>
      </c>
      <c r="M310" s="169">
        <v>494</v>
      </c>
      <c r="N310" s="168">
        <v>395</v>
      </c>
      <c r="O310" s="192">
        <v>80</v>
      </c>
      <c r="P310" s="169">
        <v>746</v>
      </c>
      <c r="Q310" s="168">
        <v>582</v>
      </c>
      <c r="R310" s="192">
        <v>78</v>
      </c>
      <c r="S310" s="169">
        <v>517</v>
      </c>
      <c r="T310" s="168">
        <v>432</v>
      </c>
      <c r="U310" s="192">
        <v>83.6</v>
      </c>
      <c r="V310" s="169">
        <v>588</v>
      </c>
      <c r="W310" s="168">
        <v>444</v>
      </c>
      <c r="X310" s="192">
        <v>75.5</v>
      </c>
      <c r="Y310" s="169">
        <v>429</v>
      </c>
      <c r="Z310" s="168">
        <v>353</v>
      </c>
      <c r="AA310" s="192">
        <v>82.3</v>
      </c>
      <c r="AB310" s="169">
        <v>460</v>
      </c>
      <c r="AC310" s="168">
        <v>355</v>
      </c>
      <c r="AD310" s="192">
        <v>77.2</v>
      </c>
      <c r="AE310" s="169">
        <v>345</v>
      </c>
      <c r="AF310" s="168">
        <v>285</v>
      </c>
      <c r="AG310" s="192">
        <v>82.6</v>
      </c>
    </row>
    <row r="311" spans="1:33">
      <c r="A311" s="104"/>
      <c r="B311" s="441"/>
      <c r="C311" s="58" t="s">
        <v>56</v>
      </c>
      <c r="D311" s="169">
        <v>85</v>
      </c>
      <c r="E311" s="168">
        <v>51</v>
      </c>
      <c r="F311" s="192">
        <v>60</v>
      </c>
      <c r="G311" s="169">
        <v>69</v>
      </c>
      <c r="H311" s="168">
        <v>46</v>
      </c>
      <c r="I311" s="192">
        <v>66.7</v>
      </c>
      <c r="J311" s="169">
        <v>58</v>
      </c>
      <c r="K311" s="168">
        <v>45</v>
      </c>
      <c r="L311" s="192">
        <v>77.599999999999994</v>
      </c>
      <c r="M311" s="169">
        <v>50</v>
      </c>
      <c r="N311" s="168">
        <v>40</v>
      </c>
      <c r="O311" s="192">
        <v>80</v>
      </c>
      <c r="P311" s="169">
        <v>66</v>
      </c>
      <c r="Q311" s="168">
        <v>52</v>
      </c>
      <c r="R311" s="192">
        <v>78.8</v>
      </c>
      <c r="S311" s="169">
        <v>56</v>
      </c>
      <c r="T311" s="168">
        <v>45</v>
      </c>
      <c r="U311" s="192">
        <v>80.400000000000006</v>
      </c>
      <c r="V311" s="169">
        <v>53</v>
      </c>
      <c r="W311" s="168">
        <v>42</v>
      </c>
      <c r="X311" s="192">
        <v>79.2</v>
      </c>
      <c r="Y311" s="169">
        <v>40</v>
      </c>
      <c r="Z311" s="168">
        <v>35</v>
      </c>
      <c r="AA311" s="192">
        <v>87.5</v>
      </c>
      <c r="AB311" s="169">
        <v>43</v>
      </c>
      <c r="AC311" s="168">
        <v>31</v>
      </c>
      <c r="AD311" s="192">
        <v>72.099999999999994</v>
      </c>
      <c r="AE311" s="169">
        <v>40</v>
      </c>
      <c r="AF311" s="168">
        <v>29</v>
      </c>
      <c r="AG311" s="192">
        <v>72.5</v>
      </c>
    </row>
    <row r="312" spans="1:33">
      <c r="A312" s="104"/>
      <c r="B312" s="441"/>
      <c r="C312" s="58" t="s">
        <v>36</v>
      </c>
      <c r="D312" s="169">
        <v>751</v>
      </c>
      <c r="E312" s="168">
        <v>552</v>
      </c>
      <c r="F312" s="192">
        <v>73.5</v>
      </c>
      <c r="G312" s="169">
        <v>537</v>
      </c>
      <c r="H312" s="168">
        <v>439</v>
      </c>
      <c r="I312" s="192">
        <v>81.8</v>
      </c>
      <c r="J312" s="169">
        <v>801</v>
      </c>
      <c r="K312" s="168">
        <v>601</v>
      </c>
      <c r="L312" s="192">
        <v>75</v>
      </c>
      <c r="M312" s="169">
        <v>531</v>
      </c>
      <c r="N312" s="168">
        <v>428</v>
      </c>
      <c r="O312" s="192">
        <v>80.599999999999994</v>
      </c>
      <c r="P312" s="169">
        <v>812</v>
      </c>
      <c r="Q312" s="168">
        <v>634</v>
      </c>
      <c r="R312" s="192">
        <v>78.099999999999994</v>
      </c>
      <c r="S312" s="169">
        <v>550</v>
      </c>
      <c r="T312" s="168">
        <v>464</v>
      </c>
      <c r="U312" s="192">
        <v>84.4</v>
      </c>
      <c r="V312" s="169">
        <v>641</v>
      </c>
      <c r="W312" s="168">
        <v>486</v>
      </c>
      <c r="X312" s="192">
        <v>75.8</v>
      </c>
      <c r="Y312" s="169">
        <v>454</v>
      </c>
      <c r="Z312" s="168">
        <v>380</v>
      </c>
      <c r="AA312" s="192">
        <v>83.7</v>
      </c>
      <c r="AB312" s="169">
        <v>503</v>
      </c>
      <c r="AC312" s="168">
        <v>386</v>
      </c>
      <c r="AD312" s="192">
        <v>76.7</v>
      </c>
      <c r="AE312" s="169">
        <v>370</v>
      </c>
      <c r="AF312" s="168">
        <v>308</v>
      </c>
      <c r="AG312" s="192">
        <v>83.2</v>
      </c>
    </row>
    <row r="313" spans="1:33">
      <c r="A313" s="104"/>
      <c r="B313" s="445" t="s">
        <v>57</v>
      </c>
      <c r="C313" s="440" t="s">
        <v>57</v>
      </c>
      <c r="D313" s="179">
        <v>13</v>
      </c>
      <c r="E313" s="178">
        <v>9</v>
      </c>
      <c r="F313" s="194">
        <v>69.2</v>
      </c>
      <c r="G313" s="179">
        <v>7</v>
      </c>
      <c r="H313" s="178">
        <v>6</v>
      </c>
      <c r="I313" s="194">
        <v>85.7</v>
      </c>
      <c r="J313" s="179">
        <v>6</v>
      </c>
      <c r="K313" s="178">
        <v>3</v>
      </c>
      <c r="L313" s="194">
        <v>50</v>
      </c>
      <c r="M313" s="179">
        <v>3</v>
      </c>
      <c r="N313" s="178">
        <v>2</v>
      </c>
      <c r="O313" s="194">
        <v>66.7</v>
      </c>
      <c r="P313" s="179">
        <v>30</v>
      </c>
      <c r="Q313" s="178">
        <v>18</v>
      </c>
      <c r="R313" s="194">
        <v>60</v>
      </c>
      <c r="S313" s="179">
        <v>2</v>
      </c>
      <c r="T313" s="178">
        <v>2</v>
      </c>
      <c r="U313" s="194">
        <v>100</v>
      </c>
      <c r="V313" s="179">
        <v>6</v>
      </c>
      <c r="W313" s="178">
        <v>3</v>
      </c>
      <c r="X313" s="194">
        <v>50</v>
      </c>
      <c r="Y313" s="179">
        <v>4</v>
      </c>
      <c r="Z313" s="178">
        <v>3</v>
      </c>
      <c r="AA313" s="194">
        <v>75</v>
      </c>
      <c r="AB313" s="179">
        <v>4</v>
      </c>
      <c r="AC313" s="178">
        <v>3</v>
      </c>
      <c r="AD313" s="194">
        <v>75</v>
      </c>
      <c r="AE313" s="179">
        <v>4</v>
      </c>
      <c r="AF313" s="178">
        <v>3</v>
      </c>
      <c r="AG313" s="194">
        <v>75</v>
      </c>
    </row>
    <row r="314" spans="1:33">
      <c r="A314" s="446"/>
      <c r="B314" s="443" t="s">
        <v>36</v>
      </c>
      <c r="C314" s="444"/>
      <c r="D314" s="170">
        <v>764</v>
      </c>
      <c r="E314" s="171">
        <v>561</v>
      </c>
      <c r="F314" s="193">
        <v>73.400000000000006</v>
      </c>
      <c r="G314" s="170">
        <v>542</v>
      </c>
      <c r="H314" s="171">
        <v>444</v>
      </c>
      <c r="I314" s="193">
        <v>81.900000000000006</v>
      </c>
      <c r="J314" s="170">
        <v>807</v>
      </c>
      <c r="K314" s="171">
        <v>604</v>
      </c>
      <c r="L314" s="193">
        <v>74.8</v>
      </c>
      <c r="M314" s="170">
        <v>534</v>
      </c>
      <c r="N314" s="171">
        <v>430</v>
      </c>
      <c r="O314" s="193">
        <v>80.5</v>
      </c>
      <c r="P314" s="170">
        <v>842</v>
      </c>
      <c r="Q314" s="171">
        <v>652</v>
      </c>
      <c r="R314" s="193">
        <v>77.400000000000006</v>
      </c>
      <c r="S314" s="170">
        <v>552</v>
      </c>
      <c r="T314" s="171">
        <v>466</v>
      </c>
      <c r="U314" s="193">
        <v>84.4</v>
      </c>
      <c r="V314" s="170">
        <v>647</v>
      </c>
      <c r="W314" s="171">
        <v>489</v>
      </c>
      <c r="X314" s="193">
        <v>75.599999999999994</v>
      </c>
      <c r="Y314" s="170">
        <v>458</v>
      </c>
      <c r="Z314" s="171">
        <v>383</v>
      </c>
      <c r="AA314" s="193">
        <v>83.6</v>
      </c>
      <c r="AB314" s="170">
        <v>507</v>
      </c>
      <c r="AC314" s="171">
        <v>389</v>
      </c>
      <c r="AD314" s="193">
        <v>76.7</v>
      </c>
      <c r="AE314" s="170">
        <v>373</v>
      </c>
      <c r="AF314" s="171">
        <v>310</v>
      </c>
      <c r="AG314" s="193">
        <v>83.1</v>
      </c>
    </row>
    <row r="315" spans="1:33" ht="26.25">
      <c r="A315" s="446" t="s">
        <v>12</v>
      </c>
      <c r="B315" s="443"/>
      <c r="C315" s="444"/>
      <c r="D315" s="170">
        <v>1282</v>
      </c>
      <c r="E315" s="171">
        <v>917</v>
      </c>
      <c r="F315" s="193">
        <v>71.5</v>
      </c>
      <c r="G315" s="170">
        <v>680</v>
      </c>
      <c r="H315" s="171">
        <v>565</v>
      </c>
      <c r="I315" s="193">
        <v>83.1</v>
      </c>
      <c r="J315" s="170">
        <v>1179</v>
      </c>
      <c r="K315" s="171">
        <v>868</v>
      </c>
      <c r="L315" s="193">
        <v>73.599999999999994</v>
      </c>
      <c r="M315" s="170">
        <v>661</v>
      </c>
      <c r="N315" s="171">
        <v>540</v>
      </c>
      <c r="O315" s="193">
        <v>81.7</v>
      </c>
      <c r="P315" s="170">
        <v>1137</v>
      </c>
      <c r="Q315" s="171">
        <v>817</v>
      </c>
      <c r="R315" s="193">
        <v>71.900000000000006</v>
      </c>
      <c r="S315" s="170">
        <v>570</v>
      </c>
      <c r="T315" s="171">
        <v>486</v>
      </c>
      <c r="U315" s="193">
        <v>85.3</v>
      </c>
      <c r="V315" s="170">
        <v>969</v>
      </c>
      <c r="W315" s="171">
        <v>679</v>
      </c>
      <c r="X315" s="193">
        <v>70.099999999999994</v>
      </c>
      <c r="Y315" s="170">
        <v>497</v>
      </c>
      <c r="Z315" s="171">
        <v>421</v>
      </c>
      <c r="AA315" s="193">
        <v>84.7</v>
      </c>
      <c r="AB315" s="170">
        <v>946</v>
      </c>
      <c r="AC315" s="171">
        <v>721</v>
      </c>
      <c r="AD315" s="193">
        <v>76.2</v>
      </c>
      <c r="AE315" s="170">
        <v>525</v>
      </c>
      <c r="AF315" s="171">
        <v>459</v>
      </c>
      <c r="AG315" s="193">
        <v>87.4</v>
      </c>
    </row>
    <row r="316" spans="1:33">
      <c r="A316" s="363" t="s">
        <v>13</v>
      </c>
      <c r="B316" s="442" t="s">
        <v>183</v>
      </c>
      <c r="C316" s="429" t="s">
        <v>58</v>
      </c>
      <c r="D316" s="172">
        <v>61</v>
      </c>
      <c r="E316" s="173">
        <v>36</v>
      </c>
      <c r="F316" s="191">
        <v>59</v>
      </c>
      <c r="G316" s="172">
        <v>47</v>
      </c>
      <c r="H316" s="173">
        <v>31</v>
      </c>
      <c r="I316" s="191">
        <v>66</v>
      </c>
      <c r="J316" s="172">
        <v>56</v>
      </c>
      <c r="K316" s="173">
        <v>36</v>
      </c>
      <c r="L316" s="191">
        <v>64.3</v>
      </c>
      <c r="M316" s="172">
        <v>52</v>
      </c>
      <c r="N316" s="173">
        <v>34</v>
      </c>
      <c r="O316" s="191">
        <v>65.400000000000006</v>
      </c>
      <c r="P316" s="172">
        <v>70</v>
      </c>
      <c r="Q316" s="173">
        <v>50</v>
      </c>
      <c r="R316" s="191">
        <v>71.400000000000006</v>
      </c>
      <c r="S316" s="172">
        <v>57</v>
      </c>
      <c r="T316" s="173">
        <v>41</v>
      </c>
      <c r="U316" s="191">
        <v>71.900000000000006</v>
      </c>
      <c r="V316" s="172">
        <v>83</v>
      </c>
      <c r="W316" s="173">
        <v>53</v>
      </c>
      <c r="X316" s="191">
        <v>63.9</v>
      </c>
      <c r="Y316" s="172">
        <v>60</v>
      </c>
      <c r="Z316" s="173">
        <v>42</v>
      </c>
      <c r="AA316" s="191">
        <v>70</v>
      </c>
      <c r="AB316" s="172">
        <v>71</v>
      </c>
      <c r="AC316" s="173">
        <v>40</v>
      </c>
      <c r="AD316" s="191">
        <v>56.3</v>
      </c>
      <c r="AE316" s="172">
        <v>54</v>
      </c>
      <c r="AF316" s="173">
        <v>38</v>
      </c>
      <c r="AG316" s="191">
        <v>70.400000000000006</v>
      </c>
    </row>
    <row r="317" spans="1:33">
      <c r="A317" s="104"/>
      <c r="B317" s="441"/>
      <c r="C317" s="58" t="s">
        <v>59</v>
      </c>
      <c r="D317" s="169">
        <v>202</v>
      </c>
      <c r="E317" s="168">
        <v>91</v>
      </c>
      <c r="F317" s="192">
        <v>45</v>
      </c>
      <c r="G317" s="169">
        <v>143</v>
      </c>
      <c r="H317" s="168">
        <v>72</v>
      </c>
      <c r="I317" s="192">
        <v>50.3</v>
      </c>
      <c r="J317" s="169">
        <v>244</v>
      </c>
      <c r="K317" s="168">
        <v>107</v>
      </c>
      <c r="L317" s="192">
        <v>43.9</v>
      </c>
      <c r="M317" s="169">
        <v>144</v>
      </c>
      <c r="N317" s="168">
        <v>73</v>
      </c>
      <c r="O317" s="192">
        <v>50.7</v>
      </c>
      <c r="P317" s="169">
        <v>190</v>
      </c>
      <c r="Q317" s="168">
        <v>89</v>
      </c>
      <c r="R317" s="192">
        <v>46.8</v>
      </c>
      <c r="S317" s="169">
        <v>126</v>
      </c>
      <c r="T317" s="168">
        <v>64</v>
      </c>
      <c r="U317" s="192">
        <v>50.8</v>
      </c>
      <c r="V317" s="169">
        <v>196</v>
      </c>
      <c r="W317" s="168">
        <v>92</v>
      </c>
      <c r="X317" s="192">
        <v>46.9</v>
      </c>
      <c r="Y317" s="169">
        <v>130</v>
      </c>
      <c r="Z317" s="168">
        <v>69</v>
      </c>
      <c r="AA317" s="192">
        <v>53.1</v>
      </c>
      <c r="AB317" s="169">
        <v>184</v>
      </c>
      <c r="AC317" s="168">
        <v>81</v>
      </c>
      <c r="AD317" s="192">
        <v>44</v>
      </c>
      <c r="AE317" s="169">
        <v>110</v>
      </c>
      <c r="AF317" s="168">
        <v>57</v>
      </c>
      <c r="AG317" s="192">
        <v>51.8</v>
      </c>
    </row>
    <row r="318" spans="1:33">
      <c r="A318" s="104"/>
      <c r="B318" s="441"/>
      <c r="C318" s="58" t="s">
        <v>36</v>
      </c>
      <c r="D318" s="169">
        <v>263</v>
      </c>
      <c r="E318" s="168">
        <v>127</v>
      </c>
      <c r="F318" s="192">
        <v>48.3</v>
      </c>
      <c r="G318" s="169">
        <v>179</v>
      </c>
      <c r="H318" s="168">
        <v>100</v>
      </c>
      <c r="I318" s="192">
        <v>55.9</v>
      </c>
      <c r="J318" s="169">
        <v>300</v>
      </c>
      <c r="K318" s="168">
        <v>143</v>
      </c>
      <c r="L318" s="192">
        <v>47.7</v>
      </c>
      <c r="M318" s="169">
        <v>183</v>
      </c>
      <c r="N318" s="168">
        <v>102</v>
      </c>
      <c r="O318" s="192">
        <v>55.7</v>
      </c>
      <c r="P318" s="169">
        <v>260</v>
      </c>
      <c r="Q318" s="168">
        <v>139</v>
      </c>
      <c r="R318" s="192">
        <v>53.5</v>
      </c>
      <c r="S318" s="169">
        <v>167</v>
      </c>
      <c r="T318" s="168">
        <v>96</v>
      </c>
      <c r="U318" s="192">
        <v>57.5</v>
      </c>
      <c r="V318" s="169">
        <v>279</v>
      </c>
      <c r="W318" s="168">
        <v>145</v>
      </c>
      <c r="X318" s="192">
        <v>52</v>
      </c>
      <c r="Y318" s="169">
        <v>166</v>
      </c>
      <c r="Z318" s="168">
        <v>98</v>
      </c>
      <c r="AA318" s="192">
        <v>59</v>
      </c>
      <c r="AB318" s="169">
        <v>255</v>
      </c>
      <c r="AC318" s="168">
        <v>121</v>
      </c>
      <c r="AD318" s="192">
        <v>47.5</v>
      </c>
      <c r="AE318" s="169">
        <v>150</v>
      </c>
      <c r="AF318" s="168">
        <v>90</v>
      </c>
      <c r="AG318" s="192">
        <v>60</v>
      </c>
    </row>
    <row r="319" spans="1:33">
      <c r="A319" s="104"/>
      <c r="B319" s="442" t="s">
        <v>60</v>
      </c>
      <c r="C319" s="429" t="s">
        <v>61</v>
      </c>
      <c r="D319" s="172">
        <v>35</v>
      </c>
      <c r="E319" s="173">
        <v>26</v>
      </c>
      <c r="F319" s="191">
        <v>74.3</v>
      </c>
      <c r="G319" s="172">
        <v>27</v>
      </c>
      <c r="H319" s="173">
        <v>20</v>
      </c>
      <c r="I319" s="191">
        <v>74.099999999999994</v>
      </c>
      <c r="J319" s="172">
        <v>79</v>
      </c>
      <c r="K319" s="173">
        <v>47</v>
      </c>
      <c r="L319" s="191">
        <v>59.5</v>
      </c>
      <c r="M319" s="172">
        <v>36</v>
      </c>
      <c r="N319" s="173">
        <v>23</v>
      </c>
      <c r="O319" s="191">
        <v>63.9</v>
      </c>
      <c r="P319" s="172">
        <v>73</v>
      </c>
      <c r="Q319" s="173">
        <v>60</v>
      </c>
      <c r="R319" s="191">
        <v>82.2</v>
      </c>
      <c r="S319" s="172">
        <v>45</v>
      </c>
      <c r="T319" s="173">
        <v>35</v>
      </c>
      <c r="U319" s="191">
        <v>77.8</v>
      </c>
      <c r="V319" s="172">
        <v>28</v>
      </c>
      <c r="W319" s="173">
        <v>24</v>
      </c>
      <c r="X319" s="191">
        <v>85.7</v>
      </c>
      <c r="Y319" s="172">
        <v>22</v>
      </c>
      <c r="Z319" s="173">
        <v>19</v>
      </c>
      <c r="AA319" s="191">
        <v>86.4</v>
      </c>
      <c r="AB319" s="172">
        <v>34</v>
      </c>
      <c r="AC319" s="173">
        <v>28</v>
      </c>
      <c r="AD319" s="191">
        <v>82.4</v>
      </c>
      <c r="AE319" s="172">
        <v>22</v>
      </c>
      <c r="AF319" s="173">
        <v>16</v>
      </c>
      <c r="AG319" s="191">
        <v>72.7</v>
      </c>
    </row>
    <row r="320" spans="1:33">
      <c r="A320" s="104"/>
      <c r="B320" s="441"/>
      <c r="C320" s="58" t="s">
        <v>62</v>
      </c>
      <c r="D320" s="169">
        <v>7</v>
      </c>
      <c r="E320" s="168">
        <v>5</v>
      </c>
      <c r="F320" s="192">
        <v>71.400000000000006</v>
      </c>
      <c r="G320" s="169">
        <v>3</v>
      </c>
      <c r="H320" s="168">
        <v>3</v>
      </c>
      <c r="I320" s="192">
        <v>100</v>
      </c>
      <c r="J320" s="169">
        <v>0</v>
      </c>
      <c r="K320" s="168">
        <v>0</v>
      </c>
      <c r="L320" s="192">
        <v>0</v>
      </c>
      <c r="M320" s="169">
        <v>0</v>
      </c>
      <c r="N320" s="168">
        <v>0</v>
      </c>
      <c r="O320" s="192">
        <v>0</v>
      </c>
      <c r="P320" s="169">
        <v>0</v>
      </c>
      <c r="Q320" s="168">
        <v>0</v>
      </c>
      <c r="R320" s="192">
        <v>0</v>
      </c>
      <c r="S320" s="169">
        <v>0</v>
      </c>
      <c r="T320" s="168">
        <v>0</v>
      </c>
      <c r="U320" s="192">
        <v>0</v>
      </c>
      <c r="V320" s="169">
        <v>1</v>
      </c>
      <c r="W320" s="168">
        <v>1</v>
      </c>
      <c r="X320" s="192">
        <v>100</v>
      </c>
      <c r="Y320" s="169">
        <v>1</v>
      </c>
      <c r="Z320" s="168">
        <v>1</v>
      </c>
      <c r="AA320" s="192">
        <v>100</v>
      </c>
      <c r="AB320" s="169">
        <v>0</v>
      </c>
      <c r="AC320" s="168">
        <v>0</v>
      </c>
      <c r="AD320" s="192">
        <v>0</v>
      </c>
      <c r="AE320" s="169">
        <v>0</v>
      </c>
      <c r="AF320" s="168">
        <v>0</v>
      </c>
      <c r="AG320" s="192">
        <v>0</v>
      </c>
    </row>
    <row r="321" spans="1:33">
      <c r="A321" s="104"/>
      <c r="B321" s="441"/>
      <c r="C321" s="58" t="s">
        <v>63</v>
      </c>
      <c r="D321" s="169">
        <v>7</v>
      </c>
      <c r="E321" s="168">
        <v>1</v>
      </c>
      <c r="F321" s="192">
        <v>14.3</v>
      </c>
      <c r="G321" s="169">
        <v>6</v>
      </c>
      <c r="H321" s="168">
        <v>1</v>
      </c>
      <c r="I321" s="192">
        <v>16.7</v>
      </c>
      <c r="J321" s="169">
        <v>21</v>
      </c>
      <c r="K321" s="168">
        <v>9</v>
      </c>
      <c r="L321" s="192">
        <v>42.9</v>
      </c>
      <c r="M321" s="169">
        <v>19</v>
      </c>
      <c r="N321" s="168">
        <v>9</v>
      </c>
      <c r="O321" s="192">
        <v>47.4</v>
      </c>
      <c r="P321" s="169">
        <v>18</v>
      </c>
      <c r="Q321" s="168">
        <v>5</v>
      </c>
      <c r="R321" s="192">
        <v>27.8</v>
      </c>
      <c r="S321" s="169">
        <v>14</v>
      </c>
      <c r="T321" s="168">
        <v>4</v>
      </c>
      <c r="U321" s="192">
        <v>28.6</v>
      </c>
      <c r="V321" s="169">
        <v>12</v>
      </c>
      <c r="W321" s="168">
        <v>3</v>
      </c>
      <c r="X321" s="192">
        <v>25</v>
      </c>
      <c r="Y321" s="169">
        <v>8</v>
      </c>
      <c r="Z321" s="168">
        <v>3</v>
      </c>
      <c r="AA321" s="192">
        <v>37.5</v>
      </c>
      <c r="AB321" s="169">
        <v>21</v>
      </c>
      <c r="AC321" s="168">
        <v>13</v>
      </c>
      <c r="AD321" s="192">
        <v>61.9</v>
      </c>
      <c r="AE321" s="169">
        <v>12</v>
      </c>
      <c r="AF321" s="168">
        <v>6</v>
      </c>
      <c r="AG321" s="192">
        <v>50</v>
      </c>
    </row>
    <row r="322" spans="1:33">
      <c r="A322" s="104"/>
      <c r="B322" s="441"/>
      <c r="C322" s="58" t="s">
        <v>292</v>
      </c>
      <c r="D322" s="169">
        <v>189</v>
      </c>
      <c r="E322" s="168">
        <v>63</v>
      </c>
      <c r="F322" s="192">
        <v>33.299999999999997</v>
      </c>
      <c r="G322" s="169">
        <v>127</v>
      </c>
      <c r="H322" s="168">
        <v>49</v>
      </c>
      <c r="I322" s="192">
        <v>38.6</v>
      </c>
      <c r="J322" s="169">
        <v>288</v>
      </c>
      <c r="K322" s="168">
        <v>124</v>
      </c>
      <c r="L322" s="192">
        <v>43.1</v>
      </c>
      <c r="M322" s="169">
        <v>163</v>
      </c>
      <c r="N322" s="168">
        <v>79</v>
      </c>
      <c r="O322" s="192">
        <v>48.5</v>
      </c>
      <c r="P322" s="169">
        <v>275</v>
      </c>
      <c r="Q322" s="168">
        <v>113</v>
      </c>
      <c r="R322" s="192">
        <v>41.1</v>
      </c>
      <c r="S322" s="169">
        <v>146</v>
      </c>
      <c r="T322" s="168">
        <v>66</v>
      </c>
      <c r="U322" s="192">
        <v>45.2</v>
      </c>
      <c r="V322" s="169">
        <v>176</v>
      </c>
      <c r="W322" s="168">
        <v>78</v>
      </c>
      <c r="X322" s="192">
        <v>44.3</v>
      </c>
      <c r="Y322" s="169">
        <v>116</v>
      </c>
      <c r="Z322" s="168">
        <v>51</v>
      </c>
      <c r="AA322" s="192">
        <v>44</v>
      </c>
      <c r="AB322" s="169">
        <v>165</v>
      </c>
      <c r="AC322" s="168">
        <v>52</v>
      </c>
      <c r="AD322" s="192">
        <v>31.5</v>
      </c>
      <c r="AE322" s="169">
        <v>114</v>
      </c>
      <c r="AF322" s="168">
        <v>41</v>
      </c>
      <c r="AG322" s="192">
        <v>36</v>
      </c>
    </row>
    <row r="323" spans="1:33">
      <c r="A323" s="104"/>
      <c r="B323" s="443"/>
      <c r="C323" s="444" t="s">
        <v>36</v>
      </c>
      <c r="D323" s="170">
        <v>238</v>
      </c>
      <c r="E323" s="171">
        <v>95</v>
      </c>
      <c r="F323" s="193">
        <v>39.9</v>
      </c>
      <c r="G323" s="170">
        <v>161</v>
      </c>
      <c r="H323" s="171">
        <v>72</v>
      </c>
      <c r="I323" s="193">
        <v>44.7</v>
      </c>
      <c r="J323" s="170">
        <v>388</v>
      </c>
      <c r="K323" s="171">
        <v>180</v>
      </c>
      <c r="L323" s="193">
        <v>46.4</v>
      </c>
      <c r="M323" s="170">
        <v>206</v>
      </c>
      <c r="N323" s="171">
        <v>103</v>
      </c>
      <c r="O323" s="193">
        <v>50</v>
      </c>
      <c r="P323" s="170">
        <v>366</v>
      </c>
      <c r="Q323" s="171">
        <v>178</v>
      </c>
      <c r="R323" s="193">
        <v>48.6</v>
      </c>
      <c r="S323" s="170">
        <v>195</v>
      </c>
      <c r="T323" s="171">
        <v>99</v>
      </c>
      <c r="U323" s="193">
        <v>50.8</v>
      </c>
      <c r="V323" s="170">
        <v>217</v>
      </c>
      <c r="W323" s="171">
        <v>106</v>
      </c>
      <c r="X323" s="193">
        <v>48.8</v>
      </c>
      <c r="Y323" s="170">
        <v>141</v>
      </c>
      <c r="Z323" s="171">
        <v>73</v>
      </c>
      <c r="AA323" s="193">
        <v>51.8</v>
      </c>
      <c r="AB323" s="170">
        <v>220</v>
      </c>
      <c r="AC323" s="171">
        <v>93</v>
      </c>
      <c r="AD323" s="193">
        <v>42.3</v>
      </c>
      <c r="AE323" s="170">
        <v>141</v>
      </c>
      <c r="AF323" s="171">
        <v>60</v>
      </c>
      <c r="AG323" s="193">
        <v>42.6</v>
      </c>
    </row>
    <row r="324" spans="1:33">
      <c r="A324" s="104"/>
      <c r="B324" s="441" t="s">
        <v>64</v>
      </c>
      <c r="C324" s="58" t="s">
        <v>64</v>
      </c>
      <c r="D324" s="169">
        <v>1033</v>
      </c>
      <c r="E324" s="168">
        <v>446</v>
      </c>
      <c r="F324" s="192">
        <v>43.2</v>
      </c>
      <c r="G324" s="169">
        <v>681</v>
      </c>
      <c r="H324" s="168">
        <v>294</v>
      </c>
      <c r="I324" s="192">
        <v>43.2</v>
      </c>
      <c r="J324" s="169">
        <v>1274</v>
      </c>
      <c r="K324" s="168">
        <v>495</v>
      </c>
      <c r="L324" s="192">
        <v>38.9</v>
      </c>
      <c r="M324" s="169">
        <v>833</v>
      </c>
      <c r="N324" s="168">
        <v>338</v>
      </c>
      <c r="O324" s="192">
        <v>40.6</v>
      </c>
      <c r="P324" s="169">
        <v>773</v>
      </c>
      <c r="Q324" s="168">
        <v>317</v>
      </c>
      <c r="R324" s="192">
        <v>41</v>
      </c>
      <c r="S324" s="169">
        <v>545</v>
      </c>
      <c r="T324" s="168">
        <v>249</v>
      </c>
      <c r="U324" s="192">
        <v>45.7</v>
      </c>
      <c r="V324" s="169">
        <v>550</v>
      </c>
      <c r="W324" s="168">
        <v>250</v>
      </c>
      <c r="X324" s="192">
        <v>45.5</v>
      </c>
      <c r="Y324" s="169">
        <v>408</v>
      </c>
      <c r="Z324" s="168">
        <v>201</v>
      </c>
      <c r="AA324" s="192">
        <v>49.3</v>
      </c>
      <c r="AB324" s="169">
        <v>540</v>
      </c>
      <c r="AC324" s="168">
        <v>241</v>
      </c>
      <c r="AD324" s="192">
        <v>44.6</v>
      </c>
      <c r="AE324" s="169">
        <v>388</v>
      </c>
      <c r="AF324" s="168">
        <v>185</v>
      </c>
      <c r="AG324" s="192">
        <v>47.7</v>
      </c>
    </row>
    <row r="325" spans="1:33">
      <c r="A325" s="446"/>
      <c r="B325" s="445" t="s">
        <v>36</v>
      </c>
      <c r="C325" s="440"/>
      <c r="D325" s="179">
        <v>1534</v>
      </c>
      <c r="E325" s="178">
        <v>668</v>
      </c>
      <c r="F325" s="194">
        <v>43.5</v>
      </c>
      <c r="G325" s="179">
        <v>938</v>
      </c>
      <c r="H325" s="178">
        <v>445</v>
      </c>
      <c r="I325" s="194">
        <v>47.4</v>
      </c>
      <c r="J325" s="179">
        <v>1962</v>
      </c>
      <c r="K325" s="178">
        <v>818</v>
      </c>
      <c r="L325" s="194">
        <v>41.7</v>
      </c>
      <c r="M325" s="179">
        <v>1098</v>
      </c>
      <c r="N325" s="178">
        <v>499</v>
      </c>
      <c r="O325" s="194">
        <v>45.4</v>
      </c>
      <c r="P325" s="179">
        <v>1399</v>
      </c>
      <c r="Q325" s="178">
        <v>634</v>
      </c>
      <c r="R325" s="194">
        <v>45.3</v>
      </c>
      <c r="S325" s="179">
        <v>810</v>
      </c>
      <c r="T325" s="178">
        <v>413</v>
      </c>
      <c r="U325" s="194">
        <v>51</v>
      </c>
      <c r="V325" s="179">
        <v>1046</v>
      </c>
      <c r="W325" s="178">
        <v>501</v>
      </c>
      <c r="X325" s="194">
        <v>47.9</v>
      </c>
      <c r="Y325" s="179">
        <v>639</v>
      </c>
      <c r="Z325" s="178">
        <v>341</v>
      </c>
      <c r="AA325" s="194">
        <v>53.4</v>
      </c>
      <c r="AB325" s="179">
        <v>1015</v>
      </c>
      <c r="AC325" s="178">
        <v>455</v>
      </c>
      <c r="AD325" s="194">
        <v>44.8</v>
      </c>
      <c r="AE325" s="179">
        <v>597</v>
      </c>
      <c r="AF325" s="178">
        <v>311</v>
      </c>
      <c r="AG325" s="194">
        <v>52.1</v>
      </c>
    </row>
    <row r="326" spans="1:33">
      <c r="A326" s="104" t="s">
        <v>14</v>
      </c>
      <c r="B326" s="441" t="s">
        <v>66</v>
      </c>
      <c r="C326" s="58" t="s">
        <v>66</v>
      </c>
      <c r="D326" s="169">
        <v>1118</v>
      </c>
      <c r="E326" s="168">
        <v>515</v>
      </c>
      <c r="F326" s="192">
        <v>46.1</v>
      </c>
      <c r="G326" s="169">
        <v>197</v>
      </c>
      <c r="H326" s="168">
        <v>116</v>
      </c>
      <c r="I326" s="192">
        <v>58.9</v>
      </c>
      <c r="J326" s="169">
        <v>903</v>
      </c>
      <c r="K326" s="168">
        <v>302</v>
      </c>
      <c r="L326" s="192">
        <v>33.4</v>
      </c>
      <c r="M326" s="169">
        <v>202</v>
      </c>
      <c r="N326" s="168">
        <v>109</v>
      </c>
      <c r="O326" s="192">
        <v>54</v>
      </c>
      <c r="P326" s="169">
        <v>1678</v>
      </c>
      <c r="Q326" s="168">
        <v>600</v>
      </c>
      <c r="R326" s="192">
        <v>35.799999999999997</v>
      </c>
      <c r="S326" s="169">
        <v>218</v>
      </c>
      <c r="T326" s="168">
        <v>120</v>
      </c>
      <c r="U326" s="192">
        <v>55</v>
      </c>
      <c r="V326" s="169">
        <v>775</v>
      </c>
      <c r="W326" s="168">
        <v>277</v>
      </c>
      <c r="X326" s="192">
        <v>35.700000000000003</v>
      </c>
      <c r="Y326" s="169">
        <v>162</v>
      </c>
      <c r="Z326" s="168">
        <v>100</v>
      </c>
      <c r="AA326" s="192">
        <v>61.7</v>
      </c>
      <c r="AB326" s="169">
        <v>723</v>
      </c>
      <c r="AC326" s="168">
        <v>420</v>
      </c>
      <c r="AD326" s="192">
        <v>58.1</v>
      </c>
      <c r="AE326" s="169">
        <v>151</v>
      </c>
      <c r="AF326" s="168">
        <v>96</v>
      </c>
      <c r="AG326" s="192">
        <v>63.6</v>
      </c>
    </row>
    <row r="327" spans="1:33">
      <c r="A327" s="104"/>
      <c r="B327" s="442" t="s">
        <v>67</v>
      </c>
      <c r="C327" s="429" t="s">
        <v>68</v>
      </c>
      <c r="D327" s="172">
        <v>14</v>
      </c>
      <c r="E327" s="173">
        <v>13</v>
      </c>
      <c r="F327" s="191">
        <v>92.9</v>
      </c>
      <c r="G327" s="172">
        <v>9</v>
      </c>
      <c r="H327" s="173">
        <v>8</v>
      </c>
      <c r="I327" s="191">
        <v>88.9</v>
      </c>
      <c r="J327" s="172">
        <v>10</v>
      </c>
      <c r="K327" s="173">
        <v>9</v>
      </c>
      <c r="L327" s="191">
        <v>90</v>
      </c>
      <c r="M327" s="172">
        <v>8</v>
      </c>
      <c r="N327" s="173">
        <v>7</v>
      </c>
      <c r="O327" s="191">
        <v>87.5</v>
      </c>
      <c r="P327" s="172">
        <v>13</v>
      </c>
      <c r="Q327" s="173">
        <v>10</v>
      </c>
      <c r="R327" s="191">
        <v>76.900000000000006</v>
      </c>
      <c r="S327" s="172">
        <v>10</v>
      </c>
      <c r="T327" s="173">
        <v>8</v>
      </c>
      <c r="U327" s="191">
        <v>80</v>
      </c>
      <c r="V327" s="172">
        <v>1</v>
      </c>
      <c r="W327" s="173">
        <v>1</v>
      </c>
      <c r="X327" s="191">
        <v>100</v>
      </c>
      <c r="Y327" s="172">
        <v>1</v>
      </c>
      <c r="Z327" s="173">
        <v>1</v>
      </c>
      <c r="AA327" s="191">
        <v>100</v>
      </c>
      <c r="AB327" s="172">
        <v>5</v>
      </c>
      <c r="AC327" s="173">
        <v>5</v>
      </c>
      <c r="AD327" s="191">
        <v>100</v>
      </c>
      <c r="AE327" s="172">
        <v>2</v>
      </c>
      <c r="AF327" s="173">
        <v>2</v>
      </c>
      <c r="AG327" s="191">
        <v>100</v>
      </c>
    </row>
    <row r="328" spans="1:33">
      <c r="A328" s="104"/>
      <c r="B328" s="441"/>
      <c r="C328" s="58" t="s">
        <v>69</v>
      </c>
      <c r="D328" s="169">
        <v>45</v>
      </c>
      <c r="E328" s="168">
        <v>16</v>
      </c>
      <c r="F328" s="192">
        <v>35.6</v>
      </c>
      <c r="G328" s="169">
        <v>8</v>
      </c>
      <c r="H328" s="168">
        <v>5</v>
      </c>
      <c r="I328" s="192">
        <v>62.5</v>
      </c>
      <c r="J328" s="169">
        <v>27</v>
      </c>
      <c r="K328" s="168">
        <v>16</v>
      </c>
      <c r="L328" s="192">
        <v>59.3</v>
      </c>
      <c r="M328" s="169">
        <v>5</v>
      </c>
      <c r="N328" s="168">
        <v>5</v>
      </c>
      <c r="O328" s="192">
        <v>100</v>
      </c>
      <c r="P328" s="169">
        <v>2</v>
      </c>
      <c r="Q328" s="168">
        <v>1</v>
      </c>
      <c r="R328" s="192">
        <v>50</v>
      </c>
      <c r="S328" s="169">
        <v>2</v>
      </c>
      <c r="T328" s="168">
        <v>1</v>
      </c>
      <c r="U328" s="192">
        <v>50</v>
      </c>
      <c r="V328" s="169">
        <v>73</v>
      </c>
      <c r="W328" s="168">
        <v>0</v>
      </c>
      <c r="X328" s="192">
        <v>0</v>
      </c>
      <c r="Y328" s="169">
        <v>6</v>
      </c>
      <c r="Z328" s="168">
        <v>0</v>
      </c>
      <c r="AA328" s="192">
        <v>0</v>
      </c>
      <c r="AB328" s="169">
        <v>8</v>
      </c>
      <c r="AC328" s="168">
        <v>2</v>
      </c>
      <c r="AD328" s="192">
        <v>25</v>
      </c>
      <c r="AE328" s="169">
        <v>3</v>
      </c>
      <c r="AF328" s="168">
        <v>2</v>
      </c>
      <c r="AG328" s="192">
        <v>66.7</v>
      </c>
    </row>
    <row r="329" spans="1:33" ht="26.25">
      <c r="A329" s="104"/>
      <c r="B329" s="441"/>
      <c r="C329" s="58" t="s">
        <v>70</v>
      </c>
      <c r="D329" s="169">
        <v>7</v>
      </c>
      <c r="E329" s="168">
        <v>7</v>
      </c>
      <c r="F329" s="192">
        <v>100</v>
      </c>
      <c r="G329" s="169">
        <v>3</v>
      </c>
      <c r="H329" s="168">
        <v>3</v>
      </c>
      <c r="I329" s="192">
        <v>100</v>
      </c>
      <c r="J329" s="169">
        <v>2</v>
      </c>
      <c r="K329" s="168">
        <v>1</v>
      </c>
      <c r="L329" s="192">
        <v>50</v>
      </c>
      <c r="M329" s="169">
        <v>2</v>
      </c>
      <c r="N329" s="168">
        <v>1</v>
      </c>
      <c r="O329" s="192">
        <v>50</v>
      </c>
      <c r="P329" s="169">
        <v>2</v>
      </c>
      <c r="Q329" s="168">
        <v>2</v>
      </c>
      <c r="R329" s="192">
        <v>100</v>
      </c>
      <c r="S329" s="169">
        <v>2</v>
      </c>
      <c r="T329" s="168">
        <v>2</v>
      </c>
      <c r="U329" s="192">
        <v>100</v>
      </c>
      <c r="V329" s="169">
        <v>2</v>
      </c>
      <c r="W329" s="168">
        <v>1</v>
      </c>
      <c r="X329" s="192">
        <v>50</v>
      </c>
      <c r="Y329" s="169">
        <v>2</v>
      </c>
      <c r="Z329" s="168">
        <v>1</v>
      </c>
      <c r="AA329" s="192">
        <v>50</v>
      </c>
      <c r="AB329" s="169">
        <v>2</v>
      </c>
      <c r="AC329" s="168">
        <v>0</v>
      </c>
      <c r="AD329" s="192">
        <v>0</v>
      </c>
      <c r="AE329" s="169">
        <v>2</v>
      </c>
      <c r="AF329" s="168">
        <v>0</v>
      </c>
      <c r="AG329" s="192">
        <v>0</v>
      </c>
    </row>
    <row r="330" spans="1:33">
      <c r="A330" s="104"/>
      <c r="B330" s="443"/>
      <c r="C330" s="444" t="s">
        <v>36</v>
      </c>
      <c r="D330" s="170">
        <v>66</v>
      </c>
      <c r="E330" s="171">
        <v>36</v>
      </c>
      <c r="F330" s="193">
        <v>54.5</v>
      </c>
      <c r="G330" s="170">
        <v>17</v>
      </c>
      <c r="H330" s="171">
        <v>13</v>
      </c>
      <c r="I330" s="193">
        <v>76.5</v>
      </c>
      <c r="J330" s="170">
        <v>39</v>
      </c>
      <c r="K330" s="171">
        <v>26</v>
      </c>
      <c r="L330" s="193">
        <v>66.7</v>
      </c>
      <c r="M330" s="170">
        <v>14</v>
      </c>
      <c r="N330" s="171">
        <v>12</v>
      </c>
      <c r="O330" s="193">
        <v>85.7</v>
      </c>
      <c r="P330" s="170">
        <v>17</v>
      </c>
      <c r="Q330" s="171">
        <v>13</v>
      </c>
      <c r="R330" s="193">
        <v>76.5</v>
      </c>
      <c r="S330" s="170">
        <v>14</v>
      </c>
      <c r="T330" s="171">
        <v>11</v>
      </c>
      <c r="U330" s="193">
        <v>78.599999999999994</v>
      </c>
      <c r="V330" s="170">
        <v>76</v>
      </c>
      <c r="W330" s="171">
        <v>2</v>
      </c>
      <c r="X330" s="193">
        <v>2.6</v>
      </c>
      <c r="Y330" s="170">
        <v>8</v>
      </c>
      <c r="Z330" s="171">
        <v>2</v>
      </c>
      <c r="AA330" s="193">
        <v>25</v>
      </c>
      <c r="AB330" s="170">
        <v>15</v>
      </c>
      <c r="AC330" s="171">
        <v>7</v>
      </c>
      <c r="AD330" s="193">
        <v>46.7</v>
      </c>
      <c r="AE330" s="170">
        <v>7</v>
      </c>
      <c r="AF330" s="171">
        <v>4</v>
      </c>
      <c r="AG330" s="193">
        <v>57.1</v>
      </c>
    </row>
    <row r="331" spans="1:33">
      <c r="A331" s="104"/>
      <c r="B331" s="442" t="s">
        <v>184</v>
      </c>
      <c r="C331" s="429" t="s">
        <v>71</v>
      </c>
      <c r="D331" s="172">
        <v>3</v>
      </c>
      <c r="E331" s="173">
        <v>3</v>
      </c>
      <c r="F331" s="191">
        <v>100</v>
      </c>
      <c r="G331" s="172">
        <v>2</v>
      </c>
      <c r="H331" s="173">
        <v>2</v>
      </c>
      <c r="I331" s="191">
        <v>100</v>
      </c>
      <c r="J331" s="172">
        <v>13</v>
      </c>
      <c r="K331" s="173">
        <v>8</v>
      </c>
      <c r="L331" s="191">
        <v>61.5</v>
      </c>
      <c r="M331" s="172">
        <v>3</v>
      </c>
      <c r="N331" s="173">
        <v>1</v>
      </c>
      <c r="O331" s="191">
        <v>33.299999999999997</v>
      </c>
      <c r="P331" s="172">
        <v>7</v>
      </c>
      <c r="Q331" s="173">
        <v>6</v>
      </c>
      <c r="R331" s="191">
        <v>85.7</v>
      </c>
      <c r="S331" s="172">
        <v>6</v>
      </c>
      <c r="T331" s="173">
        <v>5</v>
      </c>
      <c r="U331" s="191">
        <v>83.3</v>
      </c>
      <c r="V331" s="172">
        <v>28</v>
      </c>
      <c r="W331" s="173">
        <v>28</v>
      </c>
      <c r="X331" s="191">
        <v>100</v>
      </c>
      <c r="Y331" s="172">
        <v>4</v>
      </c>
      <c r="Z331" s="173">
        <v>4</v>
      </c>
      <c r="AA331" s="191">
        <v>100</v>
      </c>
      <c r="AB331" s="172">
        <v>15</v>
      </c>
      <c r="AC331" s="173">
        <v>15</v>
      </c>
      <c r="AD331" s="191">
        <v>100</v>
      </c>
      <c r="AE331" s="172">
        <v>5</v>
      </c>
      <c r="AF331" s="173">
        <v>5</v>
      </c>
      <c r="AG331" s="191">
        <v>100</v>
      </c>
    </row>
    <row r="332" spans="1:33">
      <c r="A332" s="104"/>
      <c r="B332" s="441"/>
      <c r="C332" s="58" t="s">
        <v>72</v>
      </c>
      <c r="D332" s="169">
        <v>6</v>
      </c>
      <c r="E332" s="168">
        <v>3</v>
      </c>
      <c r="F332" s="192">
        <v>50</v>
      </c>
      <c r="G332" s="169">
        <v>6</v>
      </c>
      <c r="H332" s="168">
        <v>3</v>
      </c>
      <c r="I332" s="192">
        <v>50</v>
      </c>
      <c r="J332" s="169">
        <v>10</v>
      </c>
      <c r="K332" s="168">
        <v>3</v>
      </c>
      <c r="L332" s="192">
        <v>30</v>
      </c>
      <c r="M332" s="169">
        <v>7</v>
      </c>
      <c r="N332" s="168">
        <v>3</v>
      </c>
      <c r="O332" s="192">
        <v>42.9</v>
      </c>
      <c r="P332" s="169">
        <v>16</v>
      </c>
      <c r="Q332" s="168">
        <v>11</v>
      </c>
      <c r="R332" s="192">
        <v>68.8</v>
      </c>
      <c r="S332" s="169">
        <v>11</v>
      </c>
      <c r="T332" s="168">
        <v>8</v>
      </c>
      <c r="U332" s="192">
        <v>72.7</v>
      </c>
      <c r="V332" s="169">
        <v>5</v>
      </c>
      <c r="W332" s="168">
        <v>3</v>
      </c>
      <c r="X332" s="192">
        <v>60</v>
      </c>
      <c r="Y332" s="169">
        <v>4</v>
      </c>
      <c r="Z332" s="168">
        <v>3</v>
      </c>
      <c r="AA332" s="192">
        <v>75</v>
      </c>
      <c r="AB332" s="169">
        <v>4</v>
      </c>
      <c r="AC332" s="168">
        <v>3</v>
      </c>
      <c r="AD332" s="192">
        <v>75</v>
      </c>
      <c r="AE332" s="169">
        <v>4</v>
      </c>
      <c r="AF332" s="168">
        <v>3</v>
      </c>
      <c r="AG332" s="192">
        <v>75</v>
      </c>
    </row>
    <row r="333" spans="1:33">
      <c r="A333" s="104"/>
      <c r="B333" s="443"/>
      <c r="C333" s="444" t="s">
        <v>36</v>
      </c>
      <c r="D333" s="170">
        <v>9</v>
      </c>
      <c r="E333" s="171">
        <v>6</v>
      </c>
      <c r="F333" s="193">
        <v>66.7</v>
      </c>
      <c r="G333" s="170">
        <v>8</v>
      </c>
      <c r="H333" s="171">
        <v>5</v>
      </c>
      <c r="I333" s="193">
        <v>62.5</v>
      </c>
      <c r="J333" s="170">
        <v>23</v>
      </c>
      <c r="K333" s="171">
        <v>11</v>
      </c>
      <c r="L333" s="193">
        <v>47.8</v>
      </c>
      <c r="M333" s="170">
        <v>10</v>
      </c>
      <c r="N333" s="171">
        <v>4</v>
      </c>
      <c r="O333" s="193">
        <v>40</v>
      </c>
      <c r="P333" s="170">
        <v>23</v>
      </c>
      <c r="Q333" s="171">
        <v>17</v>
      </c>
      <c r="R333" s="193">
        <v>73.900000000000006</v>
      </c>
      <c r="S333" s="170">
        <v>15</v>
      </c>
      <c r="T333" s="171">
        <v>11</v>
      </c>
      <c r="U333" s="193">
        <v>73.3</v>
      </c>
      <c r="V333" s="170">
        <v>33</v>
      </c>
      <c r="W333" s="171">
        <v>31</v>
      </c>
      <c r="X333" s="193">
        <v>93.9</v>
      </c>
      <c r="Y333" s="170">
        <v>8</v>
      </c>
      <c r="Z333" s="171">
        <v>7</v>
      </c>
      <c r="AA333" s="193">
        <v>87.5</v>
      </c>
      <c r="AB333" s="170">
        <v>19</v>
      </c>
      <c r="AC333" s="171">
        <v>18</v>
      </c>
      <c r="AD333" s="193">
        <v>94.7</v>
      </c>
      <c r="AE333" s="170">
        <v>9</v>
      </c>
      <c r="AF333" s="171">
        <v>8</v>
      </c>
      <c r="AG333" s="193">
        <v>88.9</v>
      </c>
    </row>
    <row r="334" spans="1:33">
      <c r="A334" s="104"/>
      <c r="B334" s="441" t="s">
        <v>174</v>
      </c>
      <c r="C334" s="58" t="s">
        <v>74</v>
      </c>
      <c r="D334" s="169">
        <v>78</v>
      </c>
      <c r="E334" s="168">
        <v>27</v>
      </c>
      <c r="F334" s="192">
        <v>34.6</v>
      </c>
      <c r="G334" s="169">
        <v>14</v>
      </c>
      <c r="H334" s="168">
        <v>10</v>
      </c>
      <c r="I334" s="192">
        <v>71.400000000000006</v>
      </c>
      <c r="J334" s="169">
        <v>137</v>
      </c>
      <c r="K334" s="168">
        <v>47</v>
      </c>
      <c r="L334" s="192">
        <v>34.299999999999997</v>
      </c>
      <c r="M334" s="169">
        <v>16</v>
      </c>
      <c r="N334" s="168">
        <v>9</v>
      </c>
      <c r="O334" s="192">
        <v>56.3</v>
      </c>
      <c r="P334" s="169">
        <v>25</v>
      </c>
      <c r="Q334" s="168">
        <v>17</v>
      </c>
      <c r="R334" s="192">
        <v>68</v>
      </c>
      <c r="S334" s="169">
        <v>19</v>
      </c>
      <c r="T334" s="168">
        <v>13</v>
      </c>
      <c r="U334" s="192">
        <v>68.400000000000006</v>
      </c>
      <c r="V334" s="169">
        <v>20</v>
      </c>
      <c r="W334" s="168">
        <v>11</v>
      </c>
      <c r="X334" s="192">
        <v>55</v>
      </c>
      <c r="Y334" s="169">
        <v>17</v>
      </c>
      <c r="Z334" s="168">
        <v>9</v>
      </c>
      <c r="AA334" s="192">
        <v>52.9</v>
      </c>
      <c r="AB334" s="169">
        <v>12</v>
      </c>
      <c r="AC334" s="168">
        <v>2</v>
      </c>
      <c r="AD334" s="192">
        <v>16.7</v>
      </c>
      <c r="AE334" s="169">
        <v>6</v>
      </c>
      <c r="AF334" s="168">
        <v>2</v>
      </c>
      <c r="AG334" s="192">
        <v>33.299999999999997</v>
      </c>
    </row>
    <row r="335" spans="1:33">
      <c r="A335" s="104"/>
      <c r="B335" s="441"/>
      <c r="C335" s="58" t="s">
        <v>293</v>
      </c>
      <c r="D335" s="169">
        <v>34</v>
      </c>
      <c r="E335" s="168">
        <v>24</v>
      </c>
      <c r="F335" s="192">
        <v>70.599999999999994</v>
      </c>
      <c r="G335" s="169">
        <v>13</v>
      </c>
      <c r="H335" s="168">
        <v>6</v>
      </c>
      <c r="I335" s="192">
        <v>46.2</v>
      </c>
      <c r="J335" s="169">
        <v>12</v>
      </c>
      <c r="K335" s="168">
        <v>5</v>
      </c>
      <c r="L335" s="192">
        <v>41.7</v>
      </c>
      <c r="M335" s="169">
        <v>10</v>
      </c>
      <c r="N335" s="168">
        <v>5</v>
      </c>
      <c r="O335" s="192">
        <v>50</v>
      </c>
      <c r="P335" s="169">
        <v>18</v>
      </c>
      <c r="Q335" s="168">
        <v>3</v>
      </c>
      <c r="R335" s="192">
        <v>16.7</v>
      </c>
      <c r="S335" s="169">
        <v>14</v>
      </c>
      <c r="T335" s="168">
        <v>3</v>
      </c>
      <c r="U335" s="192">
        <v>21.4</v>
      </c>
      <c r="V335" s="169">
        <v>7</v>
      </c>
      <c r="W335" s="168">
        <v>3</v>
      </c>
      <c r="X335" s="192">
        <v>42.9</v>
      </c>
      <c r="Y335" s="169">
        <v>6</v>
      </c>
      <c r="Z335" s="168">
        <v>3</v>
      </c>
      <c r="AA335" s="192">
        <v>50</v>
      </c>
      <c r="AB335" s="169">
        <v>6</v>
      </c>
      <c r="AC335" s="168">
        <v>2</v>
      </c>
      <c r="AD335" s="192">
        <v>33.299999999999997</v>
      </c>
      <c r="AE335" s="169">
        <v>6</v>
      </c>
      <c r="AF335" s="168">
        <v>2</v>
      </c>
      <c r="AG335" s="192">
        <v>33.299999999999997</v>
      </c>
    </row>
    <row r="336" spans="1:33">
      <c r="A336" s="104"/>
      <c r="B336" s="441"/>
      <c r="C336" s="58" t="s">
        <v>36</v>
      </c>
      <c r="D336" s="169">
        <v>112</v>
      </c>
      <c r="E336" s="168">
        <v>51</v>
      </c>
      <c r="F336" s="192">
        <v>45.5</v>
      </c>
      <c r="G336" s="169">
        <v>26</v>
      </c>
      <c r="H336" s="168">
        <v>15</v>
      </c>
      <c r="I336" s="192">
        <v>57.7</v>
      </c>
      <c r="J336" s="169">
        <v>149</v>
      </c>
      <c r="K336" s="168">
        <v>52</v>
      </c>
      <c r="L336" s="192">
        <v>34.9</v>
      </c>
      <c r="M336" s="169">
        <v>26</v>
      </c>
      <c r="N336" s="168">
        <v>14</v>
      </c>
      <c r="O336" s="192">
        <v>53.8</v>
      </c>
      <c r="P336" s="169">
        <v>43</v>
      </c>
      <c r="Q336" s="168">
        <v>20</v>
      </c>
      <c r="R336" s="192">
        <v>46.5</v>
      </c>
      <c r="S336" s="169">
        <v>32</v>
      </c>
      <c r="T336" s="168">
        <v>16</v>
      </c>
      <c r="U336" s="192">
        <v>50</v>
      </c>
      <c r="V336" s="169">
        <v>27</v>
      </c>
      <c r="W336" s="168">
        <v>14</v>
      </c>
      <c r="X336" s="192">
        <v>51.9</v>
      </c>
      <c r="Y336" s="169">
        <v>23</v>
      </c>
      <c r="Z336" s="168">
        <v>12</v>
      </c>
      <c r="AA336" s="192">
        <v>52.2</v>
      </c>
      <c r="AB336" s="169">
        <v>18</v>
      </c>
      <c r="AC336" s="168">
        <v>4</v>
      </c>
      <c r="AD336" s="192">
        <v>22.2</v>
      </c>
      <c r="AE336" s="169">
        <v>12</v>
      </c>
      <c r="AF336" s="168">
        <v>4</v>
      </c>
      <c r="AG336" s="192">
        <v>33.299999999999997</v>
      </c>
    </row>
    <row r="337" spans="1:33">
      <c r="A337" s="446"/>
      <c r="B337" s="445" t="s">
        <v>36</v>
      </c>
      <c r="C337" s="440"/>
      <c r="D337" s="179">
        <v>1305</v>
      </c>
      <c r="E337" s="178">
        <v>608</v>
      </c>
      <c r="F337" s="194">
        <v>46.6</v>
      </c>
      <c r="G337" s="179">
        <v>230</v>
      </c>
      <c r="H337" s="178">
        <v>139</v>
      </c>
      <c r="I337" s="194">
        <v>60.4</v>
      </c>
      <c r="J337" s="179">
        <v>1114</v>
      </c>
      <c r="K337" s="178">
        <v>391</v>
      </c>
      <c r="L337" s="194">
        <v>35.1</v>
      </c>
      <c r="M337" s="179">
        <v>236</v>
      </c>
      <c r="N337" s="178">
        <v>132</v>
      </c>
      <c r="O337" s="194">
        <v>55.9</v>
      </c>
      <c r="P337" s="179">
        <v>1761</v>
      </c>
      <c r="Q337" s="178">
        <v>650</v>
      </c>
      <c r="R337" s="194">
        <v>36.9</v>
      </c>
      <c r="S337" s="179">
        <v>262</v>
      </c>
      <c r="T337" s="178">
        <v>149</v>
      </c>
      <c r="U337" s="194">
        <v>56.9</v>
      </c>
      <c r="V337" s="179">
        <v>911</v>
      </c>
      <c r="W337" s="178">
        <v>324</v>
      </c>
      <c r="X337" s="194">
        <v>35.6</v>
      </c>
      <c r="Y337" s="179">
        <v>189</v>
      </c>
      <c r="Z337" s="178">
        <v>118</v>
      </c>
      <c r="AA337" s="194">
        <v>62.4</v>
      </c>
      <c r="AB337" s="179">
        <v>775</v>
      </c>
      <c r="AC337" s="178">
        <v>449</v>
      </c>
      <c r="AD337" s="194">
        <v>57.9</v>
      </c>
      <c r="AE337" s="179">
        <v>171</v>
      </c>
      <c r="AF337" s="178">
        <v>109</v>
      </c>
      <c r="AG337" s="194">
        <v>63.7</v>
      </c>
    </row>
    <row r="338" spans="1:33">
      <c r="A338" s="104" t="s">
        <v>15</v>
      </c>
      <c r="B338" s="441" t="s">
        <v>75</v>
      </c>
      <c r="C338" s="58" t="s">
        <v>76</v>
      </c>
      <c r="D338" s="169">
        <v>146</v>
      </c>
      <c r="E338" s="168">
        <v>123</v>
      </c>
      <c r="F338" s="192">
        <v>84.2</v>
      </c>
      <c r="G338" s="169">
        <v>117</v>
      </c>
      <c r="H338" s="168">
        <v>105</v>
      </c>
      <c r="I338" s="192">
        <v>89.7</v>
      </c>
      <c r="J338" s="169">
        <v>144</v>
      </c>
      <c r="K338" s="168">
        <v>105</v>
      </c>
      <c r="L338" s="192">
        <v>72.900000000000006</v>
      </c>
      <c r="M338" s="169">
        <v>104</v>
      </c>
      <c r="N338" s="168">
        <v>89</v>
      </c>
      <c r="O338" s="192">
        <v>85.6</v>
      </c>
      <c r="P338" s="169">
        <v>130</v>
      </c>
      <c r="Q338" s="168">
        <v>111</v>
      </c>
      <c r="R338" s="192">
        <v>85.4</v>
      </c>
      <c r="S338" s="169">
        <v>115</v>
      </c>
      <c r="T338" s="168">
        <v>104</v>
      </c>
      <c r="U338" s="192">
        <v>90.4</v>
      </c>
      <c r="V338" s="169">
        <v>129</v>
      </c>
      <c r="W338" s="168">
        <v>104</v>
      </c>
      <c r="X338" s="192">
        <v>80.599999999999994</v>
      </c>
      <c r="Y338" s="169">
        <v>95</v>
      </c>
      <c r="Z338" s="168">
        <v>83</v>
      </c>
      <c r="AA338" s="192">
        <v>87.4</v>
      </c>
      <c r="AB338" s="169">
        <v>115</v>
      </c>
      <c r="AC338" s="168">
        <v>85</v>
      </c>
      <c r="AD338" s="192">
        <v>73.900000000000006</v>
      </c>
      <c r="AE338" s="169">
        <v>87</v>
      </c>
      <c r="AF338" s="168">
        <v>74</v>
      </c>
      <c r="AG338" s="192">
        <v>85.1</v>
      </c>
    </row>
    <row r="339" spans="1:33" ht="26.25">
      <c r="A339" s="104"/>
      <c r="B339" s="442" t="s">
        <v>77</v>
      </c>
      <c r="C339" s="429" t="s">
        <v>78</v>
      </c>
      <c r="D339" s="172">
        <v>625</v>
      </c>
      <c r="E339" s="173">
        <v>541</v>
      </c>
      <c r="F339" s="191">
        <v>86.6</v>
      </c>
      <c r="G339" s="172">
        <v>431</v>
      </c>
      <c r="H339" s="173">
        <v>409</v>
      </c>
      <c r="I339" s="191">
        <v>94.9</v>
      </c>
      <c r="J339" s="172">
        <v>679</v>
      </c>
      <c r="K339" s="173">
        <v>598</v>
      </c>
      <c r="L339" s="191">
        <v>88.1</v>
      </c>
      <c r="M339" s="172">
        <v>475</v>
      </c>
      <c r="N339" s="173">
        <v>447</v>
      </c>
      <c r="O339" s="191">
        <v>94.1</v>
      </c>
      <c r="P339" s="172">
        <v>646</v>
      </c>
      <c r="Q339" s="173">
        <v>555</v>
      </c>
      <c r="R339" s="191">
        <v>85.9</v>
      </c>
      <c r="S339" s="172">
        <v>453</v>
      </c>
      <c r="T339" s="173">
        <v>426</v>
      </c>
      <c r="U339" s="191">
        <v>94</v>
      </c>
      <c r="V339" s="172">
        <v>567</v>
      </c>
      <c r="W339" s="173">
        <v>487</v>
      </c>
      <c r="X339" s="191">
        <v>85.9</v>
      </c>
      <c r="Y339" s="172">
        <v>382</v>
      </c>
      <c r="Z339" s="173">
        <v>351</v>
      </c>
      <c r="AA339" s="191">
        <v>91.9</v>
      </c>
      <c r="AB339" s="172">
        <v>561</v>
      </c>
      <c r="AC339" s="173">
        <v>486</v>
      </c>
      <c r="AD339" s="191">
        <v>86.6</v>
      </c>
      <c r="AE339" s="172">
        <v>373</v>
      </c>
      <c r="AF339" s="173">
        <v>358</v>
      </c>
      <c r="AG339" s="191">
        <v>96</v>
      </c>
    </row>
    <row r="340" spans="1:33" ht="26.25">
      <c r="A340" s="104"/>
      <c r="B340" s="441"/>
      <c r="C340" s="58" t="s">
        <v>79</v>
      </c>
      <c r="D340" s="169">
        <v>2202</v>
      </c>
      <c r="E340" s="168">
        <v>1396</v>
      </c>
      <c r="F340" s="192">
        <v>63.4</v>
      </c>
      <c r="G340" s="169">
        <v>1089</v>
      </c>
      <c r="H340" s="168">
        <v>888</v>
      </c>
      <c r="I340" s="192">
        <v>81.5</v>
      </c>
      <c r="J340" s="169">
        <v>2322</v>
      </c>
      <c r="K340" s="168">
        <v>1552</v>
      </c>
      <c r="L340" s="192">
        <v>66.8</v>
      </c>
      <c r="M340" s="169">
        <v>1240</v>
      </c>
      <c r="N340" s="168">
        <v>1060</v>
      </c>
      <c r="O340" s="192">
        <v>85.5</v>
      </c>
      <c r="P340" s="169">
        <v>1386</v>
      </c>
      <c r="Q340" s="168">
        <v>750</v>
      </c>
      <c r="R340" s="192">
        <v>54.1</v>
      </c>
      <c r="S340" s="169">
        <v>626</v>
      </c>
      <c r="T340" s="168">
        <v>475</v>
      </c>
      <c r="U340" s="192">
        <v>75.900000000000006</v>
      </c>
      <c r="V340" s="169">
        <v>991</v>
      </c>
      <c r="W340" s="168">
        <v>478</v>
      </c>
      <c r="X340" s="192">
        <v>48.2</v>
      </c>
      <c r="Y340" s="169">
        <v>445</v>
      </c>
      <c r="Z340" s="168">
        <v>295</v>
      </c>
      <c r="AA340" s="192">
        <v>66.3</v>
      </c>
      <c r="AB340" s="169">
        <v>1086</v>
      </c>
      <c r="AC340" s="168">
        <v>466</v>
      </c>
      <c r="AD340" s="192">
        <v>42.9</v>
      </c>
      <c r="AE340" s="169">
        <v>408</v>
      </c>
      <c r="AF340" s="168">
        <v>285</v>
      </c>
      <c r="AG340" s="192">
        <v>69.900000000000006</v>
      </c>
    </row>
    <row r="341" spans="1:33">
      <c r="A341" s="104"/>
      <c r="B341" s="443"/>
      <c r="C341" s="444" t="s">
        <v>36</v>
      </c>
      <c r="D341" s="170">
        <v>2827</v>
      </c>
      <c r="E341" s="171">
        <v>1937</v>
      </c>
      <c r="F341" s="193">
        <v>68.5</v>
      </c>
      <c r="G341" s="170">
        <v>1289</v>
      </c>
      <c r="H341" s="171">
        <v>1178</v>
      </c>
      <c r="I341" s="193">
        <v>91.4</v>
      </c>
      <c r="J341" s="170">
        <v>3001</v>
      </c>
      <c r="K341" s="171">
        <v>2150</v>
      </c>
      <c r="L341" s="193">
        <v>71.599999999999994</v>
      </c>
      <c r="M341" s="170">
        <v>1450</v>
      </c>
      <c r="N341" s="171">
        <v>1360</v>
      </c>
      <c r="O341" s="193">
        <v>93.8</v>
      </c>
      <c r="P341" s="170">
        <v>2032</v>
      </c>
      <c r="Q341" s="171">
        <v>1305</v>
      </c>
      <c r="R341" s="193">
        <v>64.2</v>
      </c>
      <c r="S341" s="170">
        <v>836</v>
      </c>
      <c r="T341" s="171">
        <v>774</v>
      </c>
      <c r="U341" s="193">
        <v>92.6</v>
      </c>
      <c r="V341" s="170">
        <v>1558</v>
      </c>
      <c r="W341" s="171">
        <v>965</v>
      </c>
      <c r="X341" s="193">
        <v>61.9</v>
      </c>
      <c r="Y341" s="170">
        <v>624</v>
      </c>
      <c r="Z341" s="171">
        <v>559</v>
      </c>
      <c r="AA341" s="193">
        <v>89.6</v>
      </c>
      <c r="AB341" s="170">
        <v>1647</v>
      </c>
      <c r="AC341" s="171">
        <v>952</v>
      </c>
      <c r="AD341" s="193">
        <v>57.8</v>
      </c>
      <c r="AE341" s="170">
        <v>562</v>
      </c>
      <c r="AF341" s="171">
        <v>529</v>
      </c>
      <c r="AG341" s="193">
        <v>94.1</v>
      </c>
    </row>
    <row r="342" spans="1:33">
      <c r="A342" s="104"/>
      <c r="B342" s="441" t="s">
        <v>175</v>
      </c>
      <c r="C342" s="58" t="s">
        <v>80</v>
      </c>
      <c r="D342" s="169">
        <v>79</v>
      </c>
      <c r="E342" s="168">
        <v>55</v>
      </c>
      <c r="F342" s="192">
        <v>69.599999999999994</v>
      </c>
      <c r="G342" s="169">
        <v>56</v>
      </c>
      <c r="H342" s="168">
        <v>46</v>
      </c>
      <c r="I342" s="192">
        <v>82.1</v>
      </c>
      <c r="J342" s="169">
        <v>65</v>
      </c>
      <c r="K342" s="168">
        <v>54</v>
      </c>
      <c r="L342" s="192">
        <v>83.1</v>
      </c>
      <c r="M342" s="169">
        <v>57</v>
      </c>
      <c r="N342" s="168">
        <v>52</v>
      </c>
      <c r="O342" s="192">
        <v>91.2</v>
      </c>
      <c r="P342" s="169">
        <v>37</v>
      </c>
      <c r="Q342" s="168">
        <v>27</v>
      </c>
      <c r="R342" s="192">
        <v>73</v>
      </c>
      <c r="S342" s="169">
        <v>29</v>
      </c>
      <c r="T342" s="168">
        <v>24</v>
      </c>
      <c r="U342" s="192">
        <v>82.8</v>
      </c>
      <c r="V342" s="169">
        <v>65</v>
      </c>
      <c r="W342" s="168">
        <v>53</v>
      </c>
      <c r="X342" s="192">
        <v>81.5</v>
      </c>
      <c r="Y342" s="169">
        <v>51</v>
      </c>
      <c r="Z342" s="168">
        <v>46</v>
      </c>
      <c r="AA342" s="192">
        <v>90.2</v>
      </c>
      <c r="AB342" s="169">
        <v>72</v>
      </c>
      <c r="AC342" s="168">
        <v>58</v>
      </c>
      <c r="AD342" s="192">
        <v>80.599999999999994</v>
      </c>
      <c r="AE342" s="169">
        <v>48</v>
      </c>
      <c r="AF342" s="168">
        <v>44</v>
      </c>
      <c r="AG342" s="192">
        <v>91.7</v>
      </c>
    </row>
    <row r="343" spans="1:33">
      <c r="A343" s="104"/>
      <c r="B343" s="441"/>
      <c r="C343" s="58" t="s">
        <v>81</v>
      </c>
      <c r="D343" s="169">
        <v>202</v>
      </c>
      <c r="E343" s="168">
        <v>157</v>
      </c>
      <c r="F343" s="192">
        <v>77.7</v>
      </c>
      <c r="G343" s="169">
        <v>152</v>
      </c>
      <c r="H343" s="168">
        <v>137</v>
      </c>
      <c r="I343" s="192">
        <v>90.1</v>
      </c>
      <c r="J343" s="169">
        <v>206</v>
      </c>
      <c r="K343" s="168">
        <v>166</v>
      </c>
      <c r="L343" s="192">
        <v>80.599999999999994</v>
      </c>
      <c r="M343" s="169">
        <v>162</v>
      </c>
      <c r="N343" s="168">
        <v>147</v>
      </c>
      <c r="O343" s="192">
        <v>90.7</v>
      </c>
      <c r="P343" s="169">
        <v>127</v>
      </c>
      <c r="Q343" s="168">
        <v>116</v>
      </c>
      <c r="R343" s="192">
        <v>91.3</v>
      </c>
      <c r="S343" s="169">
        <v>111</v>
      </c>
      <c r="T343" s="168">
        <v>104</v>
      </c>
      <c r="U343" s="192">
        <v>93.7</v>
      </c>
      <c r="V343" s="169">
        <v>215</v>
      </c>
      <c r="W343" s="168">
        <v>179</v>
      </c>
      <c r="X343" s="192">
        <v>83.3</v>
      </c>
      <c r="Y343" s="169">
        <v>173</v>
      </c>
      <c r="Z343" s="168">
        <v>158</v>
      </c>
      <c r="AA343" s="192">
        <v>91.3</v>
      </c>
      <c r="AB343" s="169">
        <v>202</v>
      </c>
      <c r="AC343" s="168">
        <v>178</v>
      </c>
      <c r="AD343" s="192">
        <v>88.1</v>
      </c>
      <c r="AE343" s="169">
        <v>173</v>
      </c>
      <c r="AF343" s="168">
        <v>167</v>
      </c>
      <c r="AG343" s="192">
        <v>96.5</v>
      </c>
    </row>
    <row r="344" spans="1:33">
      <c r="A344" s="104"/>
      <c r="B344" s="441"/>
      <c r="C344" s="58" t="s">
        <v>36</v>
      </c>
      <c r="D344" s="169">
        <v>281</v>
      </c>
      <c r="E344" s="168">
        <v>212</v>
      </c>
      <c r="F344" s="192">
        <v>75.400000000000006</v>
      </c>
      <c r="G344" s="169">
        <v>207</v>
      </c>
      <c r="H344" s="168">
        <v>182</v>
      </c>
      <c r="I344" s="192">
        <v>87.9</v>
      </c>
      <c r="J344" s="169">
        <v>271</v>
      </c>
      <c r="K344" s="168">
        <v>220</v>
      </c>
      <c r="L344" s="192">
        <v>81.2</v>
      </c>
      <c r="M344" s="169">
        <v>215</v>
      </c>
      <c r="N344" s="168">
        <v>196</v>
      </c>
      <c r="O344" s="192">
        <v>91.2</v>
      </c>
      <c r="P344" s="169">
        <v>164</v>
      </c>
      <c r="Q344" s="168">
        <v>143</v>
      </c>
      <c r="R344" s="192">
        <v>87.2</v>
      </c>
      <c r="S344" s="169">
        <v>138</v>
      </c>
      <c r="T344" s="168">
        <v>126</v>
      </c>
      <c r="U344" s="192">
        <v>91.3</v>
      </c>
      <c r="V344" s="169">
        <v>280</v>
      </c>
      <c r="W344" s="168">
        <v>232</v>
      </c>
      <c r="X344" s="192">
        <v>82.9</v>
      </c>
      <c r="Y344" s="169">
        <v>222</v>
      </c>
      <c r="Z344" s="168">
        <v>203</v>
      </c>
      <c r="AA344" s="192">
        <v>91.4</v>
      </c>
      <c r="AB344" s="169">
        <v>274</v>
      </c>
      <c r="AC344" s="168">
        <v>236</v>
      </c>
      <c r="AD344" s="192">
        <v>86.1</v>
      </c>
      <c r="AE344" s="169">
        <v>216</v>
      </c>
      <c r="AF344" s="168">
        <v>208</v>
      </c>
      <c r="AG344" s="192">
        <v>96.3</v>
      </c>
    </row>
    <row r="345" spans="1:33">
      <c r="A345" s="104"/>
      <c r="B345" s="442" t="s">
        <v>82</v>
      </c>
      <c r="C345" s="429" t="s">
        <v>83</v>
      </c>
      <c r="D345" s="172">
        <v>943</v>
      </c>
      <c r="E345" s="173">
        <v>205</v>
      </c>
      <c r="F345" s="191">
        <v>21.7</v>
      </c>
      <c r="G345" s="172">
        <v>565</v>
      </c>
      <c r="H345" s="173">
        <v>150</v>
      </c>
      <c r="I345" s="191">
        <v>26.5</v>
      </c>
      <c r="J345" s="172">
        <v>1020</v>
      </c>
      <c r="K345" s="173">
        <v>243</v>
      </c>
      <c r="L345" s="191">
        <v>23.8</v>
      </c>
      <c r="M345" s="172">
        <v>607</v>
      </c>
      <c r="N345" s="173">
        <v>162</v>
      </c>
      <c r="O345" s="191">
        <v>26.7</v>
      </c>
      <c r="P345" s="172">
        <v>707</v>
      </c>
      <c r="Q345" s="173">
        <v>180</v>
      </c>
      <c r="R345" s="191">
        <v>25.5</v>
      </c>
      <c r="S345" s="172">
        <v>400</v>
      </c>
      <c r="T345" s="173">
        <v>120</v>
      </c>
      <c r="U345" s="191">
        <v>30</v>
      </c>
      <c r="V345" s="172">
        <v>611</v>
      </c>
      <c r="W345" s="173">
        <v>143</v>
      </c>
      <c r="X345" s="191">
        <v>23.4</v>
      </c>
      <c r="Y345" s="172">
        <v>332</v>
      </c>
      <c r="Z345" s="173">
        <v>94</v>
      </c>
      <c r="AA345" s="191">
        <v>28.3</v>
      </c>
      <c r="AB345" s="172">
        <v>514</v>
      </c>
      <c r="AC345" s="173">
        <v>142</v>
      </c>
      <c r="AD345" s="191">
        <v>27.6</v>
      </c>
      <c r="AE345" s="172">
        <v>309</v>
      </c>
      <c r="AF345" s="173">
        <v>102</v>
      </c>
      <c r="AG345" s="191">
        <v>33</v>
      </c>
    </row>
    <row r="346" spans="1:33">
      <c r="A346" s="104"/>
      <c r="B346" s="441"/>
      <c r="C346" s="58" t="s">
        <v>84</v>
      </c>
      <c r="D346" s="169">
        <v>1</v>
      </c>
      <c r="E346" s="168">
        <v>0</v>
      </c>
      <c r="F346" s="192">
        <v>0</v>
      </c>
      <c r="G346" s="169">
        <v>1</v>
      </c>
      <c r="H346" s="168">
        <v>0</v>
      </c>
      <c r="I346" s="192">
        <v>0</v>
      </c>
      <c r="J346" s="169">
        <v>2</v>
      </c>
      <c r="K346" s="168">
        <v>1</v>
      </c>
      <c r="L346" s="192">
        <v>50</v>
      </c>
      <c r="M346" s="169">
        <v>2</v>
      </c>
      <c r="N346" s="168">
        <v>1</v>
      </c>
      <c r="O346" s="192">
        <v>50</v>
      </c>
      <c r="P346" s="169">
        <v>1</v>
      </c>
      <c r="Q346" s="168">
        <v>0</v>
      </c>
      <c r="R346" s="192">
        <v>0</v>
      </c>
      <c r="S346" s="169">
        <v>1</v>
      </c>
      <c r="T346" s="168">
        <v>0</v>
      </c>
      <c r="U346" s="192">
        <v>0</v>
      </c>
      <c r="V346" s="169">
        <v>1</v>
      </c>
      <c r="W346" s="168">
        <v>0</v>
      </c>
      <c r="X346" s="192">
        <v>0</v>
      </c>
      <c r="Y346" s="169">
        <v>1</v>
      </c>
      <c r="Z346" s="168">
        <v>0</v>
      </c>
      <c r="AA346" s="192">
        <v>0</v>
      </c>
      <c r="AB346" s="169">
        <v>0</v>
      </c>
      <c r="AC346" s="168">
        <v>0</v>
      </c>
      <c r="AD346" s="192">
        <v>0</v>
      </c>
      <c r="AE346" s="169">
        <v>0</v>
      </c>
      <c r="AF346" s="168">
        <v>0</v>
      </c>
      <c r="AG346" s="192">
        <v>0</v>
      </c>
    </row>
    <row r="347" spans="1:33">
      <c r="A347" s="104"/>
      <c r="B347" s="443"/>
      <c r="C347" s="444" t="s">
        <v>36</v>
      </c>
      <c r="D347" s="170">
        <v>944</v>
      </c>
      <c r="E347" s="171">
        <v>205</v>
      </c>
      <c r="F347" s="193">
        <v>21.7</v>
      </c>
      <c r="G347" s="170">
        <v>566</v>
      </c>
      <c r="H347" s="171">
        <v>150</v>
      </c>
      <c r="I347" s="193">
        <v>26.5</v>
      </c>
      <c r="J347" s="170">
        <v>1022</v>
      </c>
      <c r="K347" s="171">
        <v>244</v>
      </c>
      <c r="L347" s="193">
        <v>23.9</v>
      </c>
      <c r="M347" s="170">
        <v>609</v>
      </c>
      <c r="N347" s="171">
        <v>163</v>
      </c>
      <c r="O347" s="193">
        <v>26.8</v>
      </c>
      <c r="P347" s="170">
        <v>708</v>
      </c>
      <c r="Q347" s="171">
        <v>180</v>
      </c>
      <c r="R347" s="193">
        <v>25.4</v>
      </c>
      <c r="S347" s="170">
        <v>400</v>
      </c>
      <c r="T347" s="171">
        <v>120</v>
      </c>
      <c r="U347" s="193">
        <v>30</v>
      </c>
      <c r="V347" s="170">
        <v>612</v>
      </c>
      <c r="W347" s="171">
        <v>143</v>
      </c>
      <c r="X347" s="193">
        <v>23.4</v>
      </c>
      <c r="Y347" s="170">
        <v>332</v>
      </c>
      <c r="Z347" s="171">
        <v>94</v>
      </c>
      <c r="AA347" s="193">
        <v>28.3</v>
      </c>
      <c r="AB347" s="170">
        <v>514</v>
      </c>
      <c r="AC347" s="171">
        <v>142</v>
      </c>
      <c r="AD347" s="193">
        <v>27.6</v>
      </c>
      <c r="AE347" s="170">
        <v>309</v>
      </c>
      <c r="AF347" s="171">
        <v>102</v>
      </c>
      <c r="AG347" s="193">
        <v>33</v>
      </c>
    </row>
    <row r="348" spans="1:33">
      <c r="A348" s="104"/>
      <c r="B348" s="441" t="s">
        <v>85</v>
      </c>
      <c r="C348" s="58" t="s">
        <v>294</v>
      </c>
      <c r="D348" s="169">
        <v>81</v>
      </c>
      <c r="E348" s="168">
        <v>28</v>
      </c>
      <c r="F348" s="192">
        <v>34.6</v>
      </c>
      <c r="G348" s="169">
        <v>67</v>
      </c>
      <c r="H348" s="168">
        <v>25</v>
      </c>
      <c r="I348" s="192">
        <v>37.299999999999997</v>
      </c>
      <c r="J348" s="169">
        <v>64</v>
      </c>
      <c r="K348" s="168">
        <v>21</v>
      </c>
      <c r="L348" s="192">
        <v>32.799999999999997</v>
      </c>
      <c r="M348" s="169">
        <v>53</v>
      </c>
      <c r="N348" s="168">
        <v>21</v>
      </c>
      <c r="O348" s="192">
        <v>39.6</v>
      </c>
      <c r="P348" s="169">
        <v>51</v>
      </c>
      <c r="Q348" s="168">
        <v>16</v>
      </c>
      <c r="R348" s="192">
        <v>31.4</v>
      </c>
      <c r="S348" s="169">
        <v>48</v>
      </c>
      <c r="T348" s="168">
        <v>15</v>
      </c>
      <c r="U348" s="192">
        <v>31.3</v>
      </c>
      <c r="V348" s="169">
        <v>66</v>
      </c>
      <c r="W348" s="168">
        <v>27</v>
      </c>
      <c r="X348" s="192">
        <v>40.9</v>
      </c>
      <c r="Y348" s="169">
        <v>54</v>
      </c>
      <c r="Z348" s="168">
        <v>25</v>
      </c>
      <c r="AA348" s="192">
        <v>46.3</v>
      </c>
      <c r="AB348" s="169">
        <v>56</v>
      </c>
      <c r="AC348" s="168">
        <v>28</v>
      </c>
      <c r="AD348" s="192">
        <v>50</v>
      </c>
      <c r="AE348" s="169">
        <v>46</v>
      </c>
      <c r="AF348" s="168">
        <v>22</v>
      </c>
      <c r="AG348" s="192">
        <v>47.8</v>
      </c>
    </row>
    <row r="349" spans="1:33">
      <c r="A349" s="446"/>
      <c r="B349" s="445" t="s">
        <v>36</v>
      </c>
      <c r="C349" s="440"/>
      <c r="D349" s="179">
        <v>4279</v>
      </c>
      <c r="E349" s="178">
        <v>2505</v>
      </c>
      <c r="F349" s="194">
        <v>58.5</v>
      </c>
      <c r="G349" s="179">
        <v>1629</v>
      </c>
      <c r="H349" s="178">
        <v>1478</v>
      </c>
      <c r="I349" s="194">
        <v>90.7</v>
      </c>
      <c r="J349" s="179">
        <v>4502</v>
      </c>
      <c r="K349" s="178">
        <v>2740</v>
      </c>
      <c r="L349" s="194">
        <v>60.9</v>
      </c>
      <c r="M349" s="179">
        <v>1785</v>
      </c>
      <c r="N349" s="178">
        <v>1653</v>
      </c>
      <c r="O349" s="194">
        <v>92.6</v>
      </c>
      <c r="P349" s="179">
        <v>3085</v>
      </c>
      <c r="Q349" s="178">
        <v>1755</v>
      </c>
      <c r="R349" s="194">
        <v>56.9</v>
      </c>
      <c r="S349" s="179">
        <v>1146</v>
      </c>
      <c r="T349" s="178">
        <v>1024</v>
      </c>
      <c r="U349" s="194">
        <v>89.4</v>
      </c>
      <c r="V349" s="179">
        <v>2645</v>
      </c>
      <c r="W349" s="178">
        <v>1471</v>
      </c>
      <c r="X349" s="194">
        <v>55.6</v>
      </c>
      <c r="Y349" s="179">
        <v>955</v>
      </c>
      <c r="Z349" s="178">
        <v>845</v>
      </c>
      <c r="AA349" s="194">
        <v>88.5</v>
      </c>
      <c r="AB349" s="179">
        <v>2606</v>
      </c>
      <c r="AC349" s="178">
        <v>1443</v>
      </c>
      <c r="AD349" s="194">
        <v>55.4</v>
      </c>
      <c r="AE349" s="179">
        <v>884</v>
      </c>
      <c r="AF349" s="178">
        <v>805</v>
      </c>
      <c r="AG349" s="194">
        <v>91.1</v>
      </c>
    </row>
    <row r="350" spans="1:33" ht="26.25">
      <c r="A350" s="104" t="s">
        <v>16</v>
      </c>
      <c r="B350" s="441" t="s">
        <v>185</v>
      </c>
      <c r="C350" s="58" t="s">
        <v>86</v>
      </c>
      <c r="D350" s="169">
        <v>386</v>
      </c>
      <c r="E350" s="168">
        <v>237</v>
      </c>
      <c r="F350" s="192">
        <v>61.4</v>
      </c>
      <c r="G350" s="169">
        <v>195</v>
      </c>
      <c r="H350" s="168">
        <v>151</v>
      </c>
      <c r="I350" s="192">
        <v>77.400000000000006</v>
      </c>
      <c r="J350" s="169">
        <v>376</v>
      </c>
      <c r="K350" s="168">
        <v>231</v>
      </c>
      <c r="L350" s="192">
        <v>61.4</v>
      </c>
      <c r="M350" s="169">
        <v>211</v>
      </c>
      <c r="N350" s="168">
        <v>157</v>
      </c>
      <c r="O350" s="192">
        <v>74.400000000000006</v>
      </c>
      <c r="P350" s="169">
        <v>366</v>
      </c>
      <c r="Q350" s="168">
        <v>186</v>
      </c>
      <c r="R350" s="192">
        <v>50.8</v>
      </c>
      <c r="S350" s="169">
        <v>187</v>
      </c>
      <c r="T350" s="168">
        <v>124</v>
      </c>
      <c r="U350" s="192">
        <v>66.3</v>
      </c>
      <c r="V350" s="169">
        <v>398</v>
      </c>
      <c r="W350" s="168">
        <v>209</v>
      </c>
      <c r="X350" s="192">
        <v>52.5</v>
      </c>
      <c r="Y350" s="169">
        <v>171</v>
      </c>
      <c r="Z350" s="168">
        <v>126</v>
      </c>
      <c r="AA350" s="192">
        <v>73.7</v>
      </c>
      <c r="AB350" s="169">
        <v>351</v>
      </c>
      <c r="AC350" s="168">
        <v>158</v>
      </c>
      <c r="AD350" s="192">
        <v>45</v>
      </c>
      <c r="AE350" s="169">
        <v>148</v>
      </c>
      <c r="AF350" s="168">
        <v>104</v>
      </c>
      <c r="AG350" s="192">
        <v>70.3</v>
      </c>
    </row>
    <row r="351" spans="1:33">
      <c r="A351" s="104"/>
      <c r="B351" s="441"/>
      <c r="C351" s="58" t="s">
        <v>295</v>
      </c>
      <c r="D351" s="169">
        <v>60</v>
      </c>
      <c r="E351" s="168">
        <v>13</v>
      </c>
      <c r="F351" s="192">
        <v>21.7</v>
      </c>
      <c r="G351" s="169">
        <v>43</v>
      </c>
      <c r="H351" s="168">
        <v>12</v>
      </c>
      <c r="I351" s="192">
        <v>27.9</v>
      </c>
      <c r="J351" s="169">
        <v>70</v>
      </c>
      <c r="K351" s="168">
        <v>17</v>
      </c>
      <c r="L351" s="192">
        <v>24.3</v>
      </c>
      <c r="M351" s="169">
        <v>44</v>
      </c>
      <c r="N351" s="168">
        <v>11</v>
      </c>
      <c r="O351" s="192">
        <v>25</v>
      </c>
      <c r="P351" s="169">
        <v>41</v>
      </c>
      <c r="Q351" s="168">
        <v>9</v>
      </c>
      <c r="R351" s="192">
        <v>22</v>
      </c>
      <c r="S351" s="169">
        <v>32</v>
      </c>
      <c r="T351" s="168">
        <v>9</v>
      </c>
      <c r="U351" s="192">
        <v>28.1</v>
      </c>
      <c r="V351" s="169">
        <v>60</v>
      </c>
      <c r="W351" s="168">
        <v>16</v>
      </c>
      <c r="X351" s="192">
        <v>26.7</v>
      </c>
      <c r="Y351" s="169">
        <v>30</v>
      </c>
      <c r="Z351" s="168">
        <v>7</v>
      </c>
      <c r="AA351" s="192">
        <v>23.3</v>
      </c>
      <c r="AB351" s="169">
        <v>22</v>
      </c>
      <c r="AC351" s="168">
        <v>1</v>
      </c>
      <c r="AD351" s="192">
        <v>4.5</v>
      </c>
      <c r="AE351" s="169">
        <v>14</v>
      </c>
      <c r="AF351" s="168">
        <v>1</v>
      </c>
      <c r="AG351" s="192">
        <v>7.1</v>
      </c>
    </row>
    <row r="352" spans="1:33">
      <c r="A352" s="104"/>
      <c r="B352" s="441"/>
      <c r="C352" s="58" t="s">
        <v>36</v>
      </c>
      <c r="D352" s="169">
        <v>446</v>
      </c>
      <c r="E352" s="168">
        <v>250</v>
      </c>
      <c r="F352" s="192">
        <v>56.1</v>
      </c>
      <c r="G352" s="169">
        <v>195</v>
      </c>
      <c r="H352" s="168">
        <v>152</v>
      </c>
      <c r="I352" s="192">
        <v>77.900000000000006</v>
      </c>
      <c r="J352" s="169">
        <v>446</v>
      </c>
      <c r="K352" s="168">
        <v>248</v>
      </c>
      <c r="L352" s="192">
        <v>55.6</v>
      </c>
      <c r="M352" s="169">
        <v>222</v>
      </c>
      <c r="N352" s="168">
        <v>159</v>
      </c>
      <c r="O352" s="192">
        <v>71.599999999999994</v>
      </c>
      <c r="P352" s="169">
        <v>407</v>
      </c>
      <c r="Q352" s="168">
        <v>195</v>
      </c>
      <c r="R352" s="192">
        <v>47.9</v>
      </c>
      <c r="S352" s="169">
        <v>194</v>
      </c>
      <c r="T352" s="168">
        <v>126</v>
      </c>
      <c r="U352" s="192">
        <v>64.900000000000006</v>
      </c>
      <c r="V352" s="169">
        <v>458</v>
      </c>
      <c r="W352" s="168">
        <v>225</v>
      </c>
      <c r="X352" s="192">
        <v>49.1</v>
      </c>
      <c r="Y352" s="169">
        <v>176</v>
      </c>
      <c r="Z352" s="168">
        <v>129</v>
      </c>
      <c r="AA352" s="192">
        <v>73.3</v>
      </c>
      <c r="AB352" s="169">
        <v>373</v>
      </c>
      <c r="AC352" s="168">
        <v>159</v>
      </c>
      <c r="AD352" s="192">
        <v>42.6</v>
      </c>
      <c r="AE352" s="169">
        <v>151</v>
      </c>
      <c r="AF352" s="168">
        <v>104</v>
      </c>
      <c r="AG352" s="192">
        <v>68.900000000000006</v>
      </c>
    </row>
    <row r="353" spans="1:33" ht="26.25">
      <c r="A353" s="104"/>
      <c r="B353" s="442" t="s">
        <v>186</v>
      </c>
      <c r="C353" s="429" t="s">
        <v>190</v>
      </c>
      <c r="D353" s="172">
        <v>575</v>
      </c>
      <c r="E353" s="173">
        <v>306</v>
      </c>
      <c r="F353" s="191">
        <v>53.2</v>
      </c>
      <c r="G353" s="172">
        <v>297</v>
      </c>
      <c r="H353" s="173">
        <v>189</v>
      </c>
      <c r="I353" s="191">
        <v>63.6</v>
      </c>
      <c r="J353" s="172">
        <v>598</v>
      </c>
      <c r="K353" s="173">
        <v>329</v>
      </c>
      <c r="L353" s="191">
        <v>55</v>
      </c>
      <c r="M353" s="172">
        <v>281</v>
      </c>
      <c r="N353" s="173">
        <v>199</v>
      </c>
      <c r="O353" s="191">
        <v>70.8</v>
      </c>
      <c r="P353" s="172">
        <v>607</v>
      </c>
      <c r="Q353" s="173">
        <v>304</v>
      </c>
      <c r="R353" s="191">
        <v>50.1</v>
      </c>
      <c r="S353" s="172">
        <v>248</v>
      </c>
      <c r="T353" s="173">
        <v>178</v>
      </c>
      <c r="U353" s="191">
        <v>71.8</v>
      </c>
      <c r="V353" s="172">
        <v>542</v>
      </c>
      <c r="W353" s="173">
        <v>247</v>
      </c>
      <c r="X353" s="191">
        <v>45.6</v>
      </c>
      <c r="Y353" s="172">
        <v>227</v>
      </c>
      <c r="Z353" s="173">
        <v>145</v>
      </c>
      <c r="AA353" s="191">
        <v>63.9</v>
      </c>
      <c r="AB353" s="172">
        <v>460</v>
      </c>
      <c r="AC353" s="173">
        <v>249</v>
      </c>
      <c r="AD353" s="191">
        <v>54.1</v>
      </c>
      <c r="AE353" s="172">
        <v>218</v>
      </c>
      <c r="AF353" s="173">
        <v>153</v>
      </c>
      <c r="AG353" s="191">
        <v>70.2</v>
      </c>
    </row>
    <row r="354" spans="1:33">
      <c r="A354" s="104"/>
      <c r="B354" s="441"/>
      <c r="C354" s="58" t="s">
        <v>87</v>
      </c>
      <c r="D354" s="169">
        <v>187</v>
      </c>
      <c r="E354" s="168">
        <v>68</v>
      </c>
      <c r="F354" s="192">
        <v>36.4</v>
      </c>
      <c r="G354" s="169">
        <v>123</v>
      </c>
      <c r="H354" s="168">
        <v>54</v>
      </c>
      <c r="I354" s="192">
        <v>43.9</v>
      </c>
      <c r="J354" s="169">
        <v>166</v>
      </c>
      <c r="K354" s="168">
        <v>80</v>
      </c>
      <c r="L354" s="192">
        <v>48.2</v>
      </c>
      <c r="M354" s="169">
        <v>101</v>
      </c>
      <c r="N354" s="168">
        <v>52</v>
      </c>
      <c r="O354" s="192">
        <v>51.5</v>
      </c>
      <c r="P354" s="169">
        <v>148</v>
      </c>
      <c r="Q354" s="168">
        <v>53</v>
      </c>
      <c r="R354" s="192">
        <v>35.799999999999997</v>
      </c>
      <c r="S354" s="169">
        <v>105</v>
      </c>
      <c r="T354" s="168">
        <v>49</v>
      </c>
      <c r="U354" s="192">
        <v>46.7</v>
      </c>
      <c r="V354" s="169">
        <v>167</v>
      </c>
      <c r="W354" s="168">
        <v>56</v>
      </c>
      <c r="X354" s="192">
        <v>33.5</v>
      </c>
      <c r="Y354" s="169">
        <v>103</v>
      </c>
      <c r="Z354" s="168">
        <v>44</v>
      </c>
      <c r="AA354" s="192">
        <v>42.7</v>
      </c>
      <c r="AB354" s="169">
        <v>144</v>
      </c>
      <c r="AC354" s="168">
        <v>60</v>
      </c>
      <c r="AD354" s="192">
        <v>41.7</v>
      </c>
      <c r="AE354" s="169">
        <v>85</v>
      </c>
      <c r="AF354" s="168">
        <v>40</v>
      </c>
      <c r="AG354" s="192">
        <v>47.1</v>
      </c>
    </row>
    <row r="355" spans="1:33" ht="26.25">
      <c r="A355" s="104"/>
      <c r="B355" s="441"/>
      <c r="C355" s="58" t="s">
        <v>88</v>
      </c>
      <c r="D355" s="169">
        <v>57</v>
      </c>
      <c r="E355" s="168">
        <v>41</v>
      </c>
      <c r="F355" s="192">
        <v>71.900000000000006</v>
      </c>
      <c r="G355" s="169">
        <v>22</v>
      </c>
      <c r="H355" s="168">
        <v>18</v>
      </c>
      <c r="I355" s="192">
        <v>81.8</v>
      </c>
      <c r="J355" s="169">
        <v>61</v>
      </c>
      <c r="K355" s="168">
        <v>44</v>
      </c>
      <c r="L355" s="192">
        <v>72.099999999999994</v>
      </c>
      <c r="M355" s="169">
        <v>28</v>
      </c>
      <c r="N355" s="168">
        <v>24</v>
      </c>
      <c r="O355" s="192">
        <v>85.7</v>
      </c>
      <c r="P355" s="169">
        <v>46</v>
      </c>
      <c r="Q355" s="168">
        <v>21</v>
      </c>
      <c r="R355" s="192">
        <v>45.7</v>
      </c>
      <c r="S355" s="169">
        <v>22</v>
      </c>
      <c r="T355" s="168">
        <v>18</v>
      </c>
      <c r="U355" s="192">
        <v>81.8</v>
      </c>
      <c r="V355" s="169">
        <v>63</v>
      </c>
      <c r="W355" s="168">
        <v>47</v>
      </c>
      <c r="X355" s="192">
        <v>74.599999999999994</v>
      </c>
      <c r="Y355" s="169">
        <v>27</v>
      </c>
      <c r="Z355" s="168">
        <v>24</v>
      </c>
      <c r="AA355" s="192">
        <v>88.9</v>
      </c>
      <c r="AB355" s="169">
        <v>68</v>
      </c>
      <c r="AC355" s="168">
        <v>33</v>
      </c>
      <c r="AD355" s="192">
        <v>48.5</v>
      </c>
      <c r="AE355" s="169">
        <v>30</v>
      </c>
      <c r="AF355" s="168">
        <v>20</v>
      </c>
      <c r="AG355" s="192">
        <v>66.7</v>
      </c>
    </row>
    <row r="356" spans="1:33">
      <c r="A356" s="104"/>
      <c r="B356" s="441"/>
      <c r="C356" s="58" t="s">
        <v>296</v>
      </c>
      <c r="D356" s="169">
        <v>13</v>
      </c>
      <c r="E356" s="168">
        <v>6</v>
      </c>
      <c r="F356" s="192">
        <v>46.2</v>
      </c>
      <c r="G356" s="169">
        <v>12</v>
      </c>
      <c r="H356" s="168">
        <v>6</v>
      </c>
      <c r="I356" s="192">
        <v>50</v>
      </c>
      <c r="J356" s="169">
        <v>27</v>
      </c>
      <c r="K356" s="168">
        <v>9</v>
      </c>
      <c r="L356" s="192">
        <v>33.299999999999997</v>
      </c>
      <c r="M356" s="169">
        <v>25</v>
      </c>
      <c r="N356" s="168">
        <v>8</v>
      </c>
      <c r="O356" s="192">
        <v>32</v>
      </c>
      <c r="P356" s="169">
        <v>23</v>
      </c>
      <c r="Q356" s="168">
        <v>7</v>
      </c>
      <c r="R356" s="192">
        <v>30.4</v>
      </c>
      <c r="S356" s="169">
        <v>23</v>
      </c>
      <c r="T356" s="168">
        <v>7</v>
      </c>
      <c r="U356" s="192">
        <v>30.4</v>
      </c>
      <c r="V356" s="169">
        <v>40</v>
      </c>
      <c r="W356" s="168">
        <v>10</v>
      </c>
      <c r="X356" s="192">
        <v>25</v>
      </c>
      <c r="Y356" s="169">
        <v>23</v>
      </c>
      <c r="Z356" s="168">
        <v>8</v>
      </c>
      <c r="AA356" s="192">
        <v>34.799999999999997</v>
      </c>
      <c r="AB356" s="169">
        <v>25</v>
      </c>
      <c r="AC356" s="168">
        <v>13</v>
      </c>
      <c r="AD356" s="192">
        <v>52</v>
      </c>
      <c r="AE356" s="169">
        <v>22</v>
      </c>
      <c r="AF356" s="168">
        <v>12</v>
      </c>
      <c r="AG356" s="192">
        <v>54.5</v>
      </c>
    </row>
    <row r="357" spans="1:33">
      <c r="A357" s="104"/>
      <c r="B357" s="443"/>
      <c r="C357" s="444" t="s">
        <v>36</v>
      </c>
      <c r="D357" s="170">
        <v>832</v>
      </c>
      <c r="E357" s="171">
        <v>421</v>
      </c>
      <c r="F357" s="193">
        <v>50.6</v>
      </c>
      <c r="G357" s="170">
        <v>336</v>
      </c>
      <c r="H357" s="171">
        <v>229</v>
      </c>
      <c r="I357" s="193">
        <v>68.2</v>
      </c>
      <c r="J357" s="170">
        <v>852</v>
      </c>
      <c r="K357" s="171">
        <v>462</v>
      </c>
      <c r="L357" s="193">
        <v>54.2</v>
      </c>
      <c r="M357" s="170">
        <v>329</v>
      </c>
      <c r="N357" s="171">
        <v>238</v>
      </c>
      <c r="O357" s="193">
        <v>72.3</v>
      </c>
      <c r="P357" s="170">
        <v>824</v>
      </c>
      <c r="Q357" s="171">
        <v>385</v>
      </c>
      <c r="R357" s="193">
        <v>46.7</v>
      </c>
      <c r="S357" s="170">
        <v>297</v>
      </c>
      <c r="T357" s="171">
        <v>219</v>
      </c>
      <c r="U357" s="193">
        <v>73.7</v>
      </c>
      <c r="V357" s="170">
        <v>812</v>
      </c>
      <c r="W357" s="171">
        <v>360</v>
      </c>
      <c r="X357" s="193">
        <v>44.3</v>
      </c>
      <c r="Y357" s="170">
        <v>270</v>
      </c>
      <c r="Z357" s="171">
        <v>188</v>
      </c>
      <c r="AA357" s="193">
        <v>69.599999999999994</v>
      </c>
      <c r="AB357" s="170">
        <v>697</v>
      </c>
      <c r="AC357" s="171">
        <v>355</v>
      </c>
      <c r="AD357" s="193">
        <v>50.9</v>
      </c>
      <c r="AE357" s="170">
        <v>258</v>
      </c>
      <c r="AF357" s="171">
        <v>187</v>
      </c>
      <c r="AG357" s="193">
        <v>72.5</v>
      </c>
    </row>
    <row r="358" spans="1:33">
      <c r="A358" s="446"/>
      <c r="B358" s="443" t="s">
        <v>36</v>
      </c>
      <c r="C358" s="444"/>
      <c r="D358" s="170">
        <v>1278</v>
      </c>
      <c r="E358" s="171">
        <v>671</v>
      </c>
      <c r="F358" s="193">
        <v>52.5</v>
      </c>
      <c r="G358" s="170">
        <v>402</v>
      </c>
      <c r="H358" s="171">
        <v>317</v>
      </c>
      <c r="I358" s="193">
        <v>78.900000000000006</v>
      </c>
      <c r="J358" s="170">
        <v>1298</v>
      </c>
      <c r="K358" s="171">
        <v>710</v>
      </c>
      <c r="L358" s="193">
        <v>54.7</v>
      </c>
      <c r="M358" s="170">
        <v>429</v>
      </c>
      <c r="N358" s="171">
        <v>340</v>
      </c>
      <c r="O358" s="193">
        <v>79.3</v>
      </c>
      <c r="P358" s="170">
        <v>1231</v>
      </c>
      <c r="Q358" s="171">
        <v>580</v>
      </c>
      <c r="R358" s="193">
        <v>47.1</v>
      </c>
      <c r="S358" s="170">
        <v>372</v>
      </c>
      <c r="T358" s="171">
        <v>286</v>
      </c>
      <c r="U358" s="193">
        <v>76.900000000000006</v>
      </c>
      <c r="V358" s="170">
        <v>1270</v>
      </c>
      <c r="W358" s="171">
        <v>585</v>
      </c>
      <c r="X358" s="193">
        <v>46.1</v>
      </c>
      <c r="Y358" s="170">
        <v>344</v>
      </c>
      <c r="Z358" s="171">
        <v>270</v>
      </c>
      <c r="AA358" s="193">
        <v>78.5</v>
      </c>
      <c r="AB358" s="170">
        <v>1070</v>
      </c>
      <c r="AC358" s="171">
        <v>514</v>
      </c>
      <c r="AD358" s="193">
        <v>48</v>
      </c>
      <c r="AE358" s="170">
        <v>318</v>
      </c>
      <c r="AF358" s="171">
        <v>247</v>
      </c>
      <c r="AG358" s="193">
        <v>77.7</v>
      </c>
    </row>
    <row r="359" spans="1:33">
      <c r="A359" s="104" t="s">
        <v>17</v>
      </c>
      <c r="B359" s="441" t="s">
        <v>89</v>
      </c>
      <c r="C359" s="58" t="s">
        <v>90</v>
      </c>
      <c r="D359" s="169">
        <v>55</v>
      </c>
      <c r="E359" s="168">
        <v>35</v>
      </c>
      <c r="F359" s="192">
        <v>63.6</v>
      </c>
      <c r="G359" s="169">
        <v>37</v>
      </c>
      <c r="H359" s="168">
        <v>29</v>
      </c>
      <c r="I359" s="192">
        <v>78.400000000000006</v>
      </c>
      <c r="J359" s="169">
        <v>71</v>
      </c>
      <c r="K359" s="168">
        <v>42</v>
      </c>
      <c r="L359" s="192">
        <v>59.2</v>
      </c>
      <c r="M359" s="169">
        <v>43</v>
      </c>
      <c r="N359" s="168">
        <v>30</v>
      </c>
      <c r="O359" s="192">
        <v>69.8</v>
      </c>
      <c r="P359" s="169">
        <v>57</v>
      </c>
      <c r="Q359" s="168">
        <v>34</v>
      </c>
      <c r="R359" s="192">
        <v>59.6</v>
      </c>
      <c r="S359" s="169">
        <v>34</v>
      </c>
      <c r="T359" s="168">
        <v>21</v>
      </c>
      <c r="U359" s="192">
        <v>61.8</v>
      </c>
      <c r="V359" s="169">
        <v>64</v>
      </c>
      <c r="W359" s="168">
        <v>46</v>
      </c>
      <c r="X359" s="192">
        <v>71.900000000000006</v>
      </c>
      <c r="Y359" s="169">
        <v>34</v>
      </c>
      <c r="Z359" s="168">
        <v>29</v>
      </c>
      <c r="AA359" s="192">
        <v>85.3</v>
      </c>
      <c r="AB359" s="169">
        <v>84</v>
      </c>
      <c r="AC359" s="168">
        <v>75</v>
      </c>
      <c r="AD359" s="192">
        <v>89.3</v>
      </c>
      <c r="AE359" s="169">
        <v>38</v>
      </c>
      <c r="AF359" s="168">
        <v>31</v>
      </c>
      <c r="AG359" s="192">
        <v>81.599999999999994</v>
      </c>
    </row>
    <row r="360" spans="1:33">
      <c r="A360" s="104"/>
      <c r="B360" s="441"/>
      <c r="C360" s="58" t="s">
        <v>91</v>
      </c>
      <c r="D360" s="169">
        <v>0</v>
      </c>
      <c r="E360" s="168">
        <v>0</v>
      </c>
      <c r="F360" s="192">
        <v>0</v>
      </c>
      <c r="G360" s="169">
        <v>0</v>
      </c>
      <c r="H360" s="168">
        <v>0</v>
      </c>
      <c r="I360" s="192">
        <v>0</v>
      </c>
      <c r="J360" s="169">
        <v>0</v>
      </c>
      <c r="K360" s="168">
        <v>0</v>
      </c>
      <c r="L360" s="192">
        <v>0</v>
      </c>
      <c r="M360" s="169">
        <v>0</v>
      </c>
      <c r="N360" s="168">
        <v>0</v>
      </c>
      <c r="O360" s="192">
        <v>0</v>
      </c>
      <c r="P360" s="169">
        <v>0</v>
      </c>
      <c r="Q360" s="168">
        <v>0</v>
      </c>
      <c r="R360" s="192">
        <v>0</v>
      </c>
      <c r="S360" s="169">
        <v>0</v>
      </c>
      <c r="T360" s="168">
        <v>0</v>
      </c>
      <c r="U360" s="192">
        <v>0</v>
      </c>
      <c r="V360" s="169">
        <v>1</v>
      </c>
      <c r="W360" s="168">
        <v>0</v>
      </c>
      <c r="X360" s="192">
        <v>0</v>
      </c>
      <c r="Y360" s="169">
        <v>1</v>
      </c>
      <c r="Z360" s="168">
        <v>0</v>
      </c>
      <c r="AA360" s="192">
        <v>0</v>
      </c>
      <c r="AB360" s="169">
        <v>0</v>
      </c>
      <c r="AC360" s="168">
        <v>0</v>
      </c>
      <c r="AD360" s="192">
        <v>0</v>
      </c>
      <c r="AE360" s="169">
        <v>0</v>
      </c>
      <c r="AF360" s="168">
        <v>0</v>
      </c>
      <c r="AG360" s="192">
        <v>0</v>
      </c>
    </row>
    <row r="361" spans="1:33">
      <c r="A361" s="104"/>
      <c r="B361" s="441"/>
      <c r="C361" s="58" t="s">
        <v>297</v>
      </c>
      <c r="D361" s="169">
        <v>220</v>
      </c>
      <c r="E361" s="168">
        <v>79</v>
      </c>
      <c r="F361" s="192">
        <v>35.9</v>
      </c>
      <c r="G361" s="169">
        <v>169</v>
      </c>
      <c r="H361" s="168">
        <v>66</v>
      </c>
      <c r="I361" s="192">
        <v>39.1</v>
      </c>
      <c r="J361" s="169">
        <v>223</v>
      </c>
      <c r="K361" s="168">
        <v>88</v>
      </c>
      <c r="L361" s="192">
        <v>39.5</v>
      </c>
      <c r="M361" s="169">
        <v>170</v>
      </c>
      <c r="N361" s="168">
        <v>76</v>
      </c>
      <c r="O361" s="192">
        <v>44.7</v>
      </c>
      <c r="P361" s="169">
        <v>265</v>
      </c>
      <c r="Q361" s="168">
        <v>106</v>
      </c>
      <c r="R361" s="192">
        <v>40</v>
      </c>
      <c r="S361" s="169">
        <v>186</v>
      </c>
      <c r="T361" s="168">
        <v>64</v>
      </c>
      <c r="U361" s="192">
        <v>34.4</v>
      </c>
      <c r="V361" s="169">
        <v>231</v>
      </c>
      <c r="W361" s="168">
        <v>88</v>
      </c>
      <c r="X361" s="192">
        <v>38.1</v>
      </c>
      <c r="Y361" s="169">
        <v>155</v>
      </c>
      <c r="Z361" s="168">
        <v>73</v>
      </c>
      <c r="AA361" s="192">
        <v>47.1</v>
      </c>
      <c r="AB361" s="169">
        <v>300</v>
      </c>
      <c r="AC361" s="168">
        <v>174</v>
      </c>
      <c r="AD361" s="192">
        <v>58</v>
      </c>
      <c r="AE361" s="169">
        <v>178</v>
      </c>
      <c r="AF361" s="168">
        <v>81</v>
      </c>
      <c r="AG361" s="192">
        <v>45.5</v>
      </c>
    </row>
    <row r="362" spans="1:33">
      <c r="A362" s="104"/>
      <c r="B362" s="441"/>
      <c r="C362" s="58" t="s">
        <v>36</v>
      </c>
      <c r="D362" s="169">
        <v>275</v>
      </c>
      <c r="E362" s="168">
        <v>114</v>
      </c>
      <c r="F362" s="192">
        <v>41.5</v>
      </c>
      <c r="G362" s="169">
        <v>200</v>
      </c>
      <c r="H362" s="168">
        <v>92</v>
      </c>
      <c r="I362" s="192">
        <v>46</v>
      </c>
      <c r="J362" s="169">
        <v>294</v>
      </c>
      <c r="K362" s="168">
        <v>130</v>
      </c>
      <c r="L362" s="192">
        <v>44.2</v>
      </c>
      <c r="M362" s="169">
        <v>209</v>
      </c>
      <c r="N362" s="168">
        <v>105</v>
      </c>
      <c r="O362" s="192">
        <v>50.2</v>
      </c>
      <c r="P362" s="169">
        <v>322</v>
      </c>
      <c r="Q362" s="168">
        <v>140</v>
      </c>
      <c r="R362" s="192">
        <v>43.5</v>
      </c>
      <c r="S362" s="169">
        <v>213</v>
      </c>
      <c r="T362" s="168">
        <v>84</v>
      </c>
      <c r="U362" s="192">
        <v>39.4</v>
      </c>
      <c r="V362" s="169">
        <v>296</v>
      </c>
      <c r="W362" s="168">
        <v>134</v>
      </c>
      <c r="X362" s="192">
        <v>45.3</v>
      </c>
      <c r="Y362" s="169">
        <v>182</v>
      </c>
      <c r="Z362" s="168">
        <v>99</v>
      </c>
      <c r="AA362" s="192">
        <v>54.4</v>
      </c>
      <c r="AB362" s="169">
        <v>384</v>
      </c>
      <c r="AC362" s="168">
        <v>249</v>
      </c>
      <c r="AD362" s="192">
        <v>64.8</v>
      </c>
      <c r="AE362" s="169">
        <v>213</v>
      </c>
      <c r="AF362" s="168">
        <v>111</v>
      </c>
      <c r="AG362" s="192">
        <v>52.1</v>
      </c>
    </row>
    <row r="363" spans="1:33">
      <c r="A363" s="363" t="s">
        <v>18</v>
      </c>
      <c r="B363" s="442" t="s">
        <v>97</v>
      </c>
      <c r="C363" s="429" t="s">
        <v>98</v>
      </c>
      <c r="D363" s="172">
        <v>62</v>
      </c>
      <c r="E363" s="173">
        <v>14</v>
      </c>
      <c r="F363" s="191">
        <v>22.6</v>
      </c>
      <c r="G363" s="172">
        <v>40</v>
      </c>
      <c r="H363" s="173">
        <v>14</v>
      </c>
      <c r="I363" s="191">
        <v>35</v>
      </c>
      <c r="J363" s="172">
        <v>95</v>
      </c>
      <c r="K363" s="173">
        <v>20</v>
      </c>
      <c r="L363" s="191">
        <v>21.1</v>
      </c>
      <c r="M363" s="172">
        <v>54</v>
      </c>
      <c r="N363" s="173">
        <v>17</v>
      </c>
      <c r="O363" s="191">
        <v>31.5</v>
      </c>
      <c r="P363" s="172">
        <v>60</v>
      </c>
      <c r="Q363" s="173">
        <v>15</v>
      </c>
      <c r="R363" s="191">
        <v>25</v>
      </c>
      <c r="S363" s="172">
        <v>40</v>
      </c>
      <c r="T363" s="173">
        <v>10</v>
      </c>
      <c r="U363" s="191">
        <v>25</v>
      </c>
      <c r="V363" s="172">
        <v>52</v>
      </c>
      <c r="W363" s="173">
        <v>21</v>
      </c>
      <c r="X363" s="191">
        <v>40.4</v>
      </c>
      <c r="Y363" s="172">
        <v>32</v>
      </c>
      <c r="Z363" s="173">
        <v>13</v>
      </c>
      <c r="AA363" s="191">
        <v>40.6</v>
      </c>
      <c r="AB363" s="172">
        <v>22</v>
      </c>
      <c r="AC363" s="173">
        <v>15</v>
      </c>
      <c r="AD363" s="191">
        <v>68.2</v>
      </c>
      <c r="AE363" s="172">
        <v>17</v>
      </c>
      <c r="AF363" s="173">
        <v>11</v>
      </c>
      <c r="AG363" s="191">
        <v>64.7</v>
      </c>
    </row>
    <row r="364" spans="1:33">
      <c r="A364" s="104"/>
      <c r="B364" s="441"/>
      <c r="C364" s="58" t="s">
        <v>99</v>
      </c>
      <c r="D364" s="169">
        <v>257</v>
      </c>
      <c r="E364" s="168">
        <v>121</v>
      </c>
      <c r="F364" s="192">
        <v>47.1</v>
      </c>
      <c r="G364" s="169">
        <v>232</v>
      </c>
      <c r="H364" s="168">
        <v>115</v>
      </c>
      <c r="I364" s="192">
        <v>49.6</v>
      </c>
      <c r="J364" s="169">
        <v>222</v>
      </c>
      <c r="K364" s="168">
        <v>92</v>
      </c>
      <c r="L364" s="192">
        <v>41.4</v>
      </c>
      <c r="M364" s="169">
        <v>207</v>
      </c>
      <c r="N364" s="168">
        <v>88</v>
      </c>
      <c r="O364" s="192">
        <v>42.5</v>
      </c>
      <c r="P364" s="169">
        <v>195</v>
      </c>
      <c r="Q364" s="168">
        <v>80</v>
      </c>
      <c r="R364" s="192">
        <v>41</v>
      </c>
      <c r="S364" s="169">
        <v>179</v>
      </c>
      <c r="T364" s="168">
        <v>76</v>
      </c>
      <c r="U364" s="192">
        <v>42.5</v>
      </c>
      <c r="V364" s="169">
        <v>186</v>
      </c>
      <c r="W364" s="168">
        <v>88</v>
      </c>
      <c r="X364" s="192">
        <v>47.3</v>
      </c>
      <c r="Y364" s="169">
        <v>174</v>
      </c>
      <c r="Z364" s="168">
        <v>80</v>
      </c>
      <c r="AA364" s="192">
        <v>46</v>
      </c>
      <c r="AB364" s="169">
        <v>143</v>
      </c>
      <c r="AC364" s="168">
        <v>70</v>
      </c>
      <c r="AD364" s="192">
        <v>49</v>
      </c>
      <c r="AE364" s="169">
        <v>130</v>
      </c>
      <c r="AF364" s="168">
        <v>64</v>
      </c>
      <c r="AG364" s="192">
        <v>49.2</v>
      </c>
    </row>
    <row r="365" spans="1:33">
      <c r="A365" s="104"/>
      <c r="B365" s="441"/>
      <c r="C365" s="58" t="s">
        <v>100</v>
      </c>
      <c r="D365" s="169">
        <v>71</v>
      </c>
      <c r="E365" s="168">
        <v>43</v>
      </c>
      <c r="F365" s="192">
        <v>60.6</v>
      </c>
      <c r="G365" s="169">
        <v>68</v>
      </c>
      <c r="H365" s="168">
        <v>41</v>
      </c>
      <c r="I365" s="192">
        <v>60.3</v>
      </c>
      <c r="J365" s="169">
        <v>57</v>
      </c>
      <c r="K365" s="168">
        <v>26</v>
      </c>
      <c r="L365" s="192">
        <v>45.6</v>
      </c>
      <c r="M365" s="169">
        <v>56</v>
      </c>
      <c r="N365" s="168">
        <v>26</v>
      </c>
      <c r="O365" s="192">
        <v>46.4</v>
      </c>
      <c r="P365" s="169">
        <v>63</v>
      </c>
      <c r="Q365" s="168">
        <v>41</v>
      </c>
      <c r="R365" s="192">
        <v>65.099999999999994</v>
      </c>
      <c r="S365" s="169">
        <v>60</v>
      </c>
      <c r="T365" s="168">
        <v>40</v>
      </c>
      <c r="U365" s="192">
        <v>66.7</v>
      </c>
      <c r="V365" s="169">
        <v>73</v>
      </c>
      <c r="W365" s="168">
        <v>43</v>
      </c>
      <c r="X365" s="192">
        <v>58.9</v>
      </c>
      <c r="Y365" s="169">
        <v>68</v>
      </c>
      <c r="Z365" s="168">
        <v>41</v>
      </c>
      <c r="AA365" s="192">
        <v>60.3</v>
      </c>
      <c r="AB365" s="169">
        <v>46</v>
      </c>
      <c r="AC365" s="168">
        <v>38</v>
      </c>
      <c r="AD365" s="192">
        <v>82.6</v>
      </c>
      <c r="AE365" s="169">
        <v>44</v>
      </c>
      <c r="AF365" s="168">
        <v>36</v>
      </c>
      <c r="AG365" s="192">
        <v>81.8</v>
      </c>
    </row>
    <row r="366" spans="1:33">
      <c r="A366" s="104"/>
      <c r="B366" s="441"/>
      <c r="C366" s="58" t="s">
        <v>299</v>
      </c>
      <c r="D366" s="169">
        <v>0</v>
      </c>
      <c r="E366" s="168">
        <v>0</v>
      </c>
      <c r="F366" s="192">
        <v>0</v>
      </c>
      <c r="G366" s="169">
        <v>0</v>
      </c>
      <c r="H366" s="168">
        <v>0</v>
      </c>
      <c r="I366" s="192">
        <v>0</v>
      </c>
      <c r="J366" s="169">
        <v>0</v>
      </c>
      <c r="K366" s="168">
        <v>0</v>
      </c>
      <c r="L366" s="192">
        <v>0</v>
      </c>
      <c r="M366" s="169">
        <v>0</v>
      </c>
      <c r="N366" s="168">
        <v>0</v>
      </c>
      <c r="O366" s="192">
        <v>0</v>
      </c>
      <c r="P366" s="169">
        <v>1</v>
      </c>
      <c r="Q366" s="168">
        <v>1</v>
      </c>
      <c r="R366" s="192">
        <v>100</v>
      </c>
      <c r="S366" s="169">
        <v>1</v>
      </c>
      <c r="T366" s="168">
        <v>1</v>
      </c>
      <c r="U366" s="192">
        <v>100</v>
      </c>
      <c r="V366" s="169">
        <v>0</v>
      </c>
      <c r="W366" s="168">
        <v>0</v>
      </c>
      <c r="X366" s="192">
        <v>0</v>
      </c>
      <c r="Y366" s="169">
        <v>0</v>
      </c>
      <c r="Z366" s="168">
        <v>0</v>
      </c>
      <c r="AA366" s="192">
        <v>0</v>
      </c>
      <c r="AB366" s="169">
        <v>0</v>
      </c>
      <c r="AC366" s="168">
        <v>0</v>
      </c>
      <c r="AD366" s="192">
        <v>0</v>
      </c>
      <c r="AE366" s="169">
        <v>0</v>
      </c>
      <c r="AF366" s="168">
        <v>0</v>
      </c>
      <c r="AG366" s="192">
        <v>0</v>
      </c>
    </row>
    <row r="367" spans="1:33">
      <c r="A367" s="104"/>
      <c r="B367" s="441"/>
      <c r="C367" s="58" t="s">
        <v>36</v>
      </c>
      <c r="D367" s="169">
        <v>390</v>
      </c>
      <c r="E367" s="168">
        <v>178</v>
      </c>
      <c r="F367" s="192">
        <v>45.6</v>
      </c>
      <c r="G367" s="169">
        <v>332</v>
      </c>
      <c r="H367" s="168">
        <v>167</v>
      </c>
      <c r="I367" s="192">
        <v>50.3</v>
      </c>
      <c r="J367" s="169">
        <v>374</v>
      </c>
      <c r="K367" s="168">
        <v>138</v>
      </c>
      <c r="L367" s="192">
        <v>36.9</v>
      </c>
      <c r="M367" s="169">
        <v>303</v>
      </c>
      <c r="N367" s="168">
        <v>127</v>
      </c>
      <c r="O367" s="192">
        <v>41.9</v>
      </c>
      <c r="P367" s="169">
        <v>319</v>
      </c>
      <c r="Q367" s="168">
        <v>137</v>
      </c>
      <c r="R367" s="192">
        <v>42.9</v>
      </c>
      <c r="S367" s="169">
        <v>267</v>
      </c>
      <c r="T367" s="168">
        <v>125</v>
      </c>
      <c r="U367" s="192">
        <v>46.8</v>
      </c>
      <c r="V367" s="169">
        <v>311</v>
      </c>
      <c r="W367" s="168">
        <v>152</v>
      </c>
      <c r="X367" s="192">
        <v>48.9</v>
      </c>
      <c r="Y367" s="169">
        <v>265</v>
      </c>
      <c r="Z367" s="168">
        <v>133</v>
      </c>
      <c r="AA367" s="192">
        <v>50.2</v>
      </c>
      <c r="AB367" s="169">
        <v>211</v>
      </c>
      <c r="AC367" s="168">
        <v>123</v>
      </c>
      <c r="AD367" s="192">
        <v>58.3</v>
      </c>
      <c r="AE367" s="169">
        <v>191</v>
      </c>
      <c r="AF367" s="168">
        <v>111</v>
      </c>
      <c r="AG367" s="192">
        <v>58.1</v>
      </c>
    </row>
    <row r="368" spans="1:33">
      <c r="A368" s="104"/>
      <c r="B368" s="442" t="s">
        <v>101</v>
      </c>
      <c r="C368" s="429" t="s">
        <v>102</v>
      </c>
      <c r="D368" s="172">
        <v>2</v>
      </c>
      <c r="E368" s="173">
        <v>0</v>
      </c>
      <c r="F368" s="191">
        <v>0</v>
      </c>
      <c r="G368" s="172">
        <v>2</v>
      </c>
      <c r="H368" s="173">
        <v>0</v>
      </c>
      <c r="I368" s="191">
        <v>0</v>
      </c>
      <c r="J368" s="172">
        <v>0</v>
      </c>
      <c r="K368" s="173">
        <v>0</v>
      </c>
      <c r="L368" s="191">
        <v>0</v>
      </c>
      <c r="M368" s="172">
        <v>0</v>
      </c>
      <c r="N368" s="173">
        <v>0</v>
      </c>
      <c r="O368" s="191">
        <v>0</v>
      </c>
      <c r="P368" s="172">
        <v>1</v>
      </c>
      <c r="Q368" s="173">
        <v>0</v>
      </c>
      <c r="R368" s="191">
        <v>0</v>
      </c>
      <c r="S368" s="172">
        <v>1</v>
      </c>
      <c r="T368" s="173">
        <v>0</v>
      </c>
      <c r="U368" s="191">
        <v>0</v>
      </c>
      <c r="V368" s="172">
        <v>6</v>
      </c>
      <c r="W368" s="173">
        <v>0</v>
      </c>
      <c r="X368" s="191">
        <v>0</v>
      </c>
      <c r="Y368" s="172">
        <v>2</v>
      </c>
      <c r="Z368" s="173">
        <v>0</v>
      </c>
      <c r="AA368" s="191">
        <v>0</v>
      </c>
      <c r="AB368" s="172">
        <v>0</v>
      </c>
      <c r="AC368" s="173">
        <v>0</v>
      </c>
      <c r="AD368" s="191">
        <v>0</v>
      </c>
      <c r="AE368" s="172">
        <v>0</v>
      </c>
      <c r="AF368" s="173">
        <v>0</v>
      </c>
      <c r="AG368" s="191">
        <v>0</v>
      </c>
    </row>
    <row r="369" spans="1:33">
      <c r="A369" s="104"/>
      <c r="B369" s="441"/>
      <c r="C369" s="58" t="s">
        <v>103</v>
      </c>
      <c r="D369" s="169">
        <v>7</v>
      </c>
      <c r="E369" s="168">
        <v>4</v>
      </c>
      <c r="F369" s="192">
        <v>57.1</v>
      </c>
      <c r="G369" s="169">
        <v>7</v>
      </c>
      <c r="H369" s="168">
        <v>4</v>
      </c>
      <c r="I369" s="192">
        <v>57.1</v>
      </c>
      <c r="J369" s="169">
        <v>5</v>
      </c>
      <c r="K369" s="168">
        <v>3</v>
      </c>
      <c r="L369" s="192">
        <v>60</v>
      </c>
      <c r="M369" s="169">
        <v>5</v>
      </c>
      <c r="N369" s="168">
        <v>3</v>
      </c>
      <c r="O369" s="192">
        <v>60</v>
      </c>
      <c r="P369" s="169">
        <v>1</v>
      </c>
      <c r="Q369" s="168">
        <v>0</v>
      </c>
      <c r="R369" s="192">
        <v>0</v>
      </c>
      <c r="S369" s="169">
        <v>1</v>
      </c>
      <c r="T369" s="168">
        <v>0</v>
      </c>
      <c r="U369" s="192">
        <v>0</v>
      </c>
      <c r="V369" s="169">
        <v>15</v>
      </c>
      <c r="W369" s="168">
        <v>13</v>
      </c>
      <c r="X369" s="192">
        <v>86.7</v>
      </c>
      <c r="Y369" s="169">
        <v>10</v>
      </c>
      <c r="Z369" s="168">
        <v>9</v>
      </c>
      <c r="AA369" s="192">
        <v>90</v>
      </c>
      <c r="AB369" s="169">
        <v>8</v>
      </c>
      <c r="AC369" s="168">
        <v>4</v>
      </c>
      <c r="AD369" s="192">
        <v>50</v>
      </c>
      <c r="AE369" s="169">
        <v>6</v>
      </c>
      <c r="AF369" s="168">
        <v>3</v>
      </c>
      <c r="AG369" s="192">
        <v>50</v>
      </c>
    </row>
    <row r="370" spans="1:33">
      <c r="A370" s="104"/>
      <c r="B370" s="441"/>
      <c r="C370" s="58" t="s">
        <v>105</v>
      </c>
      <c r="D370" s="169">
        <v>0</v>
      </c>
      <c r="E370" s="168">
        <v>0</v>
      </c>
      <c r="F370" s="192">
        <v>0</v>
      </c>
      <c r="G370" s="169">
        <v>0</v>
      </c>
      <c r="H370" s="168">
        <v>0</v>
      </c>
      <c r="I370" s="192">
        <v>0</v>
      </c>
      <c r="J370" s="169">
        <v>0</v>
      </c>
      <c r="K370" s="168">
        <v>0</v>
      </c>
      <c r="L370" s="192">
        <v>0</v>
      </c>
      <c r="M370" s="169">
        <v>0</v>
      </c>
      <c r="N370" s="168">
        <v>0</v>
      </c>
      <c r="O370" s="192">
        <v>0</v>
      </c>
      <c r="P370" s="169">
        <v>0</v>
      </c>
      <c r="Q370" s="168">
        <v>0</v>
      </c>
      <c r="R370" s="192">
        <v>0</v>
      </c>
      <c r="S370" s="169">
        <v>0</v>
      </c>
      <c r="T370" s="168">
        <v>0</v>
      </c>
      <c r="U370" s="192">
        <v>0</v>
      </c>
      <c r="V370" s="169">
        <v>1</v>
      </c>
      <c r="W370" s="168">
        <v>0</v>
      </c>
      <c r="X370" s="192">
        <v>0</v>
      </c>
      <c r="Y370" s="169">
        <v>1</v>
      </c>
      <c r="Z370" s="168">
        <v>0</v>
      </c>
      <c r="AA370" s="192">
        <v>0</v>
      </c>
      <c r="AB370" s="169">
        <v>1</v>
      </c>
      <c r="AC370" s="168">
        <v>0</v>
      </c>
      <c r="AD370" s="192">
        <v>0</v>
      </c>
      <c r="AE370" s="169">
        <v>1</v>
      </c>
      <c r="AF370" s="168">
        <v>0</v>
      </c>
      <c r="AG370" s="192">
        <v>0</v>
      </c>
    </row>
    <row r="371" spans="1:33">
      <c r="A371" s="104"/>
      <c r="B371" s="441"/>
      <c r="C371" s="58" t="s">
        <v>106</v>
      </c>
      <c r="D371" s="169">
        <v>20</v>
      </c>
      <c r="E371" s="168">
        <v>9</v>
      </c>
      <c r="F371" s="192">
        <v>45</v>
      </c>
      <c r="G371" s="169">
        <v>8</v>
      </c>
      <c r="H371" s="168">
        <v>4</v>
      </c>
      <c r="I371" s="192">
        <v>50</v>
      </c>
      <c r="J371" s="169">
        <v>32</v>
      </c>
      <c r="K371" s="168">
        <v>14</v>
      </c>
      <c r="L371" s="192">
        <v>43.8</v>
      </c>
      <c r="M371" s="169">
        <v>10</v>
      </c>
      <c r="N371" s="168">
        <v>7</v>
      </c>
      <c r="O371" s="192">
        <v>70</v>
      </c>
      <c r="P371" s="169">
        <v>41</v>
      </c>
      <c r="Q371" s="168">
        <v>14</v>
      </c>
      <c r="R371" s="192">
        <v>34.1</v>
      </c>
      <c r="S371" s="169">
        <v>11</v>
      </c>
      <c r="T371" s="168">
        <v>7</v>
      </c>
      <c r="U371" s="192">
        <v>63.6</v>
      </c>
      <c r="V371" s="169">
        <v>29</v>
      </c>
      <c r="W371" s="168">
        <v>10</v>
      </c>
      <c r="X371" s="192">
        <v>34.5</v>
      </c>
      <c r="Y371" s="169">
        <v>10</v>
      </c>
      <c r="Z371" s="168">
        <v>4</v>
      </c>
      <c r="AA371" s="192">
        <v>40</v>
      </c>
      <c r="AB371" s="169">
        <v>31</v>
      </c>
      <c r="AC371" s="168">
        <v>20</v>
      </c>
      <c r="AD371" s="192">
        <v>64.5</v>
      </c>
      <c r="AE371" s="169">
        <v>11</v>
      </c>
      <c r="AF371" s="168">
        <v>8</v>
      </c>
      <c r="AG371" s="192">
        <v>72.7</v>
      </c>
    </row>
    <row r="372" spans="1:33">
      <c r="A372" s="104"/>
      <c r="B372" s="443"/>
      <c r="C372" s="444" t="s">
        <v>36</v>
      </c>
      <c r="D372" s="170">
        <v>29</v>
      </c>
      <c r="E372" s="171">
        <v>13</v>
      </c>
      <c r="F372" s="193">
        <v>44.8</v>
      </c>
      <c r="G372" s="170">
        <v>17</v>
      </c>
      <c r="H372" s="171">
        <v>8</v>
      </c>
      <c r="I372" s="193">
        <v>47.1</v>
      </c>
      <c r="J372" s="170">
        <v>37</v>
      </c>
      <c r="K372" s="171">
        <v>17</v>
      </c>
      <c r="L372" s="193">
        <v>45.9</v>
      </c>
      <c r="M372" s="170">
        <v>15</v>
      </c>
      <c r="N372" s="171">
        <v>10</v>
      </c>
      <c r="O372" s="193">
        <v>66.7</v>
      </c>
      <c r="P372" s="170">
        <v>43</v>
      </c>
      <c r="Q372" s="171">
        <v>14</v>
      </c>
      <c r="R372" s="193">
        <v>32.6</v>
      </c>
      <c r="S372" s="170">
        <v>13</v>
      </c>
      <c r="T372" s="171">
        <v>7</v>
      </c>
      <c r="U372" s="193">
        <v>53.8</v>
      </c>
      <c r="V372" s="170">
        <v>51</v>
      </c>
      <c r="W372" s="171">
        <v>23</v>
      </c>
      <c r="X372" s="193">
        <v>45.1</v>
      </c>
      <c r="Y372" s="170">
        <v>23</v>
      </c>
      <c r="Z372" s="171">
        <v>13</v>
      </c>
      <c r="AA372" s="193">
        <v>56.5</v>
      </c>
      <c r="AB372" s="170">
        <v>40</v>
      </c>
      <c r="AC372" s="171">
        <v>24</v>
      </c>
      <c r="AD372" s="193">
        <v>60</v>
      </c>
      <c r="AE372" s="170">
        <v>18</v>
      </c>
      <c r="AF372" s="171">
        <v>11</v>
      </c>
      <c r="AG372" s="193">
        <v>61.1</v>
      </c>
    </row>
    <row r="373" spans="1:33">
      <c r="A373" s="104"/>
      <c r="B373" s="441" t="s">
        <v>108</v>
      </c>
      <c r="C373" s="58" t="s">
        <v>109</v>
      </c>
      <c r="D373" s="169">
        <v>3</v>
      </c>
      <c r="E373" s="168">
        <v>2</v>
      </c>
      <c r="F373" s="192">
        <v>66.7</v>
      </c>
      <c r="G373" s="169">
        <v>3</v>
      </c>
      <c r="H373" s="168">
        <v>2</v>
      </c>
      <c r="I373" s="192">
        <v>66.7</v>
      </c>
      <c r="J373" s="169">
        <v>2</v>
      </c>
      <c r="K373" s="168">
        <v>0</v>
      </c>
      <c r="L373" s="192">
        <v>0</v>
      </c>
      <c r="M373" s="169">
        <v>2</v>
      </c>
      <c r="N373" s="168">
        <v>0</v>
      </c>
      <c r="O373" s="192">
        <v>0</v>
      </c>
      <c r="P373" s="169">
        <v>0</v>
      </c>
      <c r="Q373" s="168">
        <v>0</v>
      </c>
      <c r="R373" s="192">
        <v>0</v>
      </c>
      <c r="S373" s="169">
        <v>0</v>
      </c>
      <c r="T373" s="168">
        <v>0</v>
      </c>
      <c r="U373" s="192">
        <v>0</v>
      </c>
      <c r="V373" s="169">
        <v>0</v>
      </c>
      <c r="W373" s="168">
        <v>0</v>
      </c>
      <c r="X373" s="192">
        <v>0</v>
      </c>
      <c r="Y373" s="169">
        <v>0</v>
      </c>
      <c r="Z373" s="168">
        <v>0</v>
      </c>
      <c r="AA373" s="192">
        <v>0</v>
      </c>
      <c r="AB373" s="169">
        <v>0</v>
      </c>
      <c r="AC373" s="168">
        <v>0</v>
      </c>
      <c r="AD373" s="192">
        <v>0</v>
      </c>
      <c r="AE373" s="169">
        <v>0</v>
      </c>
      <c r="AF373" s="168">
        <v>0</v>
      </c>
      <c r="AG373" s="192">
        <v>0</v>
      </c>
    </row>
    <row r="374" spans="1:33" ht="13.5" customHeight="1">
      <c r="A374" s="104"/>
      <c r="B374" s="441"/>
      <c r="C374" s="58" t="s">
        <v>110</v>
      </c>
      <c r="D374" s="169">
        <v>0</v>
      </c>
      <c r="E374" s="168">
        <v>0</v>
      </c>
      <c r="F374" s="192">
        <v>0</v>
      </c>
      <c r="G374" s="169">
        <v>0</v>
      </c>
      <c r="H374" s="168">
        <v>0</v>
      </c>
      <c r="I374" s="192">
        <v>0</v>
      </c>
      <c r="J374" s="169">
        <v>1</v>
      </c>
      <c r="K374" s="168">
        <v>0</v>
      </c>
      <c r="L374" s="192">
        <v>0</v>
      </c>
      <c r="M374" s="169">
        <v>1</v>
      </c>
      <c r="N374" s="168">
        <v>0</v>
      </c>
      <c r="O374" s="192">
        <v>0</v>
      </c>
      <c r="P374" s="169">
        <v>2</v>
      </c>
      <c r="Q374" s="168">
        <v>2</v>
      </c>
      <c r="R374" s="192">
        <v>100</v>
      </c>
      <c r="S374" s="169">
        <v>2</v>
      </c>
      <c r="T374" s="168">
        <v>2</v>
      </c>
      <c r="U374" s="192">
        <v>100</v>
      </c>
      <c r="V374" s="169">
        <v>3</v>
      </c>
      <c r="W374" s="168">
        <v>2</v>
      </c>
      <c r="X374" s="192">
        <v>66.7</v>
      </c>
      <c r="Y374" s="169">
        <v>3</v>
      </c>
      <c r="Z374" s="168">
        <v>2</v>
      </c>
      <c r="AA374" s="192">
        <v>66.7</v>
      </c>
      <c r="AB374" s="169">
        <v>0</v>
      </c>
      <c r="AC374" s="168">
        <v>0</v>
      </c>
      <c r="AD374" s="192">
        <v>0</v>
      </c>
      <c r="AE374" s="169">
        <v>0</v>
      </c>
      <c r="AF374" s="168">
        <v>0</v>
      </c>
      <c r="AG374" s="192">
        <v>0</v>
      </c>
    </row>
    <row r="375" spans="1:33">
      <c r="A375" s="104"/>
      <c r="B375" s="441"/>
      <c r="C375" s="58" t="s">
        <v>111</v>
      </c>
      <c r="D375" s="169">
        <v>2</v>
      </c>
      <c r="E375" s="168">
        <v>1</v>
      </c>
      <c r="F375" s="192">
        <v>50</v>
      </c>
      <c r="G375" s="169">
        <v>2</v>
      </c>
      <c r="H375" s="168">
        <v>1</v>
      </c>
      <c r="I375" s="192">
        <v>50</v>
      </c>
      <c r="J375" s="169">
        <v>7</v>
      </c>
      <c r="K375" s="168">
        <v>6</v>
      </c>
      <c r="L375" s="192">
        <v>85.7</v>
      </c>
      <c r="M375" s="169">
        <v>3</v>
      </c>
      <c r="N375" s="168">
        <v>3</v>
      </c>
      <c r="O375" s="192">
        <v>100</v>
      </c>
      <c r="P375" s="169">
        <v>24</v>
      </c>
      <c r="Q375" s="168">
        <v>1</v>
      </c>
      <c r="R375" s="192">
        <v>4.2</v>
      </c>
      <c r="S375" s="169">
        <v>3</v>
      </c>
      <c r="T375" s="168">
        <v>1</v>
      </c>
      <c r="U375" s="192">
        <v>33.299999999999997</v>
      </c>
      <c r="V375" s="169">
        <v>24</v>
      </c>
      <c r="W375" s="168">
        <v>5</v>
      </c>
      <c r="X375" s="192">
        <v>20.8</v>
      </c>
      <c r="Y375" s="169">
        <v>5</v>
      </c>
      <c r="Z375" s="168">
        <v>3</v>
      </c>
      <c r="AA375" s="192">
        <v>60</v>
      </c>
      <c r="AB375" s="169">
        <v>8</v>
      </c>
      <c r="AC375" s="168">
        <v>6</v>
      </c>
      <c r="AD375" s="192">
        <v>75</v>
      </c>
      <c r="AE375" s="169">
        <v>6</v>
      </c>
      <c r="AF375" s="168">
        <v>4</v>
      </c>
      <c r="AG375" s="192">
        <v>66.7</v>
      </c>
    </row>
    <row r="376" spans="1:33">
      <c r="A376" s="104"/>
      <c r="B376" s="441"/>
      <c r="C376" s="58" t="s">
        <v>36</v>
      </c>
      <c r="D376" s="169">
        <v>5</v>
      </c>
      <c r="E376" s="168">
        <v>3</v>
      </c>
      <c r="F376" s="192">
        <v>60</v>
      </c>
      <c r="G376" s="169">
        <v>5</v>
      </c>
      <c r="H376" s="168">
        <v>3</v>
      </c>
      <c r="I376" s="192">
        <v>60</v>
      </c>
      <c r="J376" s="169">
        <v>10</v>
      </c>
      <c r="K376" s="168">
        <v>6</v>
      </c>
      <c r="L376" s="192">
        <v>60</v>
      </c>
      <c r="M376" s="169">
        <v>6</v>
      </c>
      <c r="N376" s="168">
        <v>3</v>
      </c>
      <c r="O376" s="192">
        <v>50</v>
      </c>
      <c r="P376" s="169">
        <v>26</v>
      </c>
      <c r="Q376" s="168">
        <v>3</v>
      </c>
      <c r="R376" s="192">
        <v>11.5</v>
      </c>
      <c r="S376" s="169">
        <v>5</v>
      </c>
      <c r="T376" s="168">
        <v>3</v>
      </c>
      <c r="U376" s="192">
        <v>60</v>
      </c>
      <c r="V376" s="169">
        <v>27</v>
      </c>
      <c r="W376" s="168">
        <v>7</v>
      </c>
      <c r="X376" s="192">
        <v>25.9</v>
      </c>
      <c r="Y376" s="169">
        <v>8</v>
      </c>
      <c r="Z376" s="168">
        <v>5</v>
      </c>
      <c r="AA376" s="192">
        <v>62.5</v>
      </c>
      <c r="AB376" s="169">
        <v>8</v>
      </c>
      <c r="AC376" s="168">
        <v>6</v>
      </c>
      <c r="AD376" s="192">
        <v>75</v>
      </c>
      <c r="AE376" s="169">
        <v>6</v>
      </c>
      <c r="AF376" s="168">
        <v>4</v>
      </c>
      <c r="AG376" s="192">
        <v>66.7</v>
      </c>
    </row>
    <row r="377" spans="1:33">
      <c r="A377" s="446"/>
      <c r="B377" s="445" t="s">
        <v>36</v>
      </c>
      <c r="C377" s="440"/>
      <c r="D377" s="179">
        <v>424</v>
      </c>
      <c r="E377" s="178">
        <v>194</v>
      </c>
      <c r="F377" s="194">
        <v>45.8</v>
      </c>
      <c r="G377" s="179">
        <v>350</v>
      </c>
      <c r="H377" s="178">
        <v>177</v>
      </c>
      <c r="I377" s="194">
        <v>50.6</v>
      </c>
      <c r="J377" s="179">
        <v>421</v>
      </c>
      <c r="K377" s="178">
        <v>161</v>
      </c>
      <c r="L377" s="194">
        <v>38.200000000000003</v>
      </c>
      <c r="M377" s="179">
        <v>322</v>
      </c>
      <c r="N377" s="178">
        <v>140</v>
      </c>
      <c r="O377" s="194">
        <v>43.5</v>
      </c>
      <c r="P377" s="179">
        <v>388</v>
      </c>
      <c r="Q377" s="178">
        <v>154</v>
      </c>
      <c r="R377" s="194">
        <v>39.700000000000003</v>
      </c>
      <c r="S377" s="179">
        <v>284</v>
      </c>
      <c r="T377" s="178">
        <v>134</v>
      </c>
      <c r="U377" s="194">
        <v>47.2</v>
      </c>
      <c r="V377" s="179">
        <v>389</v>
      </c>
      <c r="W377" s="178">
        <v>182</v>
      </c>
      <c r="X377" s="194">
        <v>46.8</v>
      </c>
      <c r="Y377" s="179">
        <v>290</v>
      </c>
      <c r="Z377" s="178">
        <v>149</v>
      </c>
      <c r="AA377" s="194">
        <v>51.4</v>
      </c>
      <c r="AB377" s="179">
        <v>259</v>
      </c>
      <c r="AC377" s="178">
        <v>153</v>
      </c>
      <c r="AD377" s="194">
        <v>59.1</v>
      </c>
      <c r="AE377" s="179">
        <v>212</v>
      </c>
      <c r="AF377" s="178">
        <v>123</v>
      </c>
      <c r="AG377" s="194">
        <v>58</v>
      </c>
    </row>
    <row r="378" spans="1:33">
      <c r="A378" s="104" t="s">
        <v>19</v>
      </c>
      <c r="B378" s="441" t="s">
        <v>112</v>
      </c>
      <c r="C378" s="58" t="s">
        <v>113</v>
      </c>
      <c r="D378" s="169">
        <v>143</v>
      </c>
      <c r="E378" s="168">
        <v>125</v>
      </c>
      <c r="F378" s="192">
        <v>87.4</v>
      </c>
      <c r="G378" s="169">
        <v>104</v>
      </c>
      <c r="H378" s="168">
        <v>91</v>
      </c>
      <c r="I378" s="192">
        <v>87.5</v>
      </c>
      <c r="J378" s="169">
        <v>138</v>
      </c>
      <c r="K378" s="168">
        <v>122</v>
      </c>
      <c r="L378" s="192">
        <v>88.4</v>
      </c>
      <c r="M378" s="169">
        <v>96</v>
      </c>
      <c r="N378" s="168">
        <v>85</v>
      </c>
      <c r="O378" s="192">
        <v>88.5</v>
      </c>
      <c r="P378" s="169">
        <v>143</v>
      </c>
      <c r="Q378" s="168">
        <v>133</v>
      </c>
      <c r="R378" s="192">
        <v>93</v>
      </c>
      <c r="S378" s="169">
        <v>96</v>
      </c>
      <c r="T378" s="168">
        <v>92</v>
      </c>
      <c r="U378" s="192">
        <v>95.8</v>
      </c>
      <c r="V378" s="169">
        <v>118</v>
      </c>
      <c r="W378" s="168">
        <v>100</v>
      </c>
      <c r="X378" s="192">
        <v>84.7</v>
      </c>
      <c r="Y378" s="169">
        <v>79</v>
      </c>
      <c r="Z378" s="168">
        <v>74</v>
      </c>
      <c r="AA378" s="192">
        <v>93.7</v>
      </c>
      <c r="AB378" s="169">
        <v>150</v>
      </c>
      <c r="AC378" s="168">
        <v>130</v>
      </c>
      <c r="AD378" s="192">
        <v>86.7</v>
      </c>
      <c r="AE378" s="169">
        <v>100</v>
      </c>
      <c r="AF378" s="168">
        <v>92</v>
      </c>
      <c r="AG378" s="192">
        <v>92</v>
      </c>
    </row>
    <row r="379" spans="1:33">
      <c r="A379" s="104"/>
      <c r="B379" s="441"/>
      <c r="C379" s="58" t="s">
        <v>114</v>
      </c>
      <c r="D379" s="169">
        <v>34</v>
      </c>
      <c r="E379" s="168">
        <v>23</v>
      </c>
      <c r="F379" s="192">
        <v>67.599999999999994</v>
      </c>
      <c r="G379" s="169">
        <v>33</v>
      </c>
      <c r="H379" s="168">
        <v>23</v>
      </c>
      <c r="I379" s="192">
        <v>69.7</v>
      </c>
      <c r="J379" s="169">
        <v>40</v>
      </c>
      <c r="K379" s="168">
        <v>36</v>
      </c>
      <c r="L379" s="192">
        <v>90</v>
      </c>
      <c r="M379" s="169">
        <v>34</v>
      </c>
      <c r="N379" s="168">
        <v>31</v>
      </c>
      <c r="O379" s="192">
        <v>91.2</v>
      </c>
      <c r="P379" s="169">
        <v>29</v>
      </c>
      <c r="Q379" s="168">
        <v>27</v>
      </c>
      <c r="R379" s="192">
        <v>93.1</v>
      </c>
      <c r="S379" s="169">
        <v>22</v>
      </c>
      <c r="T379" s="168">
        <v>20</v>
      </c>
      <c r="U379" s="192">
        <v>90.9</v>
      </c>
      <c r="V379" s="169">
        <v>42</v>
      </c>
      <c r="W379" s="168">
        <v>34</v>
      </c>
      <c r="X379" s="192">
        <v>81</v>
      </c>
      <c r="Y379" s="169">
        <v>31</v>
      </c>
      <c r="Z379" s="168">
        <v>25</v>
      </c>
      <c r="AA379" s="192">
        <v>80.599999999999994</v>
      </c>
      <c r="AB379" s="169">
        <v>48</v>
      </c>
      <c r="AC379" s="168">
        <v>45</v>
      </c>
      <c r="AD379" s="192">
        <v>93.8</v>
      </c>
      <c r="AE379" s="169">
        <v>34</v>
      </c>
      <c r="AF379" s="168">
        <v>31</v>
      </c>
      <c r="AG379" s="192">
        <v>91.2</v>
      </c>
    </row>
    <row r="380" spans="1:33">
      <c r="A380" s="104"/>
      <c r="B380" s="441"/>
      <c r="C380" s="58" t="s">
        <v>301</v>
      </c>
      <c r="D380" s="169">
        <v>12</v>
      </c>
      <c r="E380" s="168">
        <v>9</v>
      </c>
      <c r="F380" s="192">
        <v>75</v>
      </c>
      <c r="G380" s="169">
        <v>11</v>
      </c>
      <c r="H380" s="168">
        <v>9</v>
      </c>
      <c r="I380" s="192">
        <v>81.8</v>
      </c>
      <c r="J380" s="169">
        <v>10</v>
      </c>
      <c r="K380" s="168">
        <v>7</v>
      </c>
      <c r="L380" s="192">
        <v>70</v>
      </c>
      <c r="M380" s="169">
        <v>10</v>
      </c>
      <c r="N380" s="168">
        <v>7</v>
      </c>
      <c r="O380" s="192">
        <v>70</v>
      </c>
      <c r="P380" s="169">
        <v>6</v>
      </c>
      <c r="Q380" s="168">
        <v>5</v>
      </c>
      <c r="R380" s="192">
        <v>83.3</v>
      </c>
      <c r="S380" s="169">
        <v>6</v>
      </c>
      <c r="T380" s="168">
        <v>5</v>
      </c>
      <c r="U380" s="192">
        <v>83.3</v>
      </c>
      <c r="V380" s="169">
        <v>10</v>
      </c>
      <c r="W380" s="168">
        <v>6</v>
      </c>
      <c r="X380" s="192">
        <v>60</v>
      </c>
      <c r="Y380" s="169">
        <v>7</v>
      </c>
      <c r="Z380" s="168">
        <v>5</v>
      </c>
      <c r="AA380" s="192">
        <v>71.400000000000006</v>
      </c>
      <c r="AB380" s="169">
        <v>16</v>
      </c>
      <c r="AC380" s="168">
        <v>10</v>
      </c>
      <c r="AD380" s="192">
        <v>62.5</v>
      </c>
      <c r="AE380" s="169">
        <v>11</v>
      </c>
      <c r="AF380" s="168">
        <v>9</v>
      </c>
      <c r="AG380" s="192">
        <v>81.8</v>
      </c>
    </row>
    <row r="381" spans="1:33">
      <c r="A381" s="104"/>
      <c r="B381" s="441"/>
      <c r="C381" s="58" t="s">
        <v>36</v>
      </c>
      <c r="D381" s="169">
        <v>189</v>
      </c>
      <c r="E381" s="168">
        <v>157</v>
      </c>
      <c r="F381" s="192">
        <v>83.1</v>
      </c>
      <c r="G381" s="169">
        <v>148</v>
      </c>
      <c r="H381" s="168">
        <v>123</v>
      </c>
      <c r="I381" s="192">
        <v>83.1</v>
      </c>
      <c r="J381" s="169">
        <v>188</v>
      </c>
      <c r="K381" s="168">
        <v>165</v>
      </c>
      <c r="L381" s="192">
        <v>87.8</v>
      </c>
      <c r="M381" s="169">
        <v>138</v>
      </c>
      <c r="N381" s="168">
        <v>121</v>
      </c>
      <c r="O381" s="192">
        <v>87.7</v>
      </c>
      <c r="P381" s="169">
        <v>178</v>
      </c>
      <c r="Q381" s="168">
        <v>165</v>
      </c>
      <c r="R381" s="192">
        <v>92.7</v>
      </c>
      <c r="S381" s="169">
        <v>121</v>
      </c>
      <c r="T381" s="168">
        <v>115</v>
      </c>
      <c r="U381" s="192">
        <v>95</v>
      </c>
      <c r="V381" s="169">
        <v>170</v>
      </c>
      <c r="W381" s="168">
        <v>140</v>
      </c>
      <c r="X381" s="192">
        <v>82.4</v>
      </c>
      <c r="Y381" s="169">
        <v>117</v>
      </c>
      <c r="Z381" s="168">
        <v>104</v>
      </c>
      <c r="AA381" s="192">
        <v>88.9</v>
      </c>
      <c r="AB381" s="169">
        <v>214</v>
      </c>
      <c r="AC381" s="168">
        <v>185</v>
      </c>
      <c r="AD381" s="192">
        <v>86.4</v>
      </c>
      <c r="AE381" s="169">
        <v>144</v>
      </c>
      <c r="AF381" s="168">
        <v>131</v>
      </c>
      <c r="AG381" s="192">
        <v>91</v>
      </c>
    </row>
    <row r="382" spans="1:33" ht="26.25">
      <c r="A382" s="104"/>
      <c r="B382" s="445" t="s">
        <v>187</v>
      </c>
      <c r="C382" s="440" t="s">
        <v>115</v>
      </c>
      <c r="D382" s="179">
        <v>22</v>
      </c>
      <c r="E382" s="178">
        <v>10</v>
      </c>
      <c r="F382" s="194">
        <v>45.5</v>
      </c>
      <c r="G382" s="179">
        <v>17</v>
      </c>
      <c r="H382" s="178">
        <v>9</v>
      </c>
      <c r="I382" s="194">
        <v>52.9</v>
      </c>
      <c r="J382" s="179">
        <v>24</v>
      </c>
      <c r="K382" s="178">
        <v>14</v>
      </c>
      <c r="L382" s="194">
        <v>58.3</v>
      </c>
      <c r="M382" s="179">
        <v>17</v>
      </c>
      <c r="N382" s="178">
        <v>12</v>
      </c>
      <c r="O382" s="194">
        <v>70.599999999999994</v>
      </c>
      <c r="P382" s="179">
        <v>16</v>
      </c>
      <c r="Q382" s="178">
        <v>7</v>
      </c>
      <c r="R382" s="194">
        <v>43.8</v>
      </c>
      <c r="S382" s="179">
        <v>12</v>
      </c>
      <c r="T382" s="178">
        <v>7</v>
      </c>
      <c r="U382" s="194">
        <v>58.3</v>
      </c>
      <c r="V382" s="179">
        <v>30</v>
      </c>
      <c r="W382" s="178">
        <v>12</v>
      </c>
      <c r="X382" s="194">
        <v>40</v>
      </c>
      <c r="Y382" s="179">
        <v>22</v>
      </c>
      <c r="Z382" s="178">
        <v>11</v>
      </c>
      <c r="AA382" s="194">
        <v>50</v>
      </c>
      <c r="AB382" s="179">
        <v>23</v>
      </c>
      <c r="AC382" s="178">
        <v>13</v>
      </c>
      <c r="AD382" s="194">
        <v>56.5</v>
      </c>
      <c r="AE382" s="179">
        <v>16</v>
      </c>
      <c r="AF382" s="178">
        <v>10</v>
      </c>
      <c r="AG382" s="194">
        <v>62.5</v>
      </c>
    </row>
    <row r="383" spans="1:33">
      <c r="A383" s="104"/>
      <c r="B383" s="441" t="s">
        <v>117</v>
      </c>
      <c r="C383" s="58" t="s">
        <v>283</v>
      </c>
      <c r="D383" s="169">
        <v>13</v>
      </c>
      <c r="E383" s="168">
        <v>11</v>
      </c>
      <c r="F383" s="192">
        <v>84.6</v>
      </c>
      <c r="G383" s="169">
        <v>13</v>
      </c>
      <c r="H383" s="168">
        <v>11</v>
      </c>
      <c r="I383" s="192">
        <v>84.6</v>
      </c>
      <c r="J383" s="169">
        <v>19</v>
      </c>
      <c r="K383" s="168">
        <v>15</v>
      </c>
      <c r="L383" s="192">
        <v>78.900000000000006</v>
      </c>
      <c r="M383" s="169">
        <v>19</v>
      </c>
      <c r="N383" s="168">
        <v>15</v>
      </c>
      <c r="O383" s="192">
        <v>78.900000000000006</v>
      </c>
      <c r="P383" s="169">
        <v>8</v>
      </c>
      <c r="Q383" s="168">
        <v>6</v>
      </c>
      <c r="R383" s="192">
        <v>75</v>
      </c>
      <c r="S383" s="169">
        <v>8</v>
      </c>
      <c r="T383" s="168">
        <v>6</v>
      </c>
      <c r="U383" s="192">
        <v>75</v>
      </c>
      <c r="V383" s="169">
        <v>8</v>
      </c>
      <c r="W383" s="168">
        <v>6</v>
      </c>
      <c r="X383" s="192">
        <v>75</v>
      </c>
      <c r="Y383" s="169">
        <v>8</v>
      </c>
      <c r="Z383" s="168">
        <v>6</v>
      </c>
      <c r="AA383" s="192">
        <v>75</v>
      </c>
      <c r="AB383" s="169">
        <v>4</v>
      </c>
      <c r="AC383" s="168">
        <v>4</v>
      </c>
      <c r="AD383" s="192">
        <v>100</v>
      </c>
      <c r="AE383" s="169">
        <v>4</v>
      </c>
      <c r="AF383" s="168">
        <v>4</v>
      </c>
      <c r="AG383" s="192">
        <v>100</v>
      </c>
    </row>
    <row r="384" spans="1:33">
      <c r="A384" s="104"/>
      <c r="B384" s="441"/>
      <c r="C384" s="58" t="s">
        <v>309</v>
      </c>
      <c r="D384" s="169">
        <v>15</v>
      </c>
      <c r="E384" s="168">
        <v>14</v>
      </c>
      <c r="F384" s="192">
        <v>93.3</v>
      </c>
      <c r="G384" s="169">
        <v>15</v>
      </c>
      <c r="H384" s="168">
        <v>14</v>
      </c>
      <c r="I384" s="192">
        <v>93.3</v>
      </c>
      <c r="J384" s="169">
        <v>19</v>
      </c>
      <c r="K384" s="168">
        <v>15</v>
      </c>
      <c r="L384" s="192">
        <v>78.900000000000006</v>
      </c>
      <c r="M384" s="169">
        <v>18</v>
      </c>
      <c r="N384" s="168">
        <v>15</v>
      </c>
      <c r="O384" s="192">
        <v>83.3</v>
      </c>
      <c r="P384" s="169">
        <v>15</v>
      </c>
      <c r="Q384" s="168">
        <v>13</v>
      </c>
      <c r="R384" s="192">
        <v>86.7</v>
      </c>
      <c r="S384" s="169">
        <v>15</v>
      </c>
      <c r="T384" s="168">
        <v>13</v>
      </c>
      <c r="U384" s="192">
        <v>86.7</v>
      </c>
      <c r="V384" s="169">
        <v>19</v>
      </c>
      <c r="W384" s="168">
        <v>16</v>
      </c>
      <c r="X384" s="192">
        <v>84.2</v>
      </c>
      <c r="Y384" s="169">
        <v>19</v>
      </c>
      <c r="Z384" s="168">
        <v>16</v>
      </c>
      <c r="AA384" s="192">
        <v>84.2</v>
      </c>
      <c r="AB384" s="169">
        <v>12</v>
      </c>
      <c r="AC384" s="168">
        <v>10</v>
      </c>
      <c r="AD384" s="192">
        <v>83.3</v>
      </c>
      <c r="AE384" s="169">
        <v>12</v>
      </c>
      <c r="AF384" s="168">
        <v>10</v>
      </c>
      <c r="AG384" s="192">
        <v>83.3</v>
      </c>
    </row>
    <row r="385" spans="1:33">
      <c r="A385" s="104"/>
      <c r="B385" s="441"/>
      <c r="C385" s="58" t="s">
        <v>302</v>
      </c>
      <c r="D385" s="169">
        <v>44</v>
      </c>
      <c r="E385" s="168">
        <v>26</v>
      </c>
      <c r="F385" s="192">
        <v>59.1</v>
      </c>
      <c r="G385" s="169">
        <v>34</v>
      </c>
      <c r="H385" s="168">
        <v>19</v>
      </c>
      <c r="I385" s="192">
        <v>55.9</v>
      </c>
      <c r="J385" s="169">
        <v>54</v>
      </c>
      <c r="K385" s="168">
        <v>36</v>
      </c>
      <c r="L385" s="192">
        <v>66.7</v>
      </c>
      <c r="M385" s="169">
        <v>40</v>
      </c>
      <c r="N385" s="168">
        <v>27</v>
      </c>
      <c r="O385" s="192">
        <v>67.5</v>
      </c>
      <c r="P385" s="169">
        <v>53</v>
      </c>
      <c r="Q385" s="168">
        <v>32</v>
      </c>
      <c r="R385" s="192">
        <v>60.4</v>
      </c>
      <c r="S385" s="169">
        <v>41</v>
      </c>
      <c r="T385" s="168">
        <v>30</v>
      </c>
      <c r="U385" s="192">
        <v>73.2</v>
      </c>
      <c r="V385" s="169">
        <v>50</v>
      </c>
      <c r="W385" s="168">
        <v>37</v>
      </c>
      <c r="X385" s="192">
        <v>74</v>
      </c>
      <c r="Y385" s="169">
        <v>35</v>
      </c>
      <c r="Z385" s="168">
        <v>24</v>
      </c>
      <c r="AA385" s="192">
        <v>68.599999999999994</v>
      </c>
      <c r="AB385" s="169">
        <v>49</v>
      </c>
      <c r="AC385" s="168">
        <v>31</v>
      </c>
      <c r="AD385" s="192">
        <v>63.3</v>
      </c>
      <c r="AE385" s="169">
        <v>36</v>
      </c>
      <c r="AF385" s="168">
        <v>24</v>
      </c>
      <c r="AG385" s="192">
        <v>66.7</v>
      </c>
    </row>
    <row r="386" spans="1:33">
      <c r="A386" s="104"/>
      <c r="B386" s="441"/>
      <c r="C386" s="58" t="s">
        <v>36</v>
      </c>
      <c r="D386" s="169">
        <v>72</v>
      </c>
      <c r="E386" s="168">
        <v>51</v>
      </c>
      <c r="F386" s="192">
        <v>70.8</v>
      </c>
      <c r="G386" s="169">
        <v>57</v>
      </c>
      <c r="H386" s="168">
        <v>42</v>
      </c>
      <c r="I386" s="192">
        <v>73.7</v>
      </c>
      <c r="J386" s="169">
        <v>92</v>
      </c>
      <c r="K386" s="168">
        <v>66</v>
      </c>
      <c r="L386" s="192">
        <v>71.7</v>
      </c>
      <c r="M386" s="169">
        <v>72</v>
      </c>
      <c r="N386" s="168">
        <v>53</v>
      </c>
      <c r="O386" s="192">
        <v>73.599999999999994</v>
      </c>
      <c r="P386" s="169">
        <v>76</v>
      </c>
      <c r="Q386" s="168">
        <v>51</v>
      </c>
      <c r="R386" s="192">
        <v>67.099999999999994</v>
      </c>
      <c r="S386" s="169">
        <v>57</v>
      </c>
      <c r="T386" s="168">
        <v>46</v>
      </c>
      <c r="U386" s="192">
        <v>80.7</v>
      </c>
      <c r="V386" s="169">
        <v>77</v>
      </c>
      <c r="W386" s="168">
        <v>59</v>
      </c>
      <c r="X386" s="192">
        <v>76.599999999999994</v>
      </c>
      <c r="Y386" s="169">
        <v>57</v>
      </c>
      <c r="Z386" s="168">
        <v>41</v>
      </c>
      <c r="AA386" s="192">
        <v>71.900000000000006</v>
      </c>
      <c r="AB386" s="169">
        <v>65</v>
      </c>
      <c r="AC386" s="168">
        <v>45</v>
      </c>
      <c r="AD386" s="192">
        <v>69.2</v>
      </c>
      <c r="AE386" s="169">
        <v>48</v>
      </c>
      <c r="AF386" s="168">
        <v>35</v>
      </c>
      <c r="AG386" s="192">
        <v>72.900000000000006</v>
      </c>
    </row>
    <row r="387" spans="1:33">
      <c r="A387" s="446"/>
      <c r="B387" s="443" t="s">
        <v>36</v>
      </c>
      <c r="C387" s="444"/>
      <c r="D387" s="170">
        <v>283</v>
      </c>
      <c r="E387" s="171">
        <v>218</v>
      </c>
      <c r="F387" s="193">
        <v>77</v>
      </c>
      <c r="G387" s="170">
        <v>183</v>
      </c>
      <c r="H387" s="171">
        <v>154</v>
      </c>
      <c r="I387" s="193">
        <v>84.2</v>
      </c>
      <c r="J387" s="170">
        <v>304</v>
      </c>
      <c r="K387" s="171">
        <v>245</v>
      </c>
      <c r="L387" s="193">
        <v>80.599999999999994</v>
      </c>
      <c r="M387" s="170">
        <v>190</v>
      </c>
      <c r="N387" s="171">
        <v>154</v>
      </c>
      <c r="O387" s="193">
        <v>81.099999999999994</v>
      </c>
      <c r="P387" s="170">
        <v>270</v>
      </c>
      <c r="Q387" s="171">
        <v>223</v>
      </c>
      <c r="R387" s="193">
        <v>82.6</v>
      </c>
      <c r="S387" s="170">
        <v>155</v>
      </c>
      <c r="T387" s="171">
        <v>141</v>
      </c>
      <c r="U387" s="193">
        <v>91</v>
      </c>
      <c r="V387" s="170">
        <v>277</v>
      </c>
      <c r="W387" s="171">
        <v>211</v>
      </c>
      <c r="X387" s="193">
        <v>76.2</v>
      </c>
      <c r="Y387" s="170">
        <v>155</v>
      </c>
      <c r="Z387" s="171">
        <v>132</v>
      </c>
      <c r="AA387" s="193">
        <v>85.2</v>
      </c>
      <c r="AB387" s="170">
        <v>302</v>
      </c>
      <c r="AC387" s="171">
        <v>243</v>
      </c>
      <c r="AD387" s="193">
        <v>80.5</v>
      </c>
      <c r="AE387" s="170">
        <v>176</v>
      </c>
      <c r="AF387" s="171">
        <v>154</v>
      </c>
      <c r="AG387" s="193">
        <v>87.5</v>
      </c>
    </row>
    <row r="388" spans="1:33" ht="39">
      <c r="A388" s="104" t="s">
        <v>20</v>
      </c>
      <c r="B388" s="445" t="s">
        <v>118</v>
      </c>
      <c r="C388" s="440" t="s">
        <v>119</v>
      </c>
      <c r="D388" s="179">
        <v>17</v>
      </c>
      <c r="E388" s="178">
        <v>12</v>
      </c>
      <c r="F388" s="194">
        <v>70.599999999999994</v>
      </c>
      <c r="G388" s="179">
        <v>16</v>
      </c>
      <c r="H388" s="178">
        <v>12</v>
      </c>
      <c r="I388" s="194">
        <v>75</v>
      </c>
      <c r="J388" s="179">
        <v>7</v>
      </c>
      <c r="K388" s="178">
        <v>6</v>
      </c>
      <c r="L388" s="194">
        <v>85.7</v>
      </c>
      <c r="M388" s="179">
        <v>4</v>
      </c>
      <c r="N388" s="178">
        <v>3</v>
      </c>
      <c r="O388" s="194">
        <v>75</v>
      </c>
      <c r="P388" s="179">
        <v>9</v>
      </c>
      <c r="Q388" s="178">
        <v>8</v>
      </c>
      <c r="R388" s="194">
        <v>88.9</v>
      </c>
      <c r="S388" s="179">
        <v>8</v>
      </c>
      <c r="T388" s="178">
        <v>7</v>
      </c>
      <c r="U388" s="194">
        <v>87.5</v>
      </c>
      <c r="V388" s="179">
        <v>8</v>
      </c>
      <c r="W388" s="178">
        <v>6</v>
      </c>
      <c r="X388" s="194">
        <v>75</v>
      </c>
      <c r="Y388" s="179">
        <v>8</v>
      </c>
      <c r="Z388" s="178">
        <v>6</v>
      </c>
      <c r="AA388" s="194">
        <v>75</v>
      </c>
      <c r="AB388" s="179">
        <v>4</v>
      </c>
      <c r="AC388" s="178">
        <v>4</v>
      </c>
      <c r="AD388" s="194">
        <v>100</v>
      </c>
      <c r="AE388" s="179">
        <v>4</v>
      </c>
      <c r="AF388" s="178">
        <v>4</v>
      </c>
      <c r="AG388" s="194">
        <v>100</v>
      </c>
    </row>
    <row r="389" spans="1:33">
      <c r="A389" s="104"/>
      <c r="B389" s="445" t="s">
        <v>121</v>
      </c>
      <c r="C389" s="440" t="s">
        <v>303</v>
      </c>
      <c r="D389" s="179">
        <v>36</v>
      </c>
      <c r="E389" s="178">
        <v>22</v>
      </c>
      <c r="F389" s="194">
        <v>61.1</v>
      </c>
      <c r="G389" s="179">
        <v>14</v>
      </c>
      <c r="H389" s="178">
        <v>12</v>
      </c>
      <c r="I389" s="194">
        <v>85.7</v>
      </c>
      <c r="J389" s="179">
        <v>47</v>
      </c>
      <c r="K389" s="178">
        <v>37</v>
      </c>
      <c r="L389" s="194">
        <v>78.7</v>
      </c>
      <c r="M389" s="179">
        <v>15</v>
      </c>
      <c r="N389" s="178">
        <v>12</v>
      </c>
      <c r="O389" s="194">
        <v>80</v>
      </c>
      <c r="P389" s="179">
        <v>77</v>
      </c>
      <c r="Q389" s="178">
        <v>49</v>
      </c>
      <c r="R389" s="194">
        <v>63.6</v>
      </c>
      <c r="S389" s="179">
        <v>32</v>
      </c>
      <c r="T389" s="178">
        <v>28</v>
      </c>
      <c r="U389" s="194">
        <v>87.5</v>
      </c>
      <c r="V389" s="179">
        <v>64</v>
      </c>
      <c r="W389" s="178">
        <v>45</v>
      </c>
      <c r="X389" s="194">
        <v>70.3</v>
      </c>
      <c r="Y389" s="179">
        <v>32</v>
      </c>
      <c r="Z389" s="178">
        <v>31</v>
      </c>
      <c r="AA389" s="194">
        <v>96.9</v>
      </c>
      <c r="AB389" s="179">
        <v>45</v>
      </c>
      <c r="AC389" s="178">
        <v>29</v>
      </c>
      <c r="AD389" s="194">
        <v>64.400000000000006</v>
      </c>
      <c r="AE389" s="179">
        <v>23</v>
      </c>
      <c r="AF389" s="178">
        <v>19</v>
      </c>
      <c r="AG389" s="194">
        <v>82.6</v>
      </c>
    </row>
    <row r="390" spans="1:33" ht="26.25">
      <c r="A390" s="104"/>
      <c r="B390" s="445" t="s">
        <v>188</v>
      </c>
      <c r="C390" s="440" t="s">
        <v>125</v>
      </c>
      <c r="D390" s="179">
        <v>151</v>
      </c>
      <c r="E390" s="178">
        <v>102</v>
      </c>
      <c r="F390" s="194">
        <v>67.5</v>
      </c>
      <c r="G390" s="179">
        <v>98</v>
      </c>
      <c r="H390" s="178">
        <v>79</v>
      </c>
      <c r="I390" s="194">
        <v>80.599999999999994</v>
      </c>
      <c r="J390" s="179">
        <v>204</v>
      </c>
      <c r="K390" s="178">
        <v>123</v>
      </c>
      <c r="L390" s="194">
        <v>60.3</v>
      </c>
      <c r="M390" s="179">
        <v>99</v>
      </c>
      <c r="N390" s="178">
        <v>81</v>
      </c>
      <c r="O390" s="194">
        <v>81.8</v>
      </c>
      <c r="P390" s="179">
        <v>151</v>
      </c>
      <c r="Q390" s="178">
        <v>119</v>
      </c>
      <c r="R390" s="194">
        <v>78.8</v>
      </c>
      <c r="S390" s="179">
        <v>99</v>
      </c>
      <c r="T390" s="178">
        <v>88</v>
      </c>
      <c r="U390" s="194">
        <v>88.9</v>
      </c>
      <c r="V390" s="179">
        <v>232</v>
      </c>
      <c r="W390" s="178">
        <v>113</v>
      </c>
      <c r="X390" s="194">
        <v>48.7</v>
      </c>
      <c r="Y390" s="179">
        <v>96</v>
      </c>
      <c r="Z390" s="178">
        <v>80</v>
      </c>
      <c r="AA390" s="194">
        <v>83.3</v>
      </c>
      <c r="AB390" s="179">
        <v>168</v>
      </c>
      <c r="AC390" s="178">
        <v>136</v>
      </c>
      <c r="AD390" s="194">
        <v>81</v>
      </c>
      <c r="AE390" s="179">
        <v>112</v>
      </c>
      <c r="AF390" s="178">
        <v>98</v>
      </c>
      <c r="AG390" s="194">
        <v>87.5</v>
      </c>
    </row>
    <row r="391" spans="1:33">
      <c r="A391" s="104"/>
      <c r="B391" s="441" t="s">
        <v>189</v>
      </c>
      <c r="C391" s="58" t="s">
        <v>126</v>
      </c>
      <c r="D391" s="169">
        <v>3</v>
      </c>
      <c r="E391" s="168">
        <v>2</v>
      </c>
      <c r="F391" s="192">
        <v>66.7</v>
      </c>
      <c r="G391" s="169">
        <v>2</v>
      </c>
      <c r="H391" s="168">
        <v>2</v>
      </c>
      <c r="I391" s="192">
        <v>100</v>
      </c>
      <c r="J391" s="169">
        <v>1</v>
      </c>
      <c r="K391" s="168">
        <v>1</v>
      </c>
      <c r="L391" s="192">
        <v>100</v>
      </c>
      <c r="M391" s="169">
        <v>1</v>
      </c>
      <c r="N391" s="168">
        <v>1</v>
      </c>
      <c r="O391" s="192">
        <v>100</v>
      </c>
      <c r="P391" s="169">
        <v>4</v>
      </c>
      <c r="Q391" s="168">
        <v>2</v>
      </c>
      <c r="R391" s="192">
        <v>50</v>
      </c>
      <c r="S391" s="169">
        <v>4</v>
      </c>
      <c r="T391" s="168">
        <v>2</v>
      </c>
      <c r="U391" s="192">
        <v>50</v>
      </c>
      <c r="V391" s="169">
        <v>7</v>
      </c>
      <c r="W391" s="168">
        <v>6</v>
      </c>
      <c r="X391" s="192">
        <v>85.7</v>
      </c>
      <c r="Y391" s="169">
        <v>6</v>
      </c>
      <c r="Z391" s="168">
        <v>5</v>
      </c>
      <c r="AA391" s="192">
        <v>83.3</v>
      </c>
      <c r="AB391" s="169">
        <v>3</v>
      </c>
      <c r="AC391" s="168">
        <v>3</v>
      </c>
      <c r="AD391" s="192">
        <v>100</v>
      </c>
      <c r="AE391" s="169">
        <v>1</v>
      </c>
      <c r="AF391" s="168">
        <v>1</v>
      </c>
      <c r="AG391" s="192">
        <v>100</v>
      </c>
    </row>
    <row r="392" spans="1:33">
      <c r="A392" s="104"/>
      <c r="B392" s="441"/>
      <c r="C392" s="58" t="s">
        <v>127</v>
      </c>
      <c r="D392" s="169">
        <v>8</v>
      </c>
      <c r="E392" s="168">
        <v>3</v>
      </c>
      <c r="F392" s="192">
        <v>37.5</v>
      </c>
      <c r="G392" s="169">
        <v>2</v>
      </c>
      <c r="H392" s="168">
        <v>2</v>
      </c>
      <c r="I392" s="192">
        <v>100</v>
      </c>
      <c r="J392" s="169">
        <v>6</v>
      </c>
      <c r="K392" s="168">
        <v>6</v>
      </c>
      <c r="L392" s="192">
        <v>100</v>
      </c>
      <c r="M392" s="169">
        <v>6</v>
      </c>
      <c r="N392" s="168">
        <v>6</v>
      </c>
      <c r="O392" s="192">
        <v>100</v>
      </c>
      <c r="P392" s="169">
        <v>26</v>
      </c>
      <c r="Q392" s="168">
        <v>16</v>
      </c>
      <c r="R392" s="192">
        <v>61.5</v>
      </c>
      <c r="S392" s="169">
        <v>12</v>
      </c>
      <c r="T392" s="168">
        <v>11</v>
      </c>
      <c r="U392" s="192">
        <v>91.7</v>
      </c>
      <c r="V392" s="169">
        <v>1</v>
      </c>
      <c r="W392" s="168">
        <v>1</v>
      </c>
      <c r="X392" s="192">
        <v>100</v>
      </c>
      <c r="Y392" s="169">
        <v>1</v>
      </c>
      <c r="Z392" s="168">
        <v>1</v>
      </c>
      <c r="AA392" s="192">
        <v>100</v>
      </c>
      <c r="AB392" s="169">
        <v>4</v>
      </c>
      <c r="AC392" s="168">
        <v>2</v>
      </c>
      <c r="AD392" s="192">
        <v>50</v>
      </c>
      <c r="AE392" s="169">
        <v>4</v>
      </c>
      <c r="AF392" s="168">
        <v>2</v>
      </c>
      <c r="AG392" s="192">
        <v>50</v>
      </c>
    </row>
    <row r="393" spans="1:33">
      <c r="A393" s="104"/>
      <c r="B393" s="441"/>
      <c r="C393" s="58" t="s">
        <v>304</v>
      </c>
      <c r="D393" s="169">
        <v>3</v>
      </c>
      <c r="E393" s="168">
        <v>1</v>
      </c>
      <c r="F393" s="192">
        <v>33.299999999999997</v>
      </c>
      <c r="G393" s="169">
        <v>3</v>
      </c>
      <c r="H393" s="168">
        <v>1</v>
      </c>
      <c r="I393" s="192">
        <v>33.299999999999997</v>
      </c>
      <c r="J393" s="169">
        <v>4</v>
      </c>
      <c r="K393" s="168">
        <v>3</v>
      </c>
      <c r="L393" s="192">
        <v>75</v>
      </c>
      <c r="M393" s="169">
        <v>4</v>
      </c>
      <c r="N393" s="168">
        <v>3</v>
      </c>
      <c r="O393" s="192">
        <v>75</v>
      </c>
      <c r="P393" s="169">
        <v>11</v>
      </c>
      <c r="Q393" s="168">
        <v>5</v>
      </c>
      <c r="R393" s="192">
        <v>45.5</v>
      </c>
      <c r="S393" s="169">
        <v>7</v>
      </c>
      <c r="T393" s="168">
        <v>5</v>
      </c>
      <c r="U393" s="192">
        <v>71.400000000000006</v>
      </c>
      <c r="V393" s="169">
        <v>12</v>
      </c>
      <c r="W393" s="168">
        <v>9</v>
      </c>
      <c r="X393" s="192">
        <v>75</v>
      </c>
      <c r="Y393" s="169">
        <v>6</v>
      </c>
      <c r="Z393" s="168">
        <v>5</v>
      </c>
      <c r="AA393" s="192">
        <v>83.3</v>
      </c>
      <c r="AB393" s="169">
        <v>8</v>
      </c>
      <c r="AC393" s="168">
        <v>8</v>
      </c>
      <c r="AD393" s="192">
        <v>100</v>
      </c>
      <c r="AE393" s="169">
        <v>5</v>
      </c>
      <c r="AF393" s="168">
        <v>5</v>
      </c>
      <c r="AG393" s="192">
        <v>100</v>
      </c>
    </row>
    <row r="394" spans="1:33">
      <c r="A394" s="104"/>
      <c r="B394" s="441"/>
      <c r="C394" s="58" t="s">
        <v>36</v>
      </c>
      <c r="D394" s="169">
        <v>14</v>
      </c>
      <c r="E394" s="168">
        <v>6</v>
      </c>
      <c r="F394" s="192">
        <v>42.9</v>
      </c>
      <c r="G394" s="169">
        <v>7</v>
      </c>
      <c r="H394" s="168">
        <v>5</v>
      </c>
      <c r="I394" s="192">
        <v>71.400000000000006</v>
      </c>
      <c r="J394" s="169">
        <v>11</v>
      </c>
      <c r="K394" s="168">
        <v>10</v>
      </c>
      <c r="L394" s="192">
        <v>90.9</v>
      </c>
      <c r="M394" s="169">
        <v>11</v>
      </c>
      <c r="N394" s="168">
        <v>10</v>
      </c>
      <c r="O394" s="192">
        <v>90.9</v>
      </c>
      <c r="P394" s="169">
        <v>41</v>
      </c>
      <c r="Q394" s="168">
        <v>23</v>
      </c>
      <c r="R394" s="192">
        <v>56.1</v>
      </c>
      <c r="S394" s="169">
        <v>21</v>
      </c>
      <c r="T394" s="168">
        <v>18</v>
      </c>
      <c r="U394" s="192">
        <v>85.7</v>
      </c>
      <c r="V394" s="169">
        <v>20</v>
      </c>
      <c r="W394" s="168">
        <v>16</v>
      </c>
      <c r="X394" s="192">
        <v>80</v>
      </c>
      <c r="Y394" s="169">
        <v>13</v>
      </c>
      <c r="Z394" s="168">
        <v>11</v>
      </c>
      <c r="AA394" s="192">
        <v>84.6</v>
      </c>
      <c r="AB394" s="169">
        <v>15</v>
      </c>
      <c r="AC394" s="168">
        <v>13</v>
      </c>
      <c r="AD394" s="192">
        <v>86.7</v>
      </c>
      <c r="AE394" s="169">
        <v>10</v>
      </c>
      <c r="AF394" s="168">
        <v>8</v>
      </c>
      <c r="AG394" s="192">
        <v>80</v>
      </c>
    </row>
    <row r="395" spans="1:33">
      <c r="A395" s="104"/>
      <c r="B395" s="445" t="s">
        <v>177</v>
      </c>
      <c r="C395" s="440" t="s">
        <v>305</v>
      </c>
      <c r="D395" s="179">
        <v>21</v>
      </c>
      <c r="E395" s="178">
        <v>19</v>
      </c>
      <c r="F395" s="194">
        <v>90.5</v>
      </c>
      <c r="G395" s="179">
        <v>7</v>
      </c>
      <c r="H395" s="178">
        <v>7</v>
      </c>
      <c r="I395" s="194">
        <v>100</v>
      </c>
      <c r="J395" s="179">
        <v>2</v>
      </c>
      <c r="K395" s="178">
        <v>2</v>
      </c>
      <c r="L395" s="194">
        <v>100</v>
      </c>
      <c r="M395" s="179">
        <v>1</v>
      </c>
      <c r="N395" s="178">
        <v>1</v>
      </c>
      <c r="O395" s="194">
        <v>100</v>
      </c>
      <c r="P395" s="179">
        <v>6</v>
      </c>
      <c r="Q395" s="178">
        <v>3</v>
      </c>
      <c r="R395" s="194">
        <v>50</v>
      </c>
      <c r="S395" s="179">
        <v>3</v>
      </c>
      <c r="T395" s="178">
        <v>3</v>
      </c>
      <c r="U395" s="194">
        <v>100</v>
      </c>
      <c r="V395" s="179">
        <v>2</v>
      </c>
      <c r="W395" s="178">
        <v>0</v>
      </c>
      <c r="X395" s="194">
        <v>0</v>
      </c>
      <c r="Y395" s="179">
        <v>2</v>
      </c>
      <c r="Z395" s="178">
        <v>0</v>
      </c>
      <c r="AA395" s="194">
        <v>0</v>
      </c>
      <c r="AB395" s="179">
        <v>9</v>
      </c>
      <c r="AC395" s="178">
        <v>7</v>
      </c>
      <c r="AD395" s="194">
        <v>77.8</v>
      </c>
      <c r="AE395" s="179">
        <v>5</v>
      </c>
      <c r="AF395" s="178">
        <v>5</v>
      </c>
      <c r="AG395" s="194">
        <v>100</v>
      </c>
    </row>
    <row r="396" spans="1:33">
      <c r="A396" s="104"/>
      <c r="B396" s="442" t="s">
        <v>176</v>
      </c>
      <c r="C396" s="429" t="s">
        <v>128</v>
      </c>
      <c r="D396" s="172">
        <v>128</v>
      </c>
      <c r="E396" s="173">
        <v>71</v>
      </c>
      <c r="F396" s="191">
        <v>55.5</v>
      </c>
      <c r="G396" s="172">
        <v>85</v>
      </c>
      <c r="H396" s="173">
        <v>59</v>
      </c>
      <c r="I396" s="191">
        <v>69.400000000000006</v>
      </c>
      <c r="J396" s="172">
        <v>114</v>
      </c>
      <c r="K396" s="173">
        <v>77</v>
      </c>
      <c r="L396" s="191">
        <v>67.5</v>
      </c>
      <c r="M396" s="172">
        <v>87</v>
      </c>
      <c r="N396" s="173">
        <v>64</v>
      </c>
      <c r="O396" s="191">
        <v>73.599999999999994</v>
      </c>
      <c r="P396" s="172">
        <v>111</v>
      </c>
      <c r="Q396" s="173">
        <v>84</v>
      </c>
      <c r="R396" s="191">
        <v>75.7</v>
      </c>
      <c r="S396" s="172">
        <v>79</v>
      </c>
      <c r="T396" s="173">
        <v>66</v>
      </c>
      <c r="U396" s="191">
        <v>83.5</v>
      </c>
      <c r="V396" s="172">
        <v>96</v>
      </c>
      <c r="W396" s="173">
        <v>61</v>
      </c>
      <c r="X396" s="191">
        <v>63.5</v>
      </c>
      <c r="Y396" s="172">
        <v>69</v>
      </c>
      <c r="Z396" s="173">
        <v>46</v>
      </c>
      <c r="AA396" s="191">
        <v>66.7</v>
      </c>
      <c r="AB396" s="172">
        <v>71</v>
      </c>
      <c r="AC396" s="173">
        <v>43</v>
      </c>
      <c r="AD396" s="191">
        <v>60.6</v>
      </c>
      <c r="AE396" s="172">
        <v>51</v>
      </c>
      <c r="AF396" s="173">
        <v>38</v>
      </c>
      <c r="AG396" s="191">
        <v>74.5</v>
      </c>
    </row>
    <row r="397" spans="1:33" ht="13.5" customHeight="1">
      <c r="A397" s="104"/>
      <c r="B397" s="441"/>
      <c r="C397" s="58" t="s">
        <v>129</v>
      </c>
      <c r="D397" s="169">
        <v>115</v>
      </c>
      <c r="E397" s="168">
        <v>70</v>
      </c>
      <c r="F397" s="192">
        <v>60.9</v>
      </c>
      <c r="G397" s="169">
        <v>100</v>
      </c>
      <c r="H397" s="168">
        <v>62</v>
      </c>
      <c r="I397" s="192">
        <v>62</v>
      </c>
      <c r="J397" s="169">
        <v>142</v>
      </c>
      <c r="K397" s="168">
        <v>70</v>
      </c>
      <c r="L397" s="192">
        <v>49.3</v>
      </c>
      <c r="M397" s="169">
        <v>122</v>
      </c>
      <c r="N397" s="168">
        <v>64</v>
      </c>
      <c r="O397" s="192">
        <v>52.5</v>
      </c>
      <c r="P397" s="169">
        <v>106</v>
      </c>
      <c r="Q397" s="168">
        <v>55</v>
      </c>
      <c r="R397" s="192">
        <v>51.9</v>
      </c>
      <c r="S397" s="169">
        <v>95</v>
      </c>
      <c r="T397" s="168">
        <v>49</v>
      </c>
      <c r="U397" s="192">
        <v>51.6</v>
      </c>
      <c r="V397" s="169">
        <v>100</v>
      </c>
      <c r="W397" s="168">
        <v>43</v>
      </c>
      <c r="X397" s="192">
        <v>43</v>
      </c>
      <c r="Y397" s="169">
        <v>86</v>
      </c>
      <c r="Z397" s="168">
        <v>39</v>
      </c>
      <c r="AA397" s="192">
        <v>45.3</v>
      </c>
      <c r="AB397" s="169">
        <v>110</v>
      </c>
      <c r="AC397" s="168">
        <v>61</v>
      </c>
      <c r="AD397" s="192">
        <v>55.5</v>
      </c>
      <c r="AE397" s="169">
        <v>97</v>
      </c>
      <c r="AF397" s="168">
        <v>56</v>
      </c>
      <c r="AG397" s="192">
        <v>57.7</v>
      </c>
    </row>
    <row r="398" spans="1:33">
      <c r="A398" s="104"/>
      <c r="B398" s="441"/>
      <c r="C398" s="58" t="s">
        <v>130</v>
      </c>
      <c r="D398" s="169">
        <v>10</v>
      </c>
      <c r="E398" s="168">
        <v>6</v>
      </c>
      <c r="F398" s="192">
        <v>60</v>
      </c>
      <c r="G398" s="169">
        <v>10</v>
      </c>
      <c r="H398" s="168">
        <v>6</v>
      </c>
      <c r="I398" s="192">
        <v>60</v>
      </c>
      <c r="J398" s="169">
        <v>13</v>
      </c>
      <c r="K398" s="168">
        <v>2</v>
      </c>
      <c r="L398" s="192">
        <v>15.4</v>
      </c>
      <c r="M398" s="169">
        <v>4</v>
      </c>
      <c r="N398" s="168">
        <v>1</v>
      </c>
      <c r="O398" s="192">
        <v>25</v>
      </c>
      <c r="P398" s="169">
        <v>1</v>
      </c>
      <c r="Q398" s="168">
        <v>0</v>
      </c>
      <c r="R398" s="192">
        <v>0</v>
      </c>
      <c r="S398" s="169">
        <v>1</v>
      </c>
      <c r="T398" s="168">
        <v>0</v>
      </c>
      <c r="U398" s="192">
        <v>0</v>
      </c>
      <c r="V398" s="169">
        <v>4</v>
      </c>
      <c r="W398" s="168">
        <v>3</v>
      </c>
      <c r="X398" s="192">
        <v>75</v>
      </c>
      <c r="Y398" s="169">
        <v>3</v>
      </c>
      <c r="Z398" s="168">
        <v>2</v>
      </c>
      <c r="AA398" s="192">
        <v>66.7</v>
      </c>
      <c r="AB398" s="169">
        <v>4</v>
      </c>
      <c r="AC398" s="168">
        <v>2</v>
      </c>
      <c r="AD398" s="192">
        <v>50</v>
      </c>
      <c r="AE398" s="169">
        <v>3</v>
      </c>
      <c r="AF398" s="168">
        <v>1</v>
      </c>
      <c r="AG398" s="192">
        <v>33.299999999999997</v>
      </c>
    </row>
    <row r="399" spans="1:33">
      <c r="A399" s="104"/>
      <c r="B399" s="441"/>
      <c r="C399" s="58" t="s">
        <v>306</v>
      </c>
      <c r="D399" s="169">
        <v>98</v>
      </c>
      <c r="E399" s="168">
        <v>75</v>
      </c>
      <c r="F399" s="192">
        <v>76.5</v>
      </c>
      <c r="G399" s="169">
        <v>78</v>
      </c>
      <c r="H399" s="168">
        <v>59</v>
      </c>
      <c r="I399" s="192">
        <v>75.599999999999994</v>
      </c>
      <c r="J399" s="169">
        <v>81</v>
      </c>
      <c r="K399" s="168">
        <v>59</v>
      </c>
      <c r="L399" s="192">
        <v>72.8</v>
      </c>
      <c r="M399" s="169">
        <v>67</v>
      </c>
      <c r="N399" s="168">
        <v>54</v>
      </c>
      <c r="O399" s="192">
        <v>80.599999999999994</v>
      </c>
      <c r="P399" s="169">
        <v>63</v>
      </c>
      <c r="Q399" s="168">
        <v>47</v>
      </c>
      <c r="R399" s="192">
        <v>74.599999999999994</v>
      </c>
      <c r="S399" s="169">
        <v>56</v>
      </c>
      <c r="T399" s="168">
        <v>42</v>
      </c>
      <c r="U399" s="192">
        <v>75</v>
      </c>
      <c r="V399" s="169">
        <v>116</v>
      </c>
      <c r="W399" s="168">
        <v>61</v>
      </c>
      <c r="X399" s="192">
        <v>52.6</v>
      </c>
      <c r="Y399" s="169">
        <v>56</v>
      </c>
      <c r="Z399" s="168">
        <v>48</v>
      </c>
      <c r="AA399" s="192">
        <v>85.7</v>
      </c>
      <c r="AB399" s="169">
        <v>78</v>
      </c>
      <c r="AC399" s="168">
        <v>54</v>
      </c>
      <c r="AD399" s="192">
        <v>69.2</v>
      </c>
      <c r="AE399" s="169">
        <v>66</v>
      </c>
      <c r="AF399" s="168">
        <v>48</v>
      </c>
      <c r="AG399" s="192">
        <v>72.7</v>
      </c>
    </row>
    <row r="400" spans="1:33">
      <c r="A400" s="104"/>
      <c r="B400" s="441"/>
      <c r="C400" s="58" t="s">
        <v>36</v>
      </c>
      <c r="D400" s="169">
        <v>351</v>
      </c>
      <c r="E400" s="168">
        <v>222</v>
      </c>
      <c r="F400" s="192">
        <v>63.2</v>
      </c>
      <c r="G400" s="169">
        <v>260</v>
      </c>
      <c r="H400" s="168">
        <v>178</v>
      </c>
      <c r="I400" s="192">
        <v>68.5</v>
      </c>
      <c r="J400" s="169">
        <v>350</v>
      </c>
      <c r="K400" s="168">
        <v>208</v>
      </c>
      <c r="L400" s="192">
        <v>59.4</v>
      </c>
      <c r="M400" s="169">
        <v>272</v>
      </c>
      <c r="N400" s="168">
        <v>179</v>
      </c>
      <c r="O400" s="192">
        <v>65.8</v>
      </c>
      <c r="P400" s="169">
        <v>281</v>
      </c>
      <c r="Q400" s="168">
        <v>186</v>
      </c>
      <c r="R400" s="192">
        <v>66.2</v>
      </c>
      <c r="S400" s="169">
        <v>223</v>
      </c>
      <c r="T400" s="168">
        <v>152</v>
      </c>
      <c r="U400" s="192">
        <v>68.2</v>
      </c>
      <c r="V400" s="169">
        <v>316</v>
      </c>
      <c r="W400" s="168">
        <v>168</v>
      </c>
      <c r="X400" s="192">
        <v>53.2</v>
      </c>
      <c r="Y400" s="169">
        <v>209</v>
      </c>
      <c r="Z400" s="168">
        <v>132</v>
      </c>
      <c r="AA400" s="192">
        <v>63.2</v>
      </c>
      <c r="AB400" s="169">
        <v>263</v>
      </c>
      <c r="AC400" s="168">
        <v>160</v>
      </c>
      <c r="AD400" s="192">
        <v>60.8</v>
      </c>
      <c r="AE400" s="169">
        <v>206</v>
      </c>
      <c r="AF400" s="168">
        <v>141</v>
      </c>
      <c r="AG400" s="192">
        <v>68.400000000000006</v>
      </c>
    </row>
    <row r="401" spans="1:33">
      <c r="A401" s="446"/>
      <c r="B401" s="445" t="s">
        <v>36</v>
      </c>
      <c r="C401" s="440"/>
      <c r="D401" s="179">
        <v>590</v>
      </c>
      <c r="E401" s="178">
        <v>383</v>
      </c>
      <c r="F401" s="194">
        <v>64.900000000000006</v>
      </c>
      <c r="G401" s="179">
        <v>373</v>
      </c>
      <c r="H401" s="178">
        <v>275</v>
      </c>
      <c r="I401" s="194">
        <v>73.7</v>
      </c>
      <c r="J401" s="179">
        <v>621</v>
      </c>
      <c r="K401" s="178">
        <v>386</v>
      </c>
      <c r="L401" s="194">
        <v>62.2</v>
      </c>
      <c r="M401" s="179">
        <v>376</v>
      </c>
      <c r="N401" s="178">
        <v>268</v>
      </c>
      <c r="O401" s="194">
        <v>71.3</v>
      </c>
      <c r="P401" s="179">
        <v>565</v>
      </c>
      <c r="Q401" s="178">
        <v>388</v>
      </c>
      <c r="R401" s="194">
        <v>68.7</v>
      </c>
      <c r="S401" s="179">
        <v>360</v>
      </c>
      <c r="T401" s="178">
        <v>275</v>
      </c>
      <c r="U401" s="194">
        <v>76.400000000000006</v>
      </c>
      <c r="V401" s="179">
        <v>642</v>
      </c>
      <c r="W401" s="178">
        <v>348</v>
      </c>
      <c r="X401" s="194">
        <v>54.2</v>
      </c>
      <c r="Y401" s="179">
        <v>339</v>
      </c>
      <c r="Z401" s="178">
        <v>248</v>
      </c>
      <c r="AA401" s="194">
        <v>73.2</v>
      </c>
      <c r="AB401" s="179">
        <v>504</v>
      </c>
      <c r="AC401" s="178">
        <v>349</v>
      </c>
      <c r="AD401" s="194">
        <v>69.2</v>
      </c>
      <c r="AE401" s="179">
        <v>341</v>
      </c>
      <c r="AF401" s="178">
        <v>261</v>
      </c>
      <c r="AG401" s="194">
        <v>76.5</v>
      </c>
    </row>
    <row r="402" spans="1:33">
      <c r="A402" s="104" t="s">
        <v>21</v>
      </c>
      <c r="B402" s="441" t="s">
        <v>178</v>
      </c>
      <c r="C402" s="58" t="s">
        <v>131</v>
      </c>
      <c r="D402" s="169">
        <v>0</v>
      </c>
      <c r="E402" s="168">
        <v>0</v>
      </c>
      <c r="F402" s="192">
        <v>0</v>
      </c>
      <c r="G402" s="169">
        <v>0</v>
      </c>
      <c r="H402" s="168">
        <v>0</v>
      </c>
      <c r="I402" s="192">
        <v>0</v>
      </c>
      <c r="J402" s="169">
        <v>2</v>
      </c>
      <c r="K402" s="168">
        <v>2</v>
      </c>
      <c r="L402" s="192">
        <v>100</v>
      </c>
      <c r="M402" s="169">
        <v>2</v>
      </c>
      <c r="N402" s="168">
        <v>2</v>
      </c>
      <c r="O402" s="192">
        <v>100</v>
      </c>
      <c r="P402" s="169">
        <v>0</v>
      </c>
      <c r="Q402" s="168">
        <v>0</v>
      </c>
      <c r="R402" s="192">
        <v>0</v>
      </c>
      <c r="S402" s="169">
        <v>0</v>
      </c>
      <c r="T402" s="168">
        <v>0</v>
      </c>
      <c r="U402" s="192">
        <v>0</v>
      </c>
      <c r="V402" s="169">
        <v>10</v>
      </c>
      <c r="W402" s="168">
        <v>0</v>
      </c>
      <c r="X402" s="192">
        <v>0</v>
      </c>
      <c r="Y402" s="169">
        <v>2</v>
      </c>
      <c r="Z402" s="168">
        <v>0</v>
      </c>
      <c r="AA402" s="192">
        <v>0</v>
      </c>
      <c r="AB402" s="169">
        <v>7</v>
      </c>
      <c r="AC402" s="168">
        <v>3</v>
      </c>
      <c r="AD402" s="192">
        <v>42.9</v>
      </c>
      <c r="AE402" s="169">
        <v>5</v>
      </c>
      <c r="AF402" s="168">
        <v>1</v>
      </c>
      <c r="AG402" s="192">
        <v>20</v>
      </c>
    </row>
    <row r="403" spans="1:33">
      <c r="A403" s="104"/>
      <c r="B403" s="442" t="s">
        <v>132</v>
      </c>
      <c r="C403" s="429" t="s">
        <v>134</v>
      </c>
      <c r="D403" s="172">
        <v>78</v>
      </c>
      <c r="E403" s="173">
        <v>48</v>
      </c>
      <c r="F403" s="191">
        <v>61.5</v>
      </c>
      <c r="G403" s="172">
        <v>72</v>
      </c>
      <c r="H403" s="173">
        <v>46</v>
      </c>
      <c r="I403" s="191">
        <v>63.9</v>
      </c>
      <c r="J403" s="172">
        <v>58</v>
      </c>
      <c r="K403" s="173">
        <v>41</v>
      </c>
      <c r="L403" s="191">
        <v>70.7</v>
      </c>
      <c r="M403" s="172">
        <v>49</v>
      </c>
      <c r="N403" s="173">
        <v>34</v>
      </c>
      <c r="O403" s="191">
        <v>69.400000000000006</v>
      </c>
      <c r="P403" s="172">
        <v>105</v>
      </c>
      <c r="Q403" s="173">
        <v>64</v>
      </c>
      <c r="R403" s="191">
        <v>61</v>
      </c>
      <c r="S403" s="172">
        <v>96</v>
      </c>
      <c r="T403" s="173">
        <v>60</v>
      </c>
      <c r="U403" s="191">
        <v>62.5</v>
      </c>
      <c r="V403" s="172">
        <v>107</v>
      </c>
      <c r="W403" s="173">
        <v>60</v>
      </c>
      <c r="X403" s="191">
        <v>56.1</v>
      </c>
      <c r="Y403" s="172">
        <v>96</v>
      </c>
      <c r="Z403" s="173">
        <v>56</v>
      </c>
      <c r="AA403" s="191">
        <v>58.3</v>
      </c>
      <c r="AB403" s="172">
        <v>90</v>
      </c>
      <c r="AC403" s="173">
        <v>51</v>
      </c>
      <c r="AD403" s="191">
        <v>56.7</v>
      </c>
      <c r="AE403" s="172">
        <v>76</v>
      </c>
      <c r="AF403" s="173">
        <v>47</v>
      </c>
      <c r="AG403" s="191">
        <v>61.8</v>
      </c>
    </row>
    <row r="404" spans="1:33">
      <c r="A404" s="104"/>
      <c r="B404" s="441"/>
      <c r="C404" s="58" t="s">
        <v>135</v>
      </c>
      <c r="D404" s="169">
        <v>0</v>
      </c>
      <c r="E404" s="168">
        <v>0</v>
      </c>
      <c r="F404" s="192">
        <v>0</v>
      </c>
      <c r="G404" s="169">
        <v>0</v>
      </c>
      <c r="H404" s="168">
        <v>0</v>
      </c>
      <c r="I404" s="192">
        <v>0</v>
      </c>
      <c r="J404" s="169">
        <v>1</v>
      </c>
      <c r="K404" s="168">
        <v>0</v>
      </c>
      <c r="L404" s="192">
        <v>0</v>
      </c>
      <c r="M404" s="169">
        <v>1</v>
      </c>
      <c r="N404" s="168">
        <v>0</v>
      </c>
      <c r="O404" s="192">
        <v>0</v>
      </c>
      <c r="P404" s="169">
        <v>3</v>
      </c>
      <c r="Q404" s="168">
        <v>0</v>
      </c>
      <c r="R404" s="192">
        <v>0</v>
      </c>
      <c r="S404" s="169">
        <v>2</v>
      </c>
      <c r="T404" s="168">
        <v>0</v>
      </c>
      <c r="U404" s="192">
        <v>0</v>
      </c>
      <c r="V404" s="169">
        <v>0</v>
      </c>
      <c r="W404" s="168">
        <v>0</v>
      </c>
      <c r="X404" s="192">
        <v>0</v>
      </c>
      <c r="Y404" s="169">
        <v>0</v>
      </c>
      <c r="Z404" s="168">
        <v>0</v>
      </c>
      <c r="AA404" s="192">
        <v>0</v>
      </c>
      <c r="AB404" s="169">
        <v>1</v>
      </c>
      <c r="AC404" s="168">
        <v>1</v>
      </c>
      <c r="AD404" s="192">
        <v>100</v>
      </c>
      <c r="AE404" s="169">
        <v>1</v>
      </c>
      <c r="AF404" s="168">
        <v>1</v>
      </c>
      <c r="AG404" s="192">
        <v>100</v>
      </c>
    </row>
    <row r="405" spans="1:33">
      <c r="A405" s="104"/>
      <c r="B405" s="441"/>
      <c r="C405" s="58" t="s">
        <v>136</v>
      </c>
      <c r="D405" s="169">
        <v>0</v>
      </c>
      <c r="E405" s="168">
        <v>0</v>
      </c>
      <c r="F405" s="192">
        <v>0</v>
      </c>
      <c r="G405" s="169">
        <v>0</v>
      </c>
      <c r="H405" s="168">
        <v>0</v>
      </c>
      <c r="I405" s="192">
        <v>0</v>
      </c>
      <c r="J405" s="169">
        <v>0</v>
      </c>
      <c r="K405" s="168">
        <v>0</v>
      </c>
      <c r="L405" s="192">
        <v>0</v>
      </c>
      <c r="M405" s="169">
        <v>0</v>
      </c>
      <c r="N405" s="168">
        <v>0</v>
      </c>
      <c r="O405" s="192">
        <v>0</v>
      </c>
      <c r="P405" s="169">
        <v>1</v>
      </c>
      <c r="Q405" s="168">
        <v>0</v>
      </c>
      <c r="R405" s="192">
        <v>0</v>
      </c>
      <c r="S405" s="169">
        <v>1</v>
      </c>
      <c r="T405" s="168">
        <v>0</v>
      </c>
      <c r="U405" s="192">
        <v>0</v>
      </c>
      <c r="V405" s="169">
        <v>0</v>
      </c>
      <c r="W405" s="168">
        <v>0</v>
      </c>
      <c r="X405" s="192">
        <v>0</v>
      </c>
      <c r="Y405" s="169">
        <v>0</v>
      </c>
      <c r="Z405" s="168">
        <v>0</v>
      </c>
      <c r="AA405" s="192">
        <v>0</v>
      </c>
      <c r="AB405" s="169">
        <v>0</v>
      </c>
      <c r="AC405" s="168">
        <v>0</v>
      </c>
      <c r="AD405" s="192">
        <v>0</v>
      </c>
      <c r="AE405" s="169">
        <v>0</v>
      </c>
      <c r="AF405" s="168">
        <v>0</v>
      </c>
      <c r="AG405" s="192">
        <v>0</v>
      </c>
    </row>
    <row r="406" spans="1:33">
      <c r="A406" s="104"/>
      <c r="B406" s="441"/>
      <c r="C406" s="58" t="s">
        <v>137</v>
      </c>
      <c r="D406" s="169">
        <v>164</v>
      </c>
      <c r="E406" s="168">
        <v>17</v>
      </c>
      <c r="F406" s="192">
        <v>10.4</v>
      </c>
      <c r="G406" s="169">
        <v>85</v>
      </c>
      <c r="H406" s="168">
        <v>14</v>
      </c>
      <c r="I406" s="192">
        <v>16.5</v>
      </c>
      <c r="J406" s="169">
        <v>166</v>
      </c>
      <c r="K406" s="168">
        <v>29</v>
      </c>
      <c r="L406" s="192">
        <v>17.5</v>
      </c>
      <c r="M406" s="169">
        <v>102</v>
      </c>
      <c r="N406" s="168">
        <v>17</v>
      </c>
      <c r="O406" s="192">
        <v>16.7</v>
      </c>
      <c r="P406" s="169">
        <v>107</v>
      </c>
      <c r="Q406" s="168">
        <v>36</v>
      </c>
      <c r="R406" s="192">
        <v>33.6</v>
      </c>
      <c r="S406" s="169">
        <v>62</v>
      </c>
      <c r="T406" s="168">
        <v>17</v>
      </c>
      <c r="U406" s="192">
        <v>27.4</v>
      </c>
      <c r="V406" s="169">
        <v>97</v>
      </c>
      <c r="W406" s="168">
        <v>27</v>
      </c>
      <c r="X406" s="192">
        <v>27.8</v>
      </c>
      <c r="Y406" s="169">
        <v>52</v>
      </c>
      <c r="Z406" s="168">
        <v>11</v>
      </c>
      <c r="AA406" s="192">
        <v>21.2</v>
      </c>
      <c r="AB406" s="169">
        <v>87</v>
      </c>
      <c r="AC406" s="168">
        <v>12</v>
      </c>
      <c r="AD406" s="192">
        <v>13.8</v>
      </c>
      <c r="AE406" s="169">
        <v>45</v>
      </c>
      <c r="AF406" s="168">
        <v>9</v>
      </c>
      <c r="AG406" s="192">
        <v>20</v>
      </c>
    </row>
    <row r="407" spans="1:33">
      <c r="A407" s="104"/>
      <c r="B407" s="441"/>
      <c r="C407" s="58" t="s">
        <v>307</v>
      </c>
      <c r="D407" s="169">
        <v>1</v>
      </c>
      <c r="E407" s="168">
        <v>1</v>
      </c>
      <c r="F407" s="192">
        <v>100</v>
      </c>
      <c r="G407" s="169">
        <v>1</v>
      </c>
      <c r="H407" s="168">
        <v>1</v>
      </c>
      <c r="I407" s="192">
        <v>100</v>
      </c>
      <c r="J407" s="169">
        <v>1</v>
      </c>
      <c r="K407" s="168">
        <v>0</v>
      </c>
      <c r="L407" s="192">
        <v>0</v>
      </c>
      <c r="M407" s="169">
        <v>1</v>
      </c>
      <c r="N407" s="168">
        <v>0</v>
      </c>
      <c r="O407" s="192">
        <v>0</v>
      </c>
      <c r="P407" s="169">
        <v>0</v>
      </c>
      <c r="Q407" s="168">
        <v>0</v>
      </c>
      <c r="R407" s="192">
        <v>0</v>
      </c>
      <c r="S407" s="169">
        <v>0</v>
      </c>
      <c r="T407" s="168">
        <v>0</v>
      </c>
      <c r="U407" s="192">
        <v>0</v>
      </c>
      <c r="V407" s="169">
        <v>1</v>
      </c>
      <c r="W407" s="168">
        <v>0</v>
      </c>
      <c r="X407" s="192">
        <v>0</v>
      </c>
      <c r="Y407" s="169">
        <v>1</v>
      </c>
      <c r="Z407" s="168">
        <v>0</v>
      </c>
      <c r="AA407" s="192">
        <v>0</v>
      </c>
      <c r="AB407" s="169">
        <v>9</v>
      </c>
      <c r="AC407" s="168">
        <v>6</v>
      </c>
      <c r="AD407" s="192">
        <v>66.7</v>
      </c>
      <c r="AE407" s="169">
        <v>9</v>
      </c>
      <c r="AF407" s="168">
        <v>6</v>
      </c>
      <c r="AG407" s="192">
        <v>66.7</v>
      </c>
    </row>
    <row r="408" spans="1:33">
      <c r="A408" s="104"/>
      <c r="B408" s="443"/>
      <c r="C408" s="444" t="s">
        <v>36</v>
      </c>
      <c r="D408" s="170">
        <v>243</v>
      </c>
      <c r="E408" s="171">
        <v>66</v>
      </c>
      <c r="F408" s="193">
        <v>27.2</v>
      </c>
      <c r="G408" s="170">
        <v>158</v>
      </c>
      <c r="H408" s="171">
        <v>61</v>
      </c>
      <c r="I408" s="193">
        <v>38.6</v>
      </c>
      <c r="J408" s="170">
        <v>226</v>
      </c>
      <c r="K408" s="171">
        <v>70</v>
      </c>
      <c r="L408" s="193">
        <v>31</v>
      </c>
      <c r="M408" s="170">
        <v>153</v>
      </c>
      <c r="N408" s="171">
        <v>51</v>
      </c>
      <c r="O408" s="193">
        <v>33.299999999999997</v>
      </c>
      <c r="P408" s="170">
        <v>216</v>
      </c>
      <c r="Q408" s="171">
        <v>100</v>
      </c>
      <c r="R408" s="193">
        <v>46.3</v>
      </c>
      <c r="S408" s="170">
        <v>160</v>
      </c>
      <c r="T408" s="171">
        <v>77</v>
      </c>
      <c r="U408" s="193">
        <v>48.1</v>
      </c>
      <c r="V408" s="170">
        <v>205</v>
      </c>
      <c r="W408" s="171">
        <v>87</v>
      </c>
      <c r="X408" s="193">
        <v>42.4</v>
      </c>
      <c r="Y408" s="170">
        <v>149</v>
      </c>
      <c r="Z408" s="171">
        <v>67</v>
      </c>
      <c r="AA408" s="193">
        <v>45</v>
      </c>
      <c r="AB408" s="170">
        <v>187</v>
      </c>
      <c r="AC408" s="171">
        <v>70</v>
      </c>
      <c r="AD408" s="193">
        <v>37.4</v>
      </c>
      <c r="AE408" s="170">
        <v>131</v>
      </c>
      <c r="AF408" s="171">
        <v>63</v>
      </c>
      <c r="AG408" s="193">
        <v>48.1</v>
      </c>
    </row>
    <row r="409" spans="1:33">
      <c r="A409" s="104"/>
      <c r="B409" s="445" t="s">
        <v>138</v>
      </c>
      <c r="C409" s="440" t="s">
        <v>138</v>
      </c>
      <c r="D409" s="179">
        <v>77</v>
      </c>
      <c r="E409" s="178">
        <v>12</v>
      </c>
      <c r="F409" s="194">
        <v>15.6</v>
      </c>
      <c r="G409" s="179">
        <v>60</v>
      </c>
      <c r="H409" s="178">
        <v>6</v>
      </c>
      <c r="I409" s="194">
        <v>10</v>
      </c>
      <c r="J409" s="179">
        <v>64</v>
      </c>
      <c r="K409" s="178">
        <v>9</v>
      </c>
      <c r="L409" s="194">
        <v>14.1</v>
      </c>
      <c r="M409" s="179">
        <v>59</v>
      </c>
      <c r="N409" s="178">
        <v>9</v>
      </c>
      <c r="O409" s="194">
        <v>15.3</v>
      </c>
      <c r="P409" s="179">
        <v>67</v>
      </c>
      <c r="Q409" s="178">
        <v>12</v>
      </c>
      <c r="R409" s="194">
        <v>17.899999999999999</v>
      </c>
      <c r="S409" s="179">
        <v>42</v>
      </c>
      <c r="T409" s="178">
        <v>10</v>
      </c>
      <c r="U409" s="194">
        <v>23.8</v>
      </c>
      <c r="V409" s="179">
        <v>43</v>
      </c>
      <c r="W409" s="178">
        <v>6</v>
      </c>
      <c r="X409" s="194">
        <v>14</v>
      </c>
      <c r="Y409" s="179">
        <v>41</v>
      </c>
      <c r="Z409" s="178">
        <v>6</v>
      </c>
      <c r="AA409" s="194">
        <v>14.6</v>
      </c>
      <c r="AB409" s="179">
        <v>45</v>
      </c>
      <c r="AC409" s="178">
        <v>17</v>
      </c>
      <c r="AD409" s="194">
        <v>37.799999999999997</v>
      </c>
      <c r="AE409" s="179">
        <v>41</v>
      </c>
      <c r="AF409" s="178">
        <v>17</v>
      </c>
      <c r="AG409" s="194">
        <v>41.5</v>
      </c>
    </row>
    <row r="410" spans="1:33">
      <c r="A410" s="104"/>
      <c r="B410" s="442" t="s">
        <v>139</v>
      </c>
      <c r="C410" s="429" t="s">
        <v>140</v>
      </c>
      <c r="D410" s="172">
        <v>0</v>
      </c>
      <c r="E410" s="173">
        <v>0</v>
      </c>
      <c r="F410" s="191">
        <v>0</v>
      </c>
      <c r="G410" s="172">
        <v>0</v>
      </c>
      <c r="H410" s="173">
        <v>0</v>
      </c>
      <c r="I410" s="191">
        <v>0</v>
      </c>
      <c r="J410" s="172">
        <v>17</v>
      </c>
      <c r="K410" s="173">
        <v>17</v>
      </c>
      <c r="L410" s="191">
        <v>100</v>
      </c>
      <c r="M410" s="172">
        <v>4</v>
      </c>
      <c r="N410" s="173">
        <v>4</v>
      </c>
      <c r="O410" s="191">
        <v>100</v>
      </c>
      <c r="P410" s="172">
        <v>10</v>
      </c>
      <c r="Q410" s="173">
        <v>9</v>
      </c>
      <c r="R410" s="191">
        <v>90</v>
      </c>
      <c r="S410" s="172">
        <v>2</v>
      </c>
      <c r="T410" s="173">
        <v>2</v>
      </c>
      <c r="U410" s="191">
        <v>100</v>
      </c>
      <c r="V410" s="172">
        <v>48</v>
      </c>
      <c r="W410" s="173">
        <v>48</v>
      </c>
      <c r="X410" s="191">
        <v>100</v>
      </c>
      <c r="Y410" s="172">
        <v>5</v>
      </c>
      <c r="Z410" s="173">
        <v>5</v>
      </c>
      <c r="AA410" s="191">
        <v>100</v>
      </c>
      <c r="AB410" s="172">
        <v>2</v>
      </c>
      <c r="AC410" s="173">
        <v>0</v>
      </c>
      <c r="AD410" s="191">
        <v>0</v>
      </c>
      <c r="AE410" s="172">
        <v>2</v>
      </c>
      <c r="AF410" s="173">
        <v>0</v>
      </c>
      <c r="AG410" s="191">
        <v>0</v>
      </c>
    </row>
    <row r="411" spans="1:33">
      <c r="A411" s="104"/>
      <c r="B411" s="441"/>
      <c r="C411" s="58" t="s">
        <v>141</v>
      </c>
      <c r="D411" s="169">
        <v>19</v>
      </c>
      <c r="E411" s="168">
        <v>16</v>
      </c>
      <c r="F411" s="192">
        <v>84.2</v>
      </c>
      <c r="G411" s="169">
        <v>3</v>
      </c>
      <c r="H411" s="168">
        <v>3</v>
      </c>
      <c r="I411" s="192">
        <v>100</v>
      </c>
      <c r="J411" s="169">
        <v>9</v>
      </c>
      <c r="K411" s="168">
        <v>6</v>
      </c>
      <c r="L411" s="192">
        <v>66.7</v>
      </c>
      <c r="M411" s="169">
        <v>2</v>
      </c>
      <c r="N411" s="168">
        <v>1</v>
      </c>
      <c r="O411" s="192">
        <v>50</v>
      </c>
      <c r="P411" s="169">
        <v>35</v>
      </c>
      <c r="Q411" s="168">
        <v>14</v>
      </c>
      <c r="R411" s="192">
        <v>40</v>
      </c>
      <c r="S411" s="169">
        <v>7</v>
      </c>
      <c r="T411" s="168">
        <v>3</v>
      </c>
      <c r="U411" s="192">
        <v>42.9</v>
      </c>
      <c r="V411" s="169">
        <v>38</v>
      </c>
      <c r="W411" s="168">
        <v>32</v>
      </c>
      <c r="X411" s="192">
        <v>84.2</v>
      </c>
      <c r="Y411" s="169">
        <v>4</v>
      </c>
      <c r="Z411" s="168">
        <v>4</v>
      </c>
      <c r="AA411" s="192">
        <v>100</v>
      </c>
      <c r="AB411" s="169">
        <v>6</v>
      </c>
      <c r="AC411" s="168">
        <v>5</v>
      </c>
      <c r="AD411" s="192">
        <v>83.3</v>
      </c>
      <c r="AE411" s="169">
        <v>4</v>
      </c>
      <c r="AF411" s="168">
        <v>4</v>
      </c>
      <c r="AG411" s="192">
        <v>100</v>
      </c>
    </row>
    <row r="412" spans="1:33">
      <c r="A412" s="104"/>
      <c r="B412" s="441"/>
      <c r="C412" s="58" t="s">
        <v>142</v>
      </c>
      <c r="D412" s="169">
        <v>0</v>
      </c>
      <c r="E412" s="168">
        <v>0</v>
      </c>
      <c r="F412" s="192">
        <v>0</v>
      </c>
      <c r="G412" s="169">
        <v>0</v>
      </c>
      <c r="H412" s="168">
        <v>0</v>
      </c>
      <c r="I412" s="192">
        <v>0</v>
      </c>
      <c r="J412" s="169">
        <v>1</v>
      </c>
      <c r="K412" s="168">
        <v>1</v>
      </c>
      <c r="L412" s="192">
        <v>100</v>
      </c>
      <c r="M412" s="169">
        <v>1</v>
      </c>
      <c r="N412" s="168">
        <v>1</v>
      </c>
      <c r="O412" s="192">
        <v>100</v>
      </c>
      <c r="P412" s="169">
        <v>0</v>
      </c>
      <c r="Q412" s="168">
        <v>0</v>
      </c>
      <c r="R412" s="192">
        <v>0</v>
      </c>
      <c r="S412" s="169">
        <v>0</v>
      </c>
      <c r="T412" s="168">
        <v>0</v>
      </c>
      <c r="U412" s="192">
        <v>0</v>
      </c>
      <c r="V412" s="169">
        <v>4</v>
      </c>
      <c r="W412" s="168">
        <v>2</v>
      </c>
      <c r="X412" s="192">
        <v>50</v>
      </c>
      <c r="Y412" s="169">
        <v>2</v>
      </c>
      <c r="Z412" s="168">
        <v>2</v>
      </c>
      <c r="AA412" s="192">
        <v>100</v>
      </c>
      <c r="AB412" s="169">
        <v>0</v>
      </c>
      <c r="AC412" s="168">
        <v>0</v>
      </c>
      <c r="AD412" s="192">
        <v>0</v>
      </c>
      <c r="AE412" s="169">
        <v>0</v>
      </c>
      <c r="AF412" s="168">
        <v>0</v>
      </c>
      <c r="AG412" s="192">
        <v>0</v>
      </c>
    </row>
    <row r="413" spans="1:33">
      <c r="A413" s="104"/>
      <c r="B413" s="441"/>
      <c r="C413" s="58" t="s">
        <v>143</v>
      </c>
      <c r="D413" s="169">
        <v>33</v>
      </c>
      <c r="E413" s="168">
        <v>27</v>
      </c>
      <c r="F413" s="192">
        <v>81.8</v>
      </c>
      <c r="G413" s="169">
        <v>27</v>
      </c>
      <c r="H413" s="168">
        <v>22</v>
      </c>
      <c r="I413" s="192">
        <v>81.5</v>
      </c>
      <c r="J413" s="169">
        <v>33</v>
      </c>
      <c r="K413" s="168">
        <v>30</v>
      </c>
      <c r="L413" s="192">
        <v>90.9</v>
      </c>
      <c r="M413" s="169">
        <v>29</v>
      </c>
      <c r="N413" s="168">
        <v>26</v>
      </c>
      <c r="O413" s="192">
        <v>89.7</v>
      </c>
      <c r="P413" s="169">
        <v>54</v>
      </c>
      <c r="Q413" s="168">
        <v>36</v>
      </c>
      <c r="R413" s="192">
        <v>66.7</v>
      </c>
      <c r="S413" s="169">
        <v>18</v>
      </c>
      <c r="T413" s="168">
        <v>14</v>
      </c>
      <c r="U413" s="192">
        <v>77.8</v>
      </c>
      <c r="V413" s="169">
        <v>63</v>
      </c>
      <c r="W413" s="168">
        <v>50</v>
      </c>
      <c r="X413" s="192">
        <v>79.400000000000006</v>
      </c>
      <c r="Y413" s="169">
        <v>38</v>
      </c>
      <c r="Z413" s="168">
        <v>34</v>
      </c>
      <c r="AA413" s="192">
        <v>89.5</v>
      </c>
      <c r="AB413" s="169">
        <v>34</v>
      </c>
      <c r="AC413" s="168">
        <v>26</v>
      </c>
      <c r="AD413" s="192">
        <v>76.5</v>
      </c>
      <c r="AE413" s="169">
        <v>20</v>
      </c>
      <c r="AF413" s="168">
        <v>20</v>
      </c>
      <c r="AG413" s="192">
        <v>100</v>
      </c>
    </row>
    <row r="414" spans="1:33">
      <c r="A414" s="104"/>
      <c r="B414" s="441"/>
      <c r="C414" s="58" t="s">
        <v>308</v>
      </c>
      <c r="D414" s="169">
        <v>2</v>
      </c>
      <c r="E414" s="168">
        <v>1</v>
      </c>
      <c r="F414" s="192">
        <v>50</v>
      </c>
      <c r="G414" s="169">
        <v>2</v>
      </c>
      <c r="H414" s="168">
        <v>1</v>
      </c>
      <c r="I414" s="192">
        <v>50</v>
      </c>
      <c r="J414" s="169">
        <v>1</v>
      </c>
      <c r="K414" s="168">
        <v>0</v>
      </c>
      <c r="L414" s="192">
        <v>0</v>
      </c>
      <c r="M414" s="169">
        <v>1</v>
      </c>
      <c r="N414" s="168">
        <v>0</v>
      </c>
      <c r="O414" s="192">
        <v>0</v>
      </c>
      <c r="P414" s="169">
        <v>1</v>
      </c>
      <c r="Q414" s="168">
        <v>0</v>
      </c>
      <c r="R414" s="192">
        <v>0</v>
      </c>
      <c r="S414" s="169">
        <v>1</v>
      </c>
      <c r="T414" s="168">
        <v>0</v>
      </c>
      <c r="U414" s="192">
        <v>0</v>
      </c>
      <c r="V414" s="169">
        <v>1</v>
      </c>
      <c r="W414" s="168">
        <v>1</v>
      </c>
      <c r="X414" s="192">
        <v>100</v>
      </c>
      <c r="Y414" s="169">
        <v>1</v>
      </c>
      <c r="Z414" s="168">
        <v>1</v>
      </c>
      <c r="AA414" s="192">
        <v>100</v>
      </c>
      <c r="AB414" s="169">
        <v>0</v>
      </c>
      <c r="AC414" s="168">
        <v>0</v>
      </c>
      <c r="AD414" s="192">
        <v>0</v>
      </c>
      <c r="AE414" s="169">
        <v>0</v>
      </c>
      <c r="AF414" s="168">
        <v>0</v>
      </c>
      <c r="AG414" s="192">
        <v>0</v>
      </c>
    </row>
    <row r="415" spans="1:33">
      <c r="A415" s="104"/>
      <c r="B415" s="443"/>
      <c r="C415" s="444" t="s">
        <v>36</v>
      </c>
      <c r="D415" s="170">
        <v>54</v>
      </c>
      <c r="E415" s="171">
        <v>44</v>
      </c>
      <c r="F415" s="193">
        <v>81.5</v>
      </c>
      <c r="G415" s="170">
        <v>32</v>
      </c>
      <c r="H415" s="171">
        <v>26</v>
      </c>
      <c r="I415" s="193">
        <v>81.3</v>
      </c>
      <c r="J415" s="170">
        <v>61</v>
      </c>
      <c r="K415" s="171">
        <v>54</v>
      </c>
      <c r="L415" s="193">
        <v>88.5</v>
      </c>
      <c r="M415" s="170">
        <v>36</v>
      </c>
      <c r="N415" s="171">
        <v>31</v>
      </c>
      <c r="O415" s="193">
        <v>86.1</v>
      </c>
      <c r="P415" s="170">
        <v>100</v>
      </c>
      <c r="Q415" s="171">
        <v>59</v>
      </c>
      <c r="R415" s="193">
        <v>59</v>
      </c>
      <c r="S415" s="170">
        <v>28</v>
      </c>
      <c r="T415" s="171">
        <v>19</v>
      </c>
      <c r="U415" s="193">
        <v>67.900000000000006</v>
      </c>
      <c r="V415" s="170">
        <v>154</v>
      </c>
      <c r="W415" s="171">
        <v>133</v>
      </c>
      <c r="X415" s="193">
        <v>86.4</v>
      </c>
      <c r="Y415" s="170">
        <v>50</v>
      </c>
      <c r="Z415" s="171">
        <v>46</v>
      </c>
      <c r="AA415" s="193">
        <v>92</v>
      </c>
      <c r="AB415" s="170">
        <v>42</v>
      </c>
      <c r="AC415" s="171">
        <v>31</v>
      </c>
      <c r="AD415" s="193">
        <v>73.8</v>
      </c>
      <c r="AE415" s="170">
        <v>26</v>
      </c>
      <c r="AF415" s="171">
        <v>24</v>
      </c>
      <c r="AG415" s="193">
        <v>92.3</v>
      </c>
    </row>
    <row r="416" spans="1:33">
      <c r="A416" s="104"/>
      <c r="B416" s="441" t="s">
        <v>36</v>
      </c>
      <c r="C416" s="58"/>
      <c r="D416" s="169">
        <v>374</v>
      </c>
      <c r="E416" s="168">
        <v>122</v>
      </c>
      <c r="F416" s="192">
        <v>32.6</v>
      </c>
      <c r="G416" s="169">
        <v>247</v>
      </c>
      <c r="H416" s="168">
        <v>91</v>
      </c>
      <c r="I416" s="192">
        <v>36.799999999999997</v>
      </c>
      <c r="J416" s="169">
        <v>353</v>
      </c>
      <c r="K416" s="168">
        <v>135</v>
      </c>
      <c r="L416" s="192">
        <v>38.200000000000003</v>
      </c>
      <c r="M416" s="169">
        <v>250</v>
      </c>
      <c r="N416" s="168">
        <v>93</v>
      </c>
      <c r="O416" s="192">
        <v>37.200000000000003</v>
      </c>
      <c r="P416" s="169">
        <v>383</v>
      </c>
      <c r="Q416" s="168">
        <v>171</v>
      </c>
      <c r="R416" s="192">
        <v>44.6</v>
      </c>
      <c r="S416" s="169">
        <v>230</v>
      </c>
      <c r="T416" s="168">
        <v>106</v>
      </c>
      <c r="U416" s="192">
        <v>46.1</v>
      </c>
      <c r="V416" s="169">
        <v>412</v>
      </c>
      <c r="W416" s="168">
        <v>226</v>
      </c>
      <c r="X416" s="192">
        <v>54.9</v>
      </c>
      <c r="Y416" s="169">
        <v>242</v>
      </c>
      <c r="Z416" s="168">
        <v>119</v>
      </c>
      <c r="AA416" s="192">
        <v>49.2</v>
      </c>
      <c r="AB416" s="169">
        <v>281</v>
      </c>
      <c r="AC416" s="168">
        <v>121</v>
      </c>
      <c r="AD416" s="192">
        <v>43.1</v>
      </c>
      <c r="AE416" s="169">
        <v>200</v>
      </c>
      <c r="AF416" s="168">
        <v>102</v>
      </c>
      <c r="AG416" s="192">
        <v>51</v>
      </c>
    </row>
    <row r="417" spans="1:33">
      <c r="A417" s="452" t="s">
        <v>36</v>
      </c>
      <c r="B417" s="445"/>
      <c r="C417" s="440"/>
      <c r="D417" s="179">
        <v>19149</v>
      </c>
      <c r="E417" s="178">
        <v>10503</v>
      </c>
      <c r="F417" s="194">
        <v>54.8</v>
      </c>
      <c r="G417" s="179">
        <v>4624</v>
      </c>
      <c r="H417" s="178">
        <v>3970</v>
      </c>
      <c r="I417" s="194">
        <v>85.9</v>
      </c>
      <c r="J417" s="179">
        <v>20270</v>
      </c>
      <c r="K417" s="178">
        <v>11174</v>
      </c>
      <c r="L417" s="194">
        <v>55.1</v>
      </c>
      <c r="M417" s="179">
        <v>4877</v>
      </c>
      <c r="N417" s="178">
        <v>4186</v>
      </c>
      <c r="O417" s="194">
        <v>85.8</v>
      </c>
      <c r="P417" s="179">
        <v>19478</v>
      </c>
      <c r="Q417" s="178">
        <v>10563</v>
      </c>
      <c r="R417" s="194">
        <v>54.2</v>
      </c>
      <c r="S417" s="179">
        <v>4186</v>
      </c>
      <c r="T417" s="178">
        <v>3630</v>
      </c>
      <c r="U417" s="194">
        <v>86.7</v>
      </c>
      <c r="V417" s="179">
        <v>16696</v>
      </c>
      <c r="W417" s="178">
        <v>8782</v>
      </c>
      <c r="X417" s="194">
        <v>52.6</v>
      </c>
      <c r="Y417" s="179">
        <v>3704</v>
      </c>
      <c r="Z417" s="178">
        <v>3104</v>
      </c>
      <c r="AA417" s="194">
        <v>83.8</v>
      </c>
      <c r="AB417" s="179">
        <v>15204</v>
      </c>
      <c r="AC417" s="178">
        <v>8691</v>
      </c>
      <c r="AD417" s="194">
        <v>57.2</v>
      </c>
      <c r="AE417" s="179">
        <v>3422</v>
      </c>
      <c r="AF417" s="178">
        <v>2984</v>
      </c>
      <c r="AG417" s="194">
        <v>87.2</v>
      </c>
    </row>
    <row r="418" spans="1:33">
      <c r="A418" s="16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c r="AB418" s="165"/>
      <c r="AC418" s="165"/>
      <c r="AD418" s="165"/>
      <c r="AE418" s="165"/>
      <c r="AF418" s="165"/>
      <c r="AG418" s="165"/>
    </row>
    <row r="419" spans="1:33" ht="15.75">
      <c r="A419" s="154" t="s">
        <v>316</v>
      </c>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c r="AB419" s="165"/>
      <c r="AC419" s="165"/>
      <c r="AD419" s="165"/>
      <c r="AE419" s="165"/>
      <c r="AF419" s="165"/>
      <c r="AG419" s="165"/>
    </row>
    <row r="420" spans="1:33">
      <c r="A420" s="24" t="s">
        <v>0</v>
      </c>
      <c r="B420" s="25"/>
      <c r="C420" s="26"/>
      <c r="D420" s="554" t="str">
        <f>D$6</f>
        <v>July 2017 to June 2018</v>
      </c>
      <c r="E420" s="555"/>
      <c r="F420" s="555"/>
      <c r="G420" s="555"/>
      <c r="H420" s="555"/>
      <c r="I420" s="556"/>
      <c r="J420" s="554" t="str">
        <f t="shared" ref="J420" si="8">J$6</f>
        <v>July 2018 to June 2019</v>
      </c>
      <c r="K420" s="555"/>
      <c r="L420" s="555"/>
      <c r="M420" s="555"/>
      <c r="N420" s="555"/>
      <c r="O420" s="556"/>
      <c r="P420" s="554" t="str">
        <f t="shared" ref="P420" si="9">P$6</f>
        <v>July 2019 to June 2020</v>
      </c>
      <c r="Q420" s="555"/>
      <c r="R420" s="555"/>
      <c r="S420" s="555"/>
      <c r="T420" s="555"/>
      <c r="U420" s="556"/>
      <c r="V420" s="554" t="str">
        <f t="shared" ref="V420" si="10">V$6</f>
        <v>July 2020 to June 2021</v>
      </c>
      <c r="W420" s="555"/>
      <c r="X420" s="555"/>
      <c r="Y420" s="555"/>
      <c r="Z420" s="555"/>
      <c r="AA420" s="556"/>
      <c r="AB420" s="554" t="str">
        <f t="shared" ref="AB420" si="11">AB$6</f>
        <v>July 2021 to June 2022</v>
      </c>
      <c r="AC420" s="555"/>
      <c r="AD420" s="555"/>
      <c r="AE420" s="555"/>
      <c r="AF420" s="555"/>
      <c r="AG420" s="556"/>
    </row>
    <row r="421" spans="1:33">
      <c r="A421" s="27"/>
      <c r="B421" s="10"/>
      <c r="C421" s="28"/>
      <c r="D421" s="557" t="s">
        <v>28</v>
      </c>
      <c r="E421" s="558"/>
      <c r="F421" s="559"/>
      <c r="G421" s="560" t="s">
        <v>495</v>
      </c>
      <c r="H421" s="561"/>
      <c r="I421" s="562"/>
      <c r="J421" s="557" t="s">
        <v>28</v>
      </c>
      <c r="K421" s="558"/>
      <c r="L421" s="559"/>
      <c r="M421" s="560" t="s">
        <v>495</v>
      </c>
      <c r="N421" s="561"/>
      <c r="O421" s="562"/>
      <c r="P421" s="557" t="s">
        <v>28</v>
      </c>
      <c r="Q421" s="558"/>
      <c r="R421" s="559"/>
      <c r="S421" s="560" t="s">
        <v>495</v>
      </c>
      <c r="T421" s="561"/>
      <c r="U421" s="562"/>
      <c r="V421" s="557" t="s">
        <v>28</v>
      </c>
      <c r="W421" s="558"/>
      <c r="X421" s="559"/>
      <c r="Y421" s="560" t="s">
        <v>495</v>
      </c>
      <c r="Z421" s="561"/>
      <c r="AA421" s="562"/>
      <c r="AB421" s="557" t="s">
        <v>28</v>
      </c>
      <c r="AC421" s="558"/>
      <c r="AD421" s="559"/>
      <c r="AE421" s="560" t="s">
        <v>495</v>
      </c>
      <c r="AF421" s="561"/>
      <c r="AG421" s="562"/>
    </row>
    <row r="422" spans="1:33" ht="51.75">
      <c r="A422" s="223" t="s">
        <v>471</v>
      </c>
      <c r="B422" s="29"/>
      <c r="C422" s="30"/>
      <c r="D422" s="301" t="s">
        <v>276</v>
      </c>
      <c r="E422" s="302" t="s">
        <v>277</v>
      </c>
      <c r="F422" s="190" t="s">
        <v>278</v>
      </c>
      <c r="G422" s="301" t="s">
        <v>274</v>
      </c>
      <c r="H422" s="302" t="s">
        <v>275</v>
      </c>
      <c r="I422" s="190" t="s">
        <v>278</v>
      </c>
      <c r="J422" s="301" t="s">
        <v>276</v>
      </c>
      <c r="K422" s="302" t="s">
        <v>277</v>
      </c>
      <c r="L422" s="190" t="s">
        <v>278</v>
      </c>
      <c r="M422" s="301" t="s">
        <v>274</v>
      </c>
      <c r="N422" s="302" t="s">
        <v>275</v>
      </c>
      <c r="O422" s="190" t="s">
        <v>278</v>
      </c>
      <c r="P422" s="301" t="s">
        <v>276</v>
      </c>
      <c r="Q422" s="302" t="s">
        <v>277</v>
      </c>
      <c r="R422" s="190" t="s">
        <v>278</v>
      </c>
      <c r="S422" s="301" t="s">
        <v>274</v>
      </c>
      <c r="T422" s="302" t="s">
        <v>275</v>
      </c>
      <c r="U422" s="190" t="s">
        <v>278</v>
      </c>
      <c r="V422" s="301" t="s">
        <v>276</v>
      </c>
      <c r="W422" s="302" t="s">
        <v>277</v>
      </c>
      <c r="X422" s="190" t="s">
        <v>278</v>
      </c>
      <c r="Y422" s="301" t="s">
        <v>274</v>
      </c>
      <c r="Z422" s="302" t="s">
        <v>275</v>
      </c>
      <c r="AA422" s="190" t="s">
        <v>278</v>
      </c>
      <c r="AB422" s="301" t="s">
        <v>276</v>
      </c>
      <c r="AC422" s="302" t="s">
        <v>277</v>
      </c>
      <c r="AD422" s="190" t="s">
        <v>278</v>
      </c>
      <c r="AE422" s="301" t="s">
        <v>274</v>
      </c>
      <c r="AF422" s="302" t="s">
        <v>275</v>
      </c>
      <c r="AG422" s="190" t="s">
        <v>278</v>
      </c>
    </row>
    <row r="423" spans="1:33">
      <c r="A423" s="363" t="s">
        <v>6</v>
      </c>
      <c r="B423" s="442" t="s">
        <v>179</v>
      </c>
      <c r="C423" s="429" t="s">
        <v>34</v>
      </c>
      <c r="D423" s="172">
        <v>1</v>
      </c>
      <c r="E423" s="173">
        <v>0</v>
      </c>
      <c r="F423" s="191">
        <v>0</v>
      </c>
      <c r="G423" s="172">
        <v>1</v>
      </c>
      <c r="H423" s="173">
        <v>0</v>
      </c>
      <c r="I423" s="191">
        <v>0</v>
      </c>
      <c r="J423" s="172">
        <v>1</v>
      </c>
      <c r="K423" s="173">
        <v>1</v>
      </c>
      <c r="L423" s="191">
        <v>100</v>
      </c>
      <c r="M423" s="172">
        <v>1</v>
      </c>
      <c r="N423" s="173">
        <v>1</v>
      </c>
      <c r="O423" s="191">
        <v>100</v>
      </c>
      <c r="P423" s="172">
        <v>0</v>
      </c>
      <c r="Q423" s="173">
        <v>0</v>
      </c>
      <c r="R423" s="191">
        <v>0</v>
      </c>
      <c r="S423" s="172">
        <v>0</v>
      </c>
      <c r="T423" s="173">
        <v>0</v>
      </c>
      <c r="U423" s="191">
        <v>0</v>
      </c>
      <c r="V423" s="172">
        <v>1</v>
      </c>
      <c r="W423" s="173">
        <v>1</v>
      </c>
      <c r="X423" s="191">
        <v>100</v>
      </c>
      <c r="Y423" s="172">
        <v>1</v>
      </c>
      <c r="Z423" s="173">
        <v>1</v>
      </c>
      <c r="AA423" s="191">
        <v>100</v>
      </c>
      <c r="AB423" s="172">
        <v>0</v>
      </c>
      <c r="AC423" s="173">
        <v>0</v>
      </c>
      <c r="AD423" s="191">
        <v>0</v>
      </c>
      <c r="AE423" s="172">
        <v>0</v>
      </c>
      <c r="AF423" s="173">
        <v>0</v>
      </c>
      <c r="AG423" s="191">
        <v>0</v>
      </c>
    </row>
    <row r="424" spans="1:33">
      <c r="A424" s="104"/>
      <c r="B424" s="441"/>
      <c r="C424" s="58" t="s">
        <v>35</v>
      </c>
      <c r="D424" s="169">
        <v>44</v>
      </c>
      <c r="E424" s="168">
        <v>34</v>
      </c>
      <c r="F424" s="192">
        <v>77.3</v>
      </c>
      <c r="G424" s="169">
        <v>44</v>
      </c>
      <c r="H424" s="168">
        <v>34</v>
      </c>
      <c r="I424" s="192">
        <v>77.3</v>
      </c>
      <c r="J424" s="169">
        <v>49</v>
      </c>
      <c r="K424" s="168">
        <v>40</v>
      </c>
      <c r="L424" s="192">
        <v>81.599999999999994</v>
      </c>
      <c r="M424" s="169">
        <v>47</v>
      </c>
      <c r="N424" s="168">
        <v>39</v>
      </c>
      <c r="O424" s="192">
        <v>83</v>
      </c>
      <c r="P424" s="169">
        <v>33</v>
      </c>
      <c r="Q424" s="168">
        <v>25</v>
      </c>
      <c r="R424" s="192">
        <v>75.8</v>
      </c>
      <c r="S424" s="169">
        <v>33</v>
      </c>
      <c r="T424" s="168">
        <v>25</v>
      </c>
      <c r="U424" s="192">
        <v>75.8</v>
      </c>
      <c r="V424" s="169">
        <v>39</v>
      </c>
      <c r="W424" s="168">
        <v>28</v>
      </c>
      <c r="X424" s="192">
        <v>71.8</v>
      </c>
      <c r="Y424" s="169">
        <v>38</v>
      </c>
      <c r="Z424" s="168">
        <v>28</v>
      </c>
      <c r="AA424" s="192">
        <v>73.7</v>
      </c>
      <c r="AB424" s="169">
        <v>33</v>
      </c>
      <c r="AC424" s="168">
        <v>25</v>
      </c>
      <c r="AD424" s="192">
        <v>75.8</v>
      </c>
      <c r="AE424" s="169">
        <v>32</v>
      </c>
      <c r="AF424" s="168">
        <v>24</v>
      </c>
      <c r="AG424" s="192">
        <v>75</v>
      </c>
    </row>
    <row r="425" spans="1:33">
      <c r="A425" s="446"/>
      <c r="B425" s="443"/>
      <c r="C425" s="444" t="s">
        <v>36</v>
      </c>
      <c r="D425" s="170">
        <v>45</v>
      </c>
      <c r="E425" s="171">
        <v>34</v>
      </c>
      <c r="F425" s="193">
        <v>75.599999999999994</v>
      </c>
      <c r="G425" s="170">
        <v>45</v>
      </c>
      <c r="H425" s="171">
        <v>34</v>
      </c>
      <c r="I425" s="193">
        <v>75.599999999999994</v>
      </c>
      <c r="J425" s="170">
        <v>50</v>
      </c>
      <c r="K425" s="171">
        <v>41</v>
      </c>
      <c r="L425" s="193">
        <v>82</v>
      </c>
      <c r="M425" s="170">
        <v>48</v>
      </c>
      <c r="N425" s="171">
        <v>40</v>
      </c>
      <c r="O425" s="193">
        <v>83.3</v>
      </c>
      <c r="P425" s="170">
        <v>33</v>
      </c>
      <c r="Q425" s="171">
        <v>25</v>
      </c>
      <c r="R425" s="193">
        <v>75.8</v>
      </c>
      <c r="S425" s="170">
        <v>33</v>
      </c>
      <c r="T425" s="171">
        <v>25</v>
      </c>
      <c r="U425" s="193">
        <v>75.8</v>
      </c>
      <c r="V425" s="170">
        <v>40</v>
      </c>
      <c r="W425" s="171">
        <v>29</v>
      </c>
      <c r="X425" s="193">
        <v>72.5</v>
      </c>
      <c r="Y425" s="170">
        <v>39</v>
      </c>
      <c r="Z425" s="171">
        <v>29</v>
      </c>
      <c r="AA425" s="193">
        <v>74.400000000000006</v>
      </c>
      <c r="AB425" s="170">
        <v>33</v>
      </c>
      <c r="AC425" s="171">
        <v>25</v>
      </c>
      <c r="AD425" s="193">
        <v>75.8</v>
      </c>
      <c r="AE425" s="170">
        <v>32</v>
      </c>
      <c r="AF425" s="171">
        <v>24</v>
      </c>
      <c r="AG425" s="193">
        <v>75</v>
      </c>
    </row>
    <row r="426" spans="1:33">
      <c r="A426" s="104" t="s">
        <v>7</v>
      </c>
      <c r="B426" s="441" t="s">
        <v>37</v>
      </c>
      <c r="C426" s="58" t="s">
        <v>38</v>
      </c>
      <c r="D426" s="169">
        <v>10575</v>
      </c>
      <c r="E426" s="168">
        <v>5998</v>
      </c>
      <c r="F426" s="192">
        <v>56.7</v>
      </c>
      <c r="G426" s="169">
        <v>9013</v>
      </c>
      <c r="H426" s="168">
        <v>5516</v>
      </c>
      <c r="I426" s="192">
        <v>61.2</v>
      </c>
      <c r="J426" s="169">
        <v>10795</v>
      </c>
      <c r="K426" s="168">
        <v>6049</v>
      </c>
      <c r="L426" s="192">
        <v>56</v>
      </c>
      <c r="M426" s="169">
        <v>8968</v>
      </c>
      <c r="N426" s="168">
        <v>5475</v>
      </c>
      <c r="O426" s="192">
        <v>61.1</v>
      </c>
      <c r="P426" s="169">
        <v>10324</v>
      </c>
      <c r="Q426" s="168">
        <v>5956</v>
      </c>
      <c r="R426" s="192">
        <v>57.7</v>
      </c>
      <c r="S426" s="169">
        <v>8299</v>
      </c>
      <c r="T426" s="168">
        <v>5284</v>
      </c>
      <c r="U426" s="192">
        <v>63.7</v>
      </c>
      <c r="V426" s="169">
        <v>13374</v>
      </c>
      <c r="W426" s="168">
        <v>7155</v>
      </c>
      <c r="X426" s="192">
        <v>53.5</v>
      </c>
      <c r="Y426" s="169">
        <v>10558</v>
      </c>
      <c r="Z426" s="168">
        <v>6280</v>
      </c>
      <c r="AA426" s="192">
        <v>59.5</v>
      </c>
      <c r="AB426" s="169">
        <v>11764</v>
      </c>
      <c r="AC426" s="168">
        <v>6419</v>
      </c>
      <c r="AD426" s="192">
        <v>54.6</v>
      </c>
      <c r="AE426" s="169">
        <v>9140</v>
      </c>
      <c r="AF426" s="168">
        <v>5576</v>
      </c>
      <c r="AG426" s="192">
        <v>61</v>
      </c>
    </row>
    <row r="427" spans="1:33">
      <c r="A427" s="104"/>
      <c r="B427" s="441"/>
      <c r="C427" s="58" t="s">
        <v>39</v>
      </c>
      <c r="D427" s="169">
        <v>2963</v>
      </c>
      <c r="E427" s="168">
        <v>2154</v>
      </c>
      <c r="F427" s="192">
        <v>72.7</v>
      </c>
      <c r="G427" s="169">
        <v>2254</v>
      </c>
      <c r="H427" s="168">
        <v>1701</v>
      </c>
      <c r="I427" s="192">
        <v>75.5</v>
      </c>
      <c r="J427" s="169">
        <v>2891</v>
      </c>
      <c r="K427" s="168">
        <v>2132</v>
      </c>
      <c r="L427" s="192">
        <v>73.7</v>
      </c>
      <c r="M427" s="169">
        <v>2223</v>
      </c>
      <c r="N427" s="168">
        <v>1699</v>
      </c>
      <c r="O427" s="192">
        <v>76.400000000000006</v>
      </c>
      <c r="P427" s="169">
        <v>2792</v>
      </c>
      <c r="Q427" s="168">
        <v>2082</v>
      </c>
      <c r="R427" s="192">
        <v>74.599999999999994</v>
      </c>
      <c r="S427" s="169">
        <v>2073</v>
      </c>
      <c r="T427" s="168">
        <v>1598</v>
      </c>
      <c r="U427" s="192">
        <v>77.099999999999994</v>
      </c>
      <c r="V427" s="169">
        <v>3259</v>
      </c>
      <c r="W427" s="168">
        <v>2431</v>
      </c>
      <c r="X427" s="192">
        <v>74.599999999999994</v>
      </c>
      <c r="Y427" s="169">
        <v>2356</v>
      </c>
      <c r="Z427" s="168">
        <v>1800</v>
      </c>
      <c r="AA427" s="192">
        <v>76.400000000000006</v>
      </c>
      <c r="AB427" s="169">
        <v>2998</v>
      </c>
      <c r="AC427" s="168">
        <v>2197</v>
      </c>
      <c r="AD427" s="192">
        <v>73.3</v>
      </c>
      <c r="AE427" s="169">
        <v>2167</v>
      </c>
      <c r="AF427" s="168">
        <v>1647</v>
      </c>
      <c r="AG427" s="192">
        <v>76</v>
      </c>
    </row>
    <row r="428" spans="1:33">
      <c r="A428" s="104"/>
      <c r="B428" s="441"/>
      <c r="C428" s="58" t="s">
        <v>40</v>
      </c>
      <c r="D428" s="169">
        <v>20522</v>
      </c>
      <c r="E428" s="168">
        <v>12695</v>
      </c>
      <c r="F428" s="192">
        <v>61.9</v>
      </c>
      <c r="G428" s="169">
        <v>16917</v>
      </c>
      <c r="H428" s="168">
        <v>10943</v>
      </c>
      <c r="I428" s="192">
        <v>64.7</v>
      </c>
      <c r="J428" s="169">
        <v>20474</v>
      </c>
      <c r="K428" s="168">
        <v>13089</v>
      </c>
      <c r="L428" s="192">
        <v>63.9</v>
      </c>
      <c r="M428" s="169">
        <v>16789</v>
      </c>
      <c r="N428" s="168">
        <v>11281</v>
      </c>
      <c r="O428" s="192">
        <v>67.2</v>
      </c>
      <c r="P428" s="169">
        <v>18352</v>
      </c>
      <c r="Q428" s="168">
        <v>12150</v>
      </c>
      <c r="R428" s="192">
        <v>66.2</v>
      </c>
      <c r="S428" s="169">
        <v>15003</v>
      </c>
      <c r="T428" s="168">
        <v>10429</v>
      </c>
      <c r="U428" s="192">
        <v>69.5</v>
      </c>
      <c r="V428" s="169">
        <v>23909</v>
      </c>
      <c r="W428" s="168">
        <v>15153</v>
      </c>
      <c r="X428" s="192">
        <v>63.4</v>
      </c>
      <c r="Y428" s="169">
        <v>19404</v>
      </c>
      <c r="Z428" s="168">
        <v>12975</v>
      </c>
      <c r="AA428" s="192">
        <v>66.900000000000006</v>
      </c>
      <c r="AB428" s="169">
        <v>20781</v>
      </c>
      <c r="AC428" s="168">
        <v>13555</v>
      </c>
      <c r="AD428" s="192">
        <v>65.2</v>
      </c>
      <c r="AE428" s="169">
        <v>16913</v>
      </c>
      <c r="AF428" s="168">
        <v>11688</v>
      </c>
      <c r="AG428" s="192">
        <v>69.099999999999994</v>
      </c>
    </row>
    <row r="429" spans="1:33" s="165" customFormat="1">
      <c r="A429" s="104"/>
      <c r="B429" s="441"/>
      <c r="C429" s="58" t="s">
        <v>36</v>
      </c>
      <c r="D429" s="169">
        <v>34060</v>
      </c>
      <c r="E429" s="168">
        <v>20847</v>
      </c>
      <c r="F429" s="192">
        <v>61.2</v>
      </c>
      <c r="G429" s="169">
        <v>23660</v>
      </c>
      <c r="H429" s="168">
        <v>16742</v>
      </c>
      <c r="I429" s="192">
        <v>70.8</v>
      </c>
      <c r="J429" s="169">
        <v>34160</v>
      </c>
      <c r="K429" s="168">
        <v>21270</v>
      </c>
      <c r="L429" s="192">
        <v>62.3</v>
      </c>
      <c r="M429" s="169">
        <v>23560</v>
      </c>
      <c r="N429" s="168">
        <v>16929</v>
      </c>
      <c r="O429" s="192">
        <v>71.900000000000006</v>
      </c>
      <c r="P429" s="169">
        <v>31468</v>
      </c>
      <c r="Q429" s="168">
        <v>20188</v>
      </c>
      <c r="R429" s="192">
        <v>64.2</v>
      </c>
      <c r="S429" s="169">
        <v>21186</v>
      </c>
      <c r="T429" s="168">
        <v>15768</v>
      </c>
      <c r="U429" s="192">
        <v>74.400000000000006</v>
      </c>
      <c r="V429" s="169">
        <v>40542</v>
      </c>
      <c r="W429" s="168">
        <v>24739</v>
      </c>
      <c r="X429" s="192">
        <v>61</v>
      </c>
      <c r="Y429" s="169">
        <v>26902</v>
      </c>
      <c r="Z429" s="168">
        <v>19206</v>
      </c>
      <c r="AA429" s="192">
        <v>71.400000000000006</v>
      </c>
      <c r="AB429" s="169">
        <v>35543</v>
      </c>
      <c r="AC429" s="168">
        <v>22171</v>
      </c>
      <c r="AD429" s="192">
        <v>62.4</v>
      </c>
      <c r="AE429" s="169">
        <v>23562</v>
      </c>
      <c r="AF429" s="168">
        <v>17148</v>
      </c>
      <c r="AG429" s="192">
        <v>72.8</v>
      </c>
    </row>
    <row r="430" spans="1:33">
      <c r="A430" s="104"/>
      <c r="B430" s="442" t="s">
        <v>492</v>
      </c>
      <c r="C430" s="429" t="s">
        <v>426</v>
      </c>
      <c r="D430" s="172">
        <v>11459</v>
      </c>
      <c r="E430" s="173">
        <v>7535</v>
      </c>
      <c r="F430" s="191">
        <v>65.8</v>
      </c>
      <c r="G430" s="172">
        <v>9317</v>
      </c>
      <c r="H430" s="173">
        <v>6322</v>
      </c>
      <c r="I430" s="191">
        <v>67.900000000000006</v>
      </c>
      <c r="J430" s="172">
        <v>12185</v>
      </c>
      <c r="K430" s="173">
        <v>8123</v>
      </c>
      <c r="L430" s="191">
        <v>66.7</v>
      </c>
      <c r="M430" s="172">
        <v>9798</v>
      </c>
      <c r="N430" s="173">
        <v>6824</v>
      </c>
      <c r="O430" s="191">
        <v>69.599999999999994</v>
      </c>
      <c r="P430" s="172">
        <v>12094</v>
      </c>
      <c r="Q430" s="173">
        <v>8313</v>
      </c>
      <c r="R430" s="191">
        <v>68.7</v>
      </c>
      <c r="S430" s="172">
        <v>9487</v>
      </c>
      <c r="T430" s="173">
        <v>6807</v>
      </c>
      <c r="U430" s="191">
        <v>71.8</v>
      </c>
      <c r="V430" s="172">
        <v>16657</v>
      </c>
      <c r="W430" s="173">
        <v>11004</v>
      </c>
      <c r="X430" s="191">
        <v>66.099999999999994</v>
      </c>
      <c r="Y430" s="172">
        <v>13149</v>
      </c>
      <c r="Z430" s="173">
        <v>9107</v>
      </c>
      <c r="AA430" s="191">
        <v>69.3</v>
      </c>
      <c r="AB430" s="172">
        <v>16044</v>
      </c>
      <c r="AC430" s="173">
        <v>10683</v>
      </c>
      <c r="AD430" s="191">
        <v>66.599999999999994</v>
      </c>
      <c r="AE430" s="172">
        <v>12636</v>
      </c>
      <c r="AF430" s="173">
        <v>8925</v>
      </c>
      <c r="AG430" s="191">
        <v>70.599999999999994</v>
      </c>
    </row>
    <row r="431" spans="1:33">
      <c r="A431" s="104"/>
      <c r="B431" s="441"/>
      <c r="C431" s="58" t="s">
        <v>289</v>
      </c>
      <c r="D431" s="169">
        <v>68</v>
      </c>
      <c r="E431" s="168">
        <v>42</v>
      </c>
      <c r="F431" s="192">
        <v>61.8</v>
      </c>
      <c r="G431" s="169">
        <v>66</v>
      </c>
      <c r="H431" s="168">
        <v>41</v>
      </c>
      <c r="I431" s="192">
        <v>62.1</v>
      </c>
      <c r="J431" s="169">
        <v>50</v>
      </c>
      <c r="K431" s="168">
        <v>34</v>
      </c>
      <c r="L431" s="192">
        <v>68</v>
      </c>
      <c r="M431" s="169">
        <v>48</v>
      </c>
      <c r="N431" s="168">
        <v>33</v>
      </c>
      <c r="O431" s="192">
        <v>68.8</v>
      </c>
      <c r="P431" s="169">
        <v>67</v>
      </c>
      <c r="Q431" s="168">
        <v>40</v>
      </c>
      <c r="R431" s="192">
        <v>59.7</v>
      </c>
      <c r="S431" s="169">
        <v>61</v>
      </c>
      <c r="T431" s="168">
        <v>37</v>
      </c>
      <c r="U431" s="192">
        <v>60.7</v>
      </c>
      <c r="V431" s="169">
        <v>81</v>
      </c>
      <c r="W431" s="168">
        <v>42</v>
      </c>
      <c r="X431" s="192">
        <v>51.9</v>
      </c>
      <c r="Y431" s="169">
        <v>74</v>
      </c>
      <c r="Z431" s="168">
        <v>42</v>
      </c>
      <c r="AA431" s="192">
        <v>56.8</v>
      </c>
      <c r="AB431" s="169">
        <v>79</v>
      </c>
      <c r="AC431" s="168">
        <v>42</v>
      </c>
      <c r="AD431" s="192">
        <v>53.2</v>
      </c>
      <c r="AE431" s="169">
        <v>65</v>
      </c>
      <c r="AF431" s="168">
        <v>36</v>
      </c>
      <c r="AG431" s="192">
        <v>55.4</v>
      </c>
    </row>
    <row r="432" spans="1:33" ht="15" customHeight="1">
      <c r="A432" s="104"/>
      <c r="B432" s="443"/>
      <c r="C432" s="444" t="s">
        <v>36</v>
      </c>
      <c r="D432" s="170">
        <v>11527</v>
      </c>
      <c r="E432" s="171">
        <v>7577</v>
      </c>
      <c r="F432" s="193">
        <v>65.7</v>
      </c>
      <c r="G432" s="170">
        <v>9368</v>
      </c>
      <c r="H432" s="171">
        <v>6355</v>
      </c>
      <c r="I432" s="193">
        <v>67.8</v>
      </c>
      <c r="J432" s="170">
        <v>12235</v>
      </c>
      <c r="K432" s="171">
        <v>8157</v>
      </c>
      <c r="L432" s="193">
        <v>66.7</v>
      </c>
      <c r="M432" s="170">
        <v>9839</v>
      </c>
      <c r="N432" s="171">
        <v>6854</v>
      </c>
      <c r="O432" s="193">
        <v>69.7</v>
      </c>
      <c r="P432" s="170">
        <v>12161</v>
      </c>
      <c r="Q432" s="171">
        <v>8353</v>
      </c>
      <c r="R432" s="193">
        <v>68.7</v>
      </c>
      <c r="S432" s="170">
        <v>9533</v>
      </c>
      <c r="T432" s="171">
        <v>6838</v>
      </c>
      <c r="U432" s="193">
        <v>71.7</v>
      </c>
      <c r="V432" s="170">
        <v>16738</v>
      </c>
      <c r="W432" s="171">
        <v>11046</v>
      </c>
      <c r="X432" s="193">
        <v>66</v>
      </c>
      <c r="Y432" s="170">
        <v>13204</v>
      </c>
      <c r="Z432" s="171">
        <v>9138</v>
      </c>
      <c r="AA432" s="193">
        <v>69.2</v>
      </c>
      <c r="AB432" s="170">
        <v>16123</v>
      </c>
      <c r="AC432" s="171">
        <v>10725</v>
      </c>
      <c r="AD432" s="193">
        <v>66.5</v>
      </c>
      <c r="AE432" s="170">
        <v>12688</v>
      </c>
      <c r="AF432" s="171">
        <v>8957</v>
      </c>
      <c r="AG432" s="193">
        <v>70.599999999999994</v>
      </c>
    </row>
    <row r="433" spans="1:33">
      <c r="A433" s="446"/>
      <c r="B433" s="443" t="s">
        <v>36</v>
      </c>
      <c r="C433" s="444"/>
      <c r="D433" s="170">
        <v>45587</v>
      </c>
      <c r="E433" s="171">
        <v>28424</v>
      </c>
      <c r="F433" s="193">
        <v>62.4</v>
      </c>
      <c r="G433" s="170">
        <v>28501</v>
      </c>
      <c r="H433" s="171">
        <v>20625</v>
      </c>
      <c r="I433" s="193">
        <v>72.400000000000006</v>
      </c>
      <c r="J433" s="170">
        <v>46395</v>
      </c>
      <c r="K433" s="171">
        <v>29427</v>
      </c>
      <c r="L433" s="193">
        <v>63.4</v>
      </c>
      <c r="M433" s="170">
        <v>28744</v>
      </c>
      <c r="N433" s="171">
        <v>21153</v>
      </c>
      <c r="O433" s="193">
        <v>73.599999999999994</v>
      </c>
      <c r="P433" s="170">
        <v>43629</v>
      </c>
      <c r="Q433" s="171">
        <v>28541</v>
      </c>
      <c r="R433" s="193">
        <v>65.400000000000006</v>
      </c>
      <c r="S433" s="170">
        <v>26261</v>
      </c>
      <c r="T433" s="171">
        <v>19965</v>
      </c>
      <c r="U433" s="193">
        <v>76</v>
      </c>
      <c r="V433" s="170">
        <v>57280</v>
      </c>
      <c r="W433" s="171">
        <v>35785</v>
      </c>
      <c r="X433" s="193">
        <v>62.5</v>
      </c>
      <c r="Y433" s="170">
        <v>34015</v>
      </c>
      <c r="Z433" s="171">
        <v>24979</v>
      </c>
      <c r="AA433" s="193">
        <v>73.400000000000006</v>
      </c>
      <c r="AB433" s="170">
        <v>51666</v>
      </c>
      <c r="AC433" s="171">
        <v>32896</v>
      </c>
      <c r="AD433" s="193">
        <v>63.7</v>
      </c>
      <c r="AE433" s="170">
        <v>30587</v>
      </c>
      <c r="AF433" s="171">
        <v>22825</v>
      </c>
      <c r="AG433" s="193">
        <v>74.599999999999994</v>
      </c>
    </row>
    <row r="434" spans="1:33">
      <c r="A434" s="104" t="s">
        <v>8</v>
      </c>
      <c r="B434" s="441" t="s">
        <v>41</v>
      </c>
      <c r="C434" s="58" t="s">
        <v>42</v>
      </c>
      <c r="D434" s="169">
        <v>1572</v>
      </c>
      <c r="E434" s="168">
        <v>586</v>
      </c>
      <c r="F434" s="192">
        <v>37.299999999999997</v>
      </c>
      <c r="G434" s="169">
        <v>728</v>
      </c>
      <c r="H434" s="168">
        <v>386</v>
      </c>
      <c r="I434" s="192">
        <v>53</v>
      </c>
      <c r="J434" s="169">
        <v>1366</v>
      </c>
      <c r="K434" s="168">
        <v>521</v>
      </c>
      <c r="L434" s="192">
        <v>38.1</v>
      </c>
      <c r="M434" s="169">
        <v>634</v>
      </c>
      <c r="N434" s="168">
        <v>314</v>
      </c>
      <c r="O434" s="192">
        <v>49.5</v>
      </c>
      <c r="P434" s="169">
        <v>949</v>
      </c>
      <c r="Q434" s="168">
        <v>329</v>
      </c>
      <c r="R434" s="192">
        <v>34.700000000000003</v>
      </c>
      <c r="S434" s="169">
        <v>406</v>
      </c>
      <c r="T434" s="168">
        <v>184</v>
      </c>
      <c r="U434" s="192">
        <v>45.3</v>
      </c>
      <c r="V434" s="169">
        <v>1067</v>
      </c>
      <c r="W434" s="168">
        <v>339</v>
      </c>
      <c r="X434" s="192">
        <v>31.8</v>
      </c>
      <c r="Y434" s="169">
        <v>389</v>
      </c>
      <c r="Z434" s="168">
        <v>171</v>
      </c>
      <c r="AA434" s="192">
        <v>44</v>
      </c>
      <c r="AB434" s="169">
        <v>935</v>
      </c>
      <c r="AC434" s="168">
        <v>231</v>
      </c>
      <c r="AD434" s="192">
        <v>24.7</v>
      </c>
      <c r="AE434" s="169">
        <v>336</v>
      </c>
      <c r="AF434" s="168">
        <v>136</v>
      </c>
      <c r="AG434" s="192">
        <v>40.5</v>
      </c>
    </row>
    <row r="435" spans="1:33">
      <c r="A435" s="104"/>
      <c r="B435" s="441"/>
      <c r="C435" s="58" t="s">
        <v>43</v>
      </c>
      <c r="D435" s="169">
        <v>210</v>
      </c>
      <c r="E435" s="168">
        <v>121</v>
      </c>
      <c r="F435" s="192">
        <v>57.6</v>
      </c>
      <c r="G435" s="169">
        <v>169</v>
      </c>
      <c r="H435" s="168">
        <v>99</v>
      </c>
      <c r="I435" s="192">
        <v>58.6</v>
      </c>
      <c r="J435" s="169">
        <v>345</v>
      </c>
      <c r="K435" s="168">
        <v>183</v>
      </c>
      <c r="L435" s="192">
        <v>53</v>
      </c>
      <c r="M435" s="169">
        <v>237</v>
      </c>
      <c r="N435" s="168">
        <v>144</v>
      </c>
      <c r="O435" s="192">
        <v>60.8</v>
      </c>
      <c r="P435" s="169">
        <v>520</v>
      </c>
      <c r="Q435" s="168">
        <v>260</v>
      </c>
      <c r="R435" s="192">
        <v>50</v>
      </c>
      <c r="S435" s="169">
        <v>397</v>
      </c>
      <c r="T435" s="168">
        <v>211</v>
      </c>
      <c r="U435" s="192">
        <v>53.1</v>
      </c>
      <c r="V435" s="169">
        <v>755</v>
      </c>
      <c r="W435" s="168">
        <v>365</v>
      </c>
      <c r="X435" s="192">
        <v>48.3</v>
      </c>
      <c r="Y435" s="169">
        <v>529</v>
      </c>
      <c r="Z435" s="168">
        <v>285</v>
      </c>
      <c r="AA435" s="192">
        <v>53.9</v>
      </c>
      <c r="AB435" s="169">
        <v>774</v>
      </c>
      <c r="AC435" s="168">
        <v>337</v>
      </c>
      <c r="AD435" s="192">
        <v>43.5</v>
      </c>
      <c r="AE435" s="169">
        <v>508</v>
      </c>
      <c r="AF435" s="168">
        <v>262</v>
      </c>
      <c r="AG435" s="192">
        <v>51.6</v>
      </c>
    </row>
    <row r="436" spans="1:33">
      <c r="A436" s="104"/>
      <c r="B436" s="441"/>
      <c r="C436" s="58" t="s">
        <v>36</v>
      </c>
      <c r="D436" s="169">
        <v>1782</v>
      </c>
      <c r="E436" s="168">
        <v>707</v>
      </c>
      <c r="F436" s="192">
        <v>39.700000000000003</v>
      </c>
      <c r="G436" s="169">
        <v>859</v>
      </c>
      <c r="H436" s="168">
        <v>471</v>
      </c>
      <c r="I436" s="192">
        <v>54.8</v>
      </c>
      <c r="J436" s="169">
        <v>1711</v>
      </c>
      <c r="K436" s="168">
        <v>704</v>
      </c>
      <c r="L436" s="192">
        <v>41.1</v>
      </c>
      <c r="M436" s="169">
        <v>833</v>
      </c>
      <c r="N436" s="168">
        <v>443</v>
      </c>
      <c r="O436" s="192">
        <v>53.2</v>
      </c>
      <c r="P436" s="169">
        <v>1469</v>
      </c>
      <c r="Q436" s="168">
        <v>589</v>
      </c>
      <c r="R436" s="192">
        <v>40.1</v>
      </c>
      <c r="S436" s="169">
        <v>767</v>
      </c>
      <c r="T436" s="168">
        <v>383</v>
      </c>
      <c r="U436" s="192">
        <v>49.9</v>
      </c>
      <c r="V436" s="169">
        <v>1822</v>
      </c>
      <c r="W436" s="168">
        <v>704</v>
      </c>
      <c r="X436" s="192">
        <v>38.6</v>
      </c>
      <c r="Y436" s="169">
        <v>870</v>
      </c>
      <c r="Z436" s="168">
        <v>446</v>
      </c>
      <c r="AA436" s="192">
        <v>51.3</v>
      </c>
      <c r="AB436" s="169">
        <v>1709</v>
      </c>
      <c r="AC436" s="168">
        <v>568</v>
      </c>
      <c r="AD436" s="192">
        <v>33.200000000000003</v>
      </c>
      <c r="AE436" s="169">
        <v>804</v>
      </c>
      <c r="AF436" s="168">
        <v>386</v>
      </c>
      <c r="AG436" s="192">
        <v>48</v>
      </c>
    </row>
    <row r="437" spans="1:33">
      <c r="A437" s="104"/>
      <c r="B437" s="442" t="s">
        <v>44</v>
      </c>
      <c r="C437" s="429" t="s">
        <v>45</v>
      </c>
      <c r="D437" s="172">
        <v>6</v>
      </c>
      <c r="E437" s="173">
        <v>4</v>
      </c>
      <c r="F437" s="191">
        <v>66.7</v>
      </c>
      <c r="G437" s="172">
        <v>6</v>
      </c>
      <c r="H437" s="173">
        <v>4</v>
      </c>
      <c r="I437" s="191">
        <v>66.7</v>
      </c>
      <c r="J437" s="172">
        <v>13</v>
      </c>
      <c r="K437" s="173">
        <v>7</v>
      </c>
      <c r="L437" s="191">
        <v>53.8</v>
      </c>
      <c r="M437" s="172">
        <v>11</v>
      </c>
      <c r="N437" s="173">
        <v>6</v>
      </c>
      <c r="O437" s="191">
        <v>54.5</v>
      </c>
      <c r="P437" s="172">
        <v>10</v>
      </c>
      <c r="Q437" s="173">
        <v>6</v>
      </c>
      <c r="R437" s="191">
        <v>60</v>
      </c>
      <c r="S437" s="172">
        <v>9</v>
      </c>
      <c r="T437" s="173">
        <v>6</v>
      </c>
      <c r="U437" s="191">
        <v>66.7</v>
      </c>
      <c r="V437" s="172">
        <v>12</v>
      </c>
      <c r="W437" s="173">
        <v>6</v>
      </c>
      <c r="X437" s="191">
        <v>50</v>
      </c>
      <c r="Y437" s="172">
        <v>8</v>
      </c>
      <c r="Z437" s="173">
        <v>5</v>
      </c>
      <c r="AA437" s="191">
        <v>62.5</v>
      </c>
      <c r="AB437" s="172">
        <v>67</v>
      </c>
      <c r="AC437" s="173">
        <v>12</v>
      </c>
      <c r="AD437" s="191">
        <v>17.899999999999999</v>
      </c>
      <c r="AE437" s="172">
        <v>23</v>
      </c>
      <c r="AF437" s="173">
        <v>11</v>
      </c>
      <c r="AG437" s="191">
        <v>47.8</v>
      </c>
    </row>
    <row r="438" spans="1:33" ht="26.25">
      <c r="A438" s="104"/>
      <c r="B438" s="441"/>
      <c r="C438" s="58" t="s">
        <v>751</v>
      </c>
      <c r="D438" s="169">
        <v>199</v>
      </c>
      <c r="E438" s="168">
        <v>149</v>
      </c>
      <c r="F438" s="192">
        <v>74.900000000000006</v>
      </c>
      <c r="G438" s="169">
        <v>100</v>
      </c>
      <c r="H438" s="168">
        <v>82</v>
      </c>
      <c r="I438" s="192">
        <v>82</v>
      </c>
      <c r="J438" s="169">
        <v>240</v>
      </c>
      <c r="K438" s="168">
        <v>146</v>
      </c>
      <c r="L438" s="192">
        <v>60.8</v>
      </c>
      <c r="M438" s="169">
        <v>132</v>
      </c>
      <c r="N438" s="168">
        <v>99</v>
      </c>
      <c r="O438" s="192">
        <v>75</v>
      </c>
      <c r="P438" s="169">
        <v>258</v>
      </c>
      <c r="Q438" s="168">
        <v>130</v>
      </c>
      <c r="R438" s="192">
        <v>50.4</v>
      </c>
      <c r="S438" s="169">
        <v>109</v>
      </c>
      <c r="T438" s="168">
        <v>80</v>
      </c>
      <c r="U438" s="192">
        <v>73.400000000000006</v>
      </c>
      <c r="V438" s="169">
        <v>272</v>
      </c>
      <c r="W438" s="168">
        <v>161</v>
      </c>
      <c r="X438" s="192">
        <v>59.2</v>
      </c>
      <c r="Y438" s="169">
        <v>128</v>
      </c>
      <c r="Z438" s="168">
        <v>95</v>
      </c>
      <c r="AA438" s="192">
        <v>74.2</v>
      </c>
      <c r="AB438" s="169">
        <v>328</v>
      </c>
      <c r="AC438" s="168">
        <v>227</v>
      </c>
      <c r="AD438" s="192">
        <v>69.2</v>
      </c>
      <c r="AE438" s="169">
        <v>142</v>
      </c>
      <c r="AF438" s="168">
        <v>107</v>
      </c>
      <c r="AG438" s="192">
        <v>75.400000000000006</v>
      </c>
    </row>
    <row r="439" spans="1:33">
      <c r="A439" s="104"/>
      <c r="B439" s="441"/>
      <c r="C439" s="58" t="s">
        <v>290</v>
      </c>
      <c r="D439" s="169">
        <v>355</v>
      </c>
      <c r="E439" s="168">
        <v>195</v>
      </c>
      <c r="F439" s="192">
        <v>54.9</v>
      </c>
      <c r="G439" s="169">
        <v>150</v>
      </c>
      <c r="H439" s="168">
        <v>114</v>
      </c>
      <c r="I439" s="192">
        <v>76</v>
      </c>
      <c r="J439" s="169">
        <v>571</v>
      </c>
      <c r="K439" s="168">
        <v>348</v>
      </c>
      <c r="L439" s="192">
        <v>60.9</v>
      </c>
      <c r="M439" s="169">
        <v>259</v>
      </c>
      <c r="N439" s="168">
        <v>197</v>
      </c>
      <c r="O439" s="192">
        <v>76.099999999999994</v>
      </c>
      <c r="P439" s="169">
        <v>700</v>
      </c>
      <c r="Q439" s="168">
        <v>381</v>
      </c>
      <c r="R439" s="192">
        <v>54.4</v>
      </c>
      <c r="S439" s="169">
        <v>267</v>
      </c>
      <c r="T439" s="168">
        <v>212</v>
      </c>
      <c r="U439" s="192">
        <v>79.400000000000006</v>
      </c>
      <c r="V439" s="169">
        <v>700</v>
      </c>
      <c r="W439" s="168">
        <v>457</v>
      </c>
      <c r="X439" s="192">
        <v>65.3</v>
      </c>
      <c r="Y439" s="169">
        <v>346</v>
      </c>
      <c r="Z439" s="168">
        <v>271</v>
      </c>
      <c r="AA439" s="192">
        <v>78.3</v>
      </c>
      <c r="AB439" s="169">
        <v>572</v>
      </c>
      <c r="AC439" s="168">
        <v>337</v>
      </c>
      <c r="AD439" s="192">
        <v>58.9</v>
      </c>
      <c r="AE439" s="169">
        <v>294</v>
      </c>
      <c r="AF439" s="168">
        <v>226</v>
      </c>
      <c r="AG439" s="192">
        <v>76.900000000000006</v>
      </c>
    </row>
    <row r="440" spans="1:33">
      <c r="A440" s="104"/>
      <c r="B440" s="443"/>
      <c r="C440" s="444" t="s">
        <v>36</v>
      </c>
      <c r="D440" s="170">
        <v>560</v>
      </c>
      <c r="E440" s="171">
        <v>348</v>
      </c>
      <c r="F440" s="193">
        <v>62.1</v>
      </c>
      <c r="G440" s="170">
        <v>250</v>
      </c>
      <c r="H440" s="171">
        <v>197</v>
      </c>
      <c r="I440" s="193">
        <v>78.8</v>
      </c>
      <c r="J440" s="170">
        <v>824</v>
      </c>
      <c r="K440" s="171">
        <v>501</v>
      </c>
      <c r="L440" s="193">
        <v>60.8</v>
      </c>
      <c r="M440" s="170">
        <v>388</v>
      </c>
      <c r="N440" s="171">
        <v>295</v>
      </c>
      <c r="O440" s="193">
        <v>76</v>
      </c>
      <c r="P440" s="170">
        <v>968</v>
      </c>
      <c r="Q440" s="171">
        <v>517</v>
      </c>
      <c r="R440" s="193">
        <v>53.4</v>
      </c>
      <c r="S440" s="170">
        <v>373</v>
      </c>
      <c r="T440" s="171">
        <v>294</v>
      </c>
      <c r="U440" s="193">
        <v>78.8</v>
      </c>
      <c r="V440" s="170">
        <v>984</v>
      </c>
      <c r="W440" s="171">
        <v>624</v>
      </c>
      <c r="X440" s="193">
        <v>63.4</v>
      </c>
      <c r="Y440" s="170">
        <v>468</v>
      </c>
      <c r="Z440" s="171">
        <v>365</v>
      </c>
      <c r="AA440" s="193">
        <v>78</v>
      </c>
      <c r="AB440" s="170">
        <v>967</v>
      </c>
      <c r="AC440" s="171">
        <v>576</v>
      </c>
      <c r="AD440" s="193">
        <v>59.6</v>
      </c>
      <c r="AE440" s="170">
        <v>441</v>
      </c>
      <c r="AF440" s="171">
        <v>331</v>
      </c>
      <c r="AG440" s="193">
        <v>75.099999999999994</v>
      </c>
    </row>
    <row r="441" spans="1:33">
      <c r="A441" s="446"/>
      <c r="B441" s="443" t="s">
        <v>36</v>
      </c>
      <c r="C441" s="444"/>
      <c r="D441" s="170">
        <v>2342</v>
      </c>
      <c r="E441" s="171">
        <v>1055</v>
      </c>
      <c r="F441" s="193">
        <v>45</v>
      </c>
      <c r="G441" s="170">
        <v>1086</v>
      </c>
      <c r="H441" s="171">
        <v>656</v>
      </c>
      <c r="I441" s="193">
        <v>60.4</v>
      </c>
      <c r="J441" s="170">
        <v>2535</v>
      </c>
      <c r="K441" s="171">
        <v>1205</v>
      </c>
      <c r="L441" s="193">
        <v>47.5</v>
      </c>
      <c r="M441" s="170">
        <v>1186</v>
      </c>
      <c r="N441" s="171">
        <v>725</v>
      </c>
      <c r="O441" s="193">
        <v>61.1</v>
      </c>
      <c r="P441" s="170">
        <v>2437</v>
      </c>
      <c r="Q441" s="171">
        <v>1106</v>
      </c>
      <c r="R441" s="193">
        <v>45.4</v>
      </c>
      <c r="S441" s="170">
        <v>1111</v>
      </c>
      <c r="T441" s="171">
        <v>668</v>
      </c>
      <c r="U441" s="193">
        <v>60.1</v>
      </c>
      <c r="V441" s="170">
        <v>2806</v>
      </c>
      <c r="W441" s="171">
        <v>1328</v>
      </c>
      <c r="X441" s="193">
        <v>47.3</v>
      </c>
      <c r="Y441" s="170">
        <v>1313</v>
      </c>
      <c r="Z441" s="171">
        <v>797</v>
      </c>
      <c r="AA441" s="193">
        <v>60.7</v>
      </c>
      <c r="AB441" s="170">
        <v>2676</v>
      </c>
      <c r="AC441" s="171">
        <v>1144</v>
      </c>
      <c r="AD441" s="193">
        <v>42.8</v>
      </c>
      <c r="AE441" s="170">
        <v>1219</v>
      </c>
      <c r="AF441" s="171">
        <v>708</v>
      </c>
      <c r="AG441" s="193">
        <v>58.1</v>
      </c>
    </row>
    <row r="442" spans="1:33" ht="26.25">
      <c r="A442" s="104" t="s">
        <v>9</v>
      </c>
      <c r="B442" s="441" t="s">
        <v>180</v>
      </c>
      <c r="C442" s="58" t="s">
        <v>47</v>
      </c>
      <c r="D442" s="169">
        <v>1175</v>
      </c>
      <c r="E442" s="168">
        <v>993</v>
      </c>
      <c r="F442" s="192">
        <v>84.5</v>
      </c>
      <c r="G442" s="169">
        <v>1110</v>
      </c>
      <c r="H442" s="168">
        <v>972</v>
      </c>
      <c r="I442" s="192">
        <v>87.6</v>
      </c>
      <c r="J442" s="169">
        <v>1114</v>
      </c>
      <c r="K442" s="168">
        <v>948</v>
      </c>
      <c r="L442" s="192">
        <v>85.1</v>
      </c>
      <c r="M442" s="169">
        <v>1061</v>
      </c>
      <c r="N442" s="168">
        <v>926</v>
      </c>
      <c r="O442" s="192">
        <v>87.3</v>
      </c>
      <c r="P442" s="169">
        <v>986</v>
      </c>
      <c r="Q442" s="168">
        <v>831</v>
      </c>
      <c r="R442" s="192">
        <v>84.3</v>
      </c>
      <c r="S442" s="169">
        <v>933</v>
      </c>
      <c r="T442" s="168">
        <v>811</v>
      </c>
      <c r="U442" s="192">
        <v>86.9</v>
      </c>
      <c r="V442" s="169">
        <v>1339</v>
      </c>
      <c r="W442" s="168">
        <v>1125</v>
      </c>
      <c r="X442" s="192">
        <v>84</v>
      </c>
      <c r="Y442" s="169">
        <v>1266</v>
      </c>
      <c r="Z442" s="168">
        <v>1093</v>
      </c>
      <c r="AA442" s="192">
        <v>86.3</v>
      </c>
      <c r="AB442" s="169">
        <v>1016</v>
      </c>
      <c r="AC442" s="168">
        <v>824</v>
      </c>
      <c r="AD442" s="192">
        <v>81.099999999999994</v>
      </c>
      <c r="AE442" s="169">
        <v>954</v>
      </c>
      <c r="AF442" s="168">
        <v>799</v>
      </c>
      <c r="AG442" s="192">
        <v>83.8</v>
      </c>
    </row>
    <row r="443" spans="1:33" ht="26.25">
      <c r="A443" s="104"/>
      <c r="B443" s="441"/>
      <c r="C443" s="58" t="s">
        <v>48</v>
      </c>
      <c r="D443" s="169">
        <v>4844</v>
      </c>
      <c r="E443" s="168">
        <v>3590</v>
      </c>
      <c r="F443" s="192">
        <v>74.099999999999994</v>
      </c>
      <c r="G443" s="169">
        <v>3827</v>
      </c>
      <c r="H443" s="168">
        <v>3277</v>
      </c>
      <c r="I443" s="192">
        <v>85.6</v>
      </c>
      <c r="J443" s="169">
        <v>4851</v>
      </c>
      <c r="K443" s="168">
        <v>3573</v>
      </c>
      <c r="L443" s="192">
        <v>73.7</v>
      </c>
      <c r="M443" s="169">
        <v>3687</v>
      </c>
      <c r="N443" s="168">
        <v>3183</v>
      </c>
      <c r="O443" s="192">
        <v>86.3</v>
      </c>
      <c r="P443" s="169">
        <v>4425</v>
      </c>
      <c r="Q443" s="168">
        <v>3299</v>
      </c>
      <c r="R443" s="192">
        <v>74.599999999999994</v>
      </c>
      <c r="S443" s="169">
        <v>3439</v>
      </c>
      <c r="T443" s="168">
        <v>2988</v>
      </c>
      <c r="U443" s="192">
        <v>86.9</v>
      </c>
      <c r="V443" s="169">
        <v>5426</v>
      </c>
      <c r="W443" s="168">
        <v>4040</v>
      </c>
      <c r="X443" s="192">
        <v>74.5</v>
      </c>
      <c r="Y443" s="169">
        <v>4184</v>
      </c>
      <c r="Z443" s="168">
        <v>3651</v>
      </c>
      <c r="AA443" s="192">
        <v>87.3</v>
      </c>
      <c r="AB443" s="169">
        <v>4844</v>
      </c>
      <c r="AC443" s="168">
        <v>3615</v>
      </c>
      <c r="AD443" s="192">
        <v>74.599999999999994</v>
      </c>
      <c r="AE443" s="169">
        <v>3736</v>
      </c>
      <c r="AF443" s="168">
        <v>3230</v>
      </c>
      <c r="AG443" s="192">
        <v>86.5</v>
      </c>
    </row>
    <row r="444" spans="1:33">
      <c r="A444" s="104"/>
      <c r="B444" s="441"/>
      <c r="C444" s="58" t="s">
        <v>36</v>
      </c>
      <c r="D444" s="169">
        <v>6019</v>
      </c>
      <c r="E444" s="168">
        <v>4583</v>
      </c>
      <c r="F444" s="192">
        <v>76.099999999999994</v>
      </c>
      <c r="G444" s="169">
        <v>4686</v>
      </c>
      <c r="H444" s="168">
        <v>4068</v>
      </c>
      <c r="I444" s="192">
        <v>86.8</v>
      </c>
      <c r="J444" s="169">
        <v>5965</v>
      </c>
      <c r="K444" s="168">
        <v>4521</v>
      </c>
      <c r="L444" s="192">
        <v>75.8</v>
      </c>
      <c r="M444" s="169">
        <v>4525</v>
      </c>
      <c r="N444" s="168">
        <v>3934</v>
      </c>
      <c r="O444" s="192">
        <v>86.9</v>
      </c>
      <c r="P444" s="169">
        <v>5411</v>
      </c>
      <c r="Q444" s="168">
        <v>4130</v>
      </c>
      <c r="R444" s="192">
        <v>76.3</v>
      </c>
      <c r="S444" s="169">
        <v>4194</v>
      </c>
      <c r="T444" s="168">
        <v>3663</v>
      </c>
      <c r="U444" s="192">
        <v>87.3</v>
      </c>
      <c r="V444" s="169">
        <v>6765</v>
      </c>
      <c r="W444" s="168">
        <v>5165</v>
      </c>
      <c r="X444" s="192">
        <v>76.3</v>
      </c>
      <c r="Y444" s="169">
        <v>5162</v>
      </c>
      <c r="Z444" s="168">
        <v>4522</v>
      </c>
      <c r="AA444" s="192">
        <v>87.6</v>
      </c>
      <c r="AB444" s="169">
        <v>5860</v>
      </c>
      <c r="AC444" s="168">
        <v>4439</v>
      </c>
      <c r="AD444" s="192">
        <v>75.8</v>
      </c>
      <c r="AE444" s="169">
        <v>4448</v>
      </c>
      <c r="AF444" s="168">
        <v>3849</v>
      </c>
      <c r="AG444" s="192">
        <v>86.5</v>
      </c>
    </row>
    <row r="445" spans="1:33" ht="26.25">
      <c r="A445" s="104"/>
      <c r="B445" s="442" t="s">
        <v>181</v>
      </c>
      <c r="C445" s="429" t="s">
        <v>49</v>
      </c>
      <c r="D445" s="172">
        <v>77</v>
      </c>
      <c r="E445" s="173">
        <v>63</v>
      </c>
      <c r="F445" s="191">
        <v>81.8</v>
      </c>
      <c r="G445" s="172">
        <v>56</v>
      </c>
      <c r="H445" s="173">
        <v>47</v>
      </c>
      <c r="I445" s="191">
        <v>83.9</v>
      </c>
      <c r="J445" s="172">
        <v>65</v>
      </c>
      <c r="K445" s="173">
        <v>36</v>
      </c>
      <c r="L445" s="191">
        <v>55.4</v>
      </c>
      <c r="M445" s="172">
        <v>39</v>
      </c>
      <c r="N445" s="173">
        <v>30</v>
      </c>
      <c r="O445" s="191">
        <v>76.900000000000006</v>
      </c>
      <c r="P445" s="172">
        <v>75</v>
      </c>
      <c r="Q445" s="173">
        <v>50</v>
      </c>
      <c r="R445" s="191">
        <v>66.7</v>
      </c>
      <c r="S445" s="172">
        <v>53</v>
      </c>
      <c r="T445" s="173">
        <v>41</v>
      </c>
      <c r="U445" s="191">
        <v>77.400000000000006</v>
      </c>
      <c r="V445" s="172">
        <v>103</v>
      </c>
      <c r="W445" s="173">
        <v>48</v>
      </c>
      <c r="X445" s="191">
        <v>46.6</v>
      </c>
      <c r="Y445" s="172">
        <v>57</v>
      </c>
      <c r="Z445" s="173">
        <v>40</v>
      </c>
      <c r="AA445" s="191">
        <v>70.2</v>
      </c>
      <c r="AB445" s="172">
        <v>84</v>
      </c>
      <c r="AC445" s="173">
        <v>53</v>
      </c>
      <c r="AD445" s="191">
        <v>63.1</v>
      </c>
      <c r="AE445" s="172">
        <v>60</v>
      </c>
      <c r="AF445" s="173">
        <v>41</v>
      </c>
      <c r="AG445" s="191">
        <v>68.3</v>
      </c>
    </row>
    <row r="446" spans="1:33" ht="26.25">
      <c r="A446" s="104"/>
      <c r="B446" s="441"/>
      <c r="C446" s="58" t="s">
        <v>291</v>
      </c>
      <c r="D446" s="169">
        <v>33</v>
      </c>
      <c r="E446" s="168">
        <v>15</v>
      </c>
      <c r="F446" s="192">
        <v>45.5</v>
      </c>
      <c r="G446" s="169">
        <v>32</v>
      </c>
      <c r="H446" s="168">
        <v>14</v>
      </c>
      <c r="I446" s="192">
        <v>43.8</v>
      </c>
      <c r="J446" s="169">
        <v>43</v>
      </c>
      <c r="K446" s="168">
        <v>24</v>
      </c>
      <c r="L446" s="192">
        <v>55.8</v>
      </c>
      <c r="M446" s="169">
        <v>38</v>
      </c>
      <c r="N446" s="168">
        <v>21</v>
      </c>
      <c r="O446" s="192">
        <v>55.3</v>
      </c>
      <c r="P446" s="169">
        <v>48</v>
      </c>
      <c r="Q446" s="168">
        <v>36</v>
      </c>
      <c r="R446" s="192">
        <v>75</v>
      </c>
      <c r="S446" s="169">
        <v>43</v>
      </c>
      <c r="T446" s="168">
        <v>33</v>
      </c>
      <c r="U446" s="192">
        <v>76.7</v>
      </c>
      <c r="V446" s="169">
        <v>24</v>
      </c>
      <c r="W446" s="168">
        <v>14</v>
      </c>
      <c r="X446" s="192">
        <v>58.3</v>
      </c>
      <c r="Y446" s="169">
        <v>22</v>
      </c>
      <c r="Z446" s="168">
        <v>12</v>
      </c>
      <c r="AA446" s="192">
        <v>54.5</v>
      </c>
      <c r="AB446" s="169">
        <v>31</v>
      </c>
      <c r="AC446" s="168">
        <v>20</v>
      </c>
      <c r="AD446" s="192">
        <v>64.5</v>
      </c>
      <c r="AE446" s="169">
        <v>26</v>
      </c>
      <c r="AF446" s="168">
        <v>18</v>
      </c>
      <c r="AG446" s="192">
        <v>69.2</v>
      </c>
    </row>
    <row r="447" spans="1:33">
      <c r="A447" s="104"/>
      <c r="B447" s="443"/>
      <c r="C447" s="444" t="s">
        <v>36</v>
      </c>
      <c r="D447" s="170">
        <v>110</v>
      </c>
      <c r="E447" s="171">
        <v>78</v>
      </c>
      <c r="F447" s="193">
        <v>70.900000000000006</v>
      </c>
      <c r="G447" s="170">
        <v>88</v>
      </c>
      <c r="H447" s="171">
        <v>61</v>
      </c>
      <c r="I447" s="193">
        <v>69.3</v>
      </c>
      <c r="J447" s="170">
        <v>108</v>
      </c>
      <c r="K447" s="171">
        <v>60</v>
      </c>
      <c r="L447" s="193">
        <v>55.6</v>
      </c>
      <c r="M447" s="170">
        <v>77</v>
      </c>
      <c r="N447" s="171">
        <v>51</v>
      </c>
      <c r="O447" s="193">
        <v>66.2</v>
      </c>
      <c r="P447" s="170">
        <v>123</v>
      </c>
      <c r="Q447" s="171">
        <v>86</v>
      </c>
      <c r="R447" s="193">
        <v>69.900000000000006</v>
      </c>
      <c r="S447" s="170">
        <v>94</v>
      </c>
      <c r="T447" s="171">
        <v>73</v>
      </c>
      <c r="U447" s="193">
        <v>77.7</v>
      </c>
      <c r="V447" s="170">
        <v>127</v>
      </c>
      <c r="W447" s="171">
        <v>62</v>
      </c>
      <c r="X447" s="193">
        <v>48.8</v>
      </c>
      <c r="Y447" s="170">
        <v>79</v>
      </c>
      <c r="Z447" s="171">
        <v>52</v>
      </c>
      <c r="AA447" s="193">
        <v>65.8</v>
      </c>
      <c r="AB447" s="170">
        <v>115</v>
      </c>
      <c r="AC447" s="171">
        <v>73</v>
      </c>
      <c r="AD447" s="193">
        <v>63.5</v>
      </c>
      <c r="AE447" s="170">
        <v>86</v>
      </c>
      <c r="AF447" s="171">
        <v>59</v>
      </c>
      <c r="AG447" s="193">
        <v>68.599999999999994</v>
      </c>
    </row>
    <row r="448" spans="1:33">
      <c r="A448" s="446"/>
      <c r="B448" s="443" t="s">
        <v>36</v>
      </c>
      <c r="C448" s="444"/>
      <c r="D448" s="170">
        <v>6129</v>
      </c>
      <c r="E448" s="171">
        <v>4661</v>
      </c>
      <c r="F448" s="193">
        <v>76</v>
      </c>
      <c r="G448" s="170">
        <v>4774</v>
      </c>
      <c r="H448" s="171">
        <v>4129</v>
      </c>
      <c r="I448" s="193">
        <v>86.5</v>
      </c>
      <c r="J448" s="170">
        <v>6073</v>
      </c>
      <c r="K448" s="171">
        <v>4581</v>
      </c>
      <c r="L448" s="193">
        <v>75.400000000000006</v>
      </c>
      <c r="M448" s="170">
        <v>4601</v>
      </c>
      <c r="N448" s="171">
        <v>3985</v>
      </c>
      <c r="O448" s="193">
        <v>86.6</v>
      </c>
      <c r="P448" s="170">
        <v>5534</v>
      </c>
      <c r="Q448" s="171">
        <v>4216</v>
      </c>
      <c r="R448" s="193">
        <v>76.2</v>
      </c>
      <c r="S448" s="170">
        <v>4285</v>
      </c>
      <c r="T448" s="171">
        <v>3736</v>
      </c>
      <c r="U448" s="193">
        <v>87.2</v>
      </c>
      <c r="V448" s="170">
        <v>6892</v>
      </c>
      <c r="W448" s="171">
        <v>5227</v>
      </c>
      <c r="X448" s="193">
        <v>75.8</v>
      </c>
      <c r="Y448" s="170">
        <v>5236</v>
      </c>
      <c r="Z448" s="171">
        <v>4573</v>
      </c>
      <c r="AA448" s="193">
        <v>87.3</v>
      </c>
      <c r="AB448" s="170">
        <v>5975</v>
      </c>
      <c r="AC448" s="171">
        <v>4512</v>
      </c>
      <c r="AD448" s="193">
        <v>75.5</v>
      </c>
      <c r="AE448" s="170">
        <v>4532</v>
      </c>
      <c r="AF448" s="171">
        <v>3907</v>
      </c>
      <c r="AG448" s="193">
        <v>86.2</v>
      </c>
    </row>
    <row r="449" spans="1:33" ht="26.25">
      <c r="A449" s="104" t="s">
        <v>10</v>
      </c>
      <c r="B449" s="445" t="s">
        <v>50</v>
      </c>
      <c r="C449" s="440" t="s">
        <v>50</v>
      </c>
      <c r="D449" s="179">
        <v>0</v>
      </c>
      <c r="E449" s="178">
        <v>0</v>
      </c>
      <c r="F449" s="194">
        <v>0</v>
      </c>
      <c r="G449" s="179">
        <v>0</v>
      </c>
      <c r="H449" s="178">
        <v>0</v>
      </c>
      <c r="I449" s="194">
        <v>0</v>
      </c>
      <c r="J449" s="179">
        <v>1</v>
      </c>
      <c r="K449" s="178">
        <v>1</v>
      </c>
      <c r="L449" s="194">
        <v>100</v>
      </c>
      <c r="M449" s="179">
        <v>1</v>
      </c>
      <c r="N449" s="178">
        <v>1</v>
      </c>
      <c r="O449" s="194">
        <v>100</v>
      </c>
      <c r="P449" s="179">
        <v>1</v>
      </c>
      <c r="Q449" s="178">
        <v>1</v>
      </c>
      <c r="R449" s="194">
        <v>100</v>
      </c>
      <c r="S449" s="179">
        <v>1</v>
      </c>
      <c r="T449" s="178">
        <v>1</v>
      </c>
      <c r="U449" s="194">
        <v>100</v>
      </c>
      <c r="V449" s="179">
        <v>1</v>
      </c>
      <c r="W449" s="178">
        <v>1</v>
      </c>
      <c r="X449" s="194">
        <v>100</v>
      </c>
      <c r="Y449" s="179">
        <v>1</v>
      </c>
      <c r="Z449" s="178">
        <v>1</v>
      </c>
      <c r="AA449" s="194">
        <v>100</v>
      </c>
      <c r="AB449" s="179">
        <v>0</v>
      </c>
      <c r="AC449" s="178">
        <v>0</v>
      </c>
      <c r="AD449" s="194">
        <v>0</v>
      </c>
      <c r="AE449" s="179">
        <v>0</v>
      </c>
      <c r="AF449" s="178">
        <v>0</v>
      </c>
      <c r="AG449" s="194">
        <v>0</v>
      </c>
    </row>
    <row r="450" spans="1:33">
      <c r="A450" s="104"/>
      <c r="B450" s="445" t="s">
        <v>51</v>
      </c>
      <c r="C450" s="440" t="s">
        <v>51</v>
      </c>
      <c r="D450" s="179">
        <v>7</v>
      </c>
      <c r="E450" s="178">
        <v>5</v>
      </c>
      <c r="F450" s="194">
        <v>71.400000000000006</v>
      </c>
      <c r="G450" s="179">
        <v>7</v>
      </c>
      <c r="H450" s="178">
        <v>5</v>
      </c>
      <c r="I450" s="194">
        <v>71.400000000000006</v>
      </c>
      <c r="J450" s="179">
        <v>1</v>
      </c>
      <c r="K450" s="178">
        <v>1</v>
      </c>
      <c r="L450" s="194">
        <v>100</v>
      </c>
      <c r="M450" s="179">
        <v>1</v>
      </c>
      <c r="N450" s="178">
        <v>1</v>
      </c>
      <c r="O450" s="194">
        <v>100</v>
      </c>
      <c r="P450" s="179">
        <v>0</v>
      </c>
      <c r="Q450" s="178">
        <v>0</v>
      </c>
      <c r="R450" s="194">
        <v>0</v>
      </c>
      <c r="S450" s="179">
        <v>0</v>
      </c>
      <c r="T450" s="178">
        <v>0</v>
      </c>
      <c r="U450" s="194">
        <v>0</v>
      </c>
      <c r="V450" s="179">
        <v>3</v>
      </c>
      <c r="W450" s="178">
        <v>3</v>
      </c>
      <c r="X450" s="194">
        <v>100</v>
      </c>
      <c r="Y450" s="179">
        <v>3</v>
      </c>
      <c r="Z450" s="178">
        <v>3</v>
      </c>
      <c r="AA450" s="194">
        <v>100</v>
      </c>
      <c r="AB450" s="179">
        <v>5</v>
      </c>
      <c r="AC450" s="178">
        <v>3</v>
      </c>
      <c r="AD450" s="194">
        <v>60</v>
      </c>
      <c r="AE450" s="179">
        <v>5</v>
      </c>
      <c r="AF450" s="178">
        <v>3</v>
      </c>
      <c r="AG450" s="194">
        <v>60</v>
      </c>
    </row>
    <row r="451" spans="1:33">
      <c r="A451" s="104"/>
      <c r="B451" s="441" t="s">
        <v>182</v>
      </c>
      <c r="C451" s="58" t="s">
        <v>52</v>
      </c>
      <c r="D451" s="169">
        <v>46</v>
      </c>
      <c r="E451" s="168">
        <v>31</v>
      </c>
      <c r="F451" s="192">
        <v>67.400000000000006</v>
      </c>
      <c r="G451" s="169">
        <v>40</v>
      </c>
      <c r="H451" s="168">
        <v>29</v>
      </c>
      <c r="I451" s="192">
        <v>72.5</v>
      </c>
      <c r="J451" s="169">
        <v>44</v>
      </c>
      <c r="K451" s="168">
        <v>30</v>
      </c>
      <c r="L451" s="192">
        <v>68.2</v>
      </c>
      <c r="M451" s="169">
        <v>38</v>
      </c>
      <c r="N451" s="168">
        <v>25</v>
      </c>
      <c r="O451" s="192">
        <v>65.8</v>
      </c>
      <c r="P451" s="169">
        <v>50</v>
      </c>
      <c r="Q451" s="168">
        <v>33</v>
      </c>
      <c r="R451" s="192">
        <v>66</v>
      </c>
      <c r="S451" s="169">
        <v>41</v>
      </c>
      <c r="T451" s="168">
        <v>27</v>
      </c>
      <c r="U451" s="192">
        <v>65.900000000000006</v>
      </c>
      <c r="V451" s="169">
        <v>45</v>
      </c>
      <c r="W451" s="168">
        <v>28</v>
      </c>
      <c r="X451" s="192">
        <v>62.2</v>
      </c>
      <c r="Y451" s="169">
        <v>37</v>
      </c>
      <c r="Z451" s="168">
        <v>24</v>
      </c>
      <c r="AA451" s="192">
        <v>64.900000000000006</v>
      </c>
      <c r="AB451" s="169">
        <v>44</v>
      </c>
      <c r="AC451" s="168">
        <v>33</v>
      </c>
      <c r="AD451" s="192">
        <v>75</v>
      </c>
      <c r="AE451" s="169">
        <v>37</v>
      </c>
      <c r="AF451" s="168">
        <v>28</v>
      </c>
      <c r="AG451" s="192">
        <v>75.7</v>
      </c>
    </row>
    <row r="452" spans="1:33">
      <c r="A452" s="104"/>
      <c r="B452" s="441"/>
      <c r="C452" s="58" t="s">
        <v>53</v>
      </c>
      <c r="D452" s="169">
        <v>2744</v>
      </c>
      <c r="E452" s="168">
        <v>1999</v>
      </c>
      <c r="F452" s="192">
        <v>72.8</v>
      </c>
      <c r="G452" s="169">
        <v>2131</v>
      </c>
      <c r="H452" s="168">
        <v>1609</v>
      </c>
      <c r="I452" s="192">
        <v>75.5</v>
      </c>
      <c r="J452" s="169">
        <v>2652</v>
      </c>
      <c r="K452" s="168">
        <v>1954</v>
      </c>
      <c r="L452" s="192">
        <v>73.7</v>
      </c>
      <c r="M452" s="169">
        <v>2082</v>
      </c>
      <c r="N452" s="168">
        <v>1587</v>
      </c>
      <c r="O452" s="192">
        <v>76.2</v>
      </c>
      <c r="P452" s="169">
        <v>2684</v>
      </c>
      <c r="Q452" s="168">
        <v>1866</v>
      </c>
      <c r="R452" s="192">
        <v>69.5</v>
      </c>
      <c r="S452" s="169">
        <v>2051</v>
      </c>
      <c r="T452" s="168">
        <v>1539</v>
      </c>
      <c r="U452" s="192">
        <v>75</v>
      </c>
      <c r="V452" s="169">
        <v>3277</v>
      </c>
      <c r="W452" s="168">
        <v>2282</v>
      </c>
      <c r="X452" s="192">
        <v>69.599999999999994</v>
      </c>
      <c r="Y452" s="169">
        <v>2576</v>
      </c>
      <c r="Z452" s="168">
        <v>1896</v>
      </c>
      <c r="AA452" s="192">
        <v>73.599999999999994</v>
      </c>
      <c r="AB452" s="169">
        <v>3026</v>
      </c>
      <c r="AC452" s="168">
        <v>2158</v>
      </c>
      <c r="AD452" s="192">
        <v>71.3</v>
      </c>
      <c r="AE452" s="169">
        <v>2336</v>
      </c>
      <c r="AF452" s="168">
        <v>1740</v>
      </c>
      <c r="AG452" s="192">
        <v>74.5</v>
      </c>
    </row>
    <row r="453" spans="1:33">
      <c r="A453" s="104"/>
      <c r="B453" s="441"/>
      <c r="C453" s="58" t="s">
        <v>36</v>
      </c>
      <c r="D453" s="169">
        <v>2790</v>
      </c>
      <c r="E453" s="168">
        <v>2030</v>
      </c>
      <c r="F453" s="192">
        <v>72.8</v>
      </c>
      <c r="G453" s="169">
        <v>2165</v>
      </c>
      <c r="H453" s="168">
        <v>1635</v>
      </c>
      <c r="I453" s="192">
        <v>75.5</v>
      </c>
      <c r="J453" s="169">
        <v>2696</v>
      </c>
      <c r="K453" s="168">
        <v>1984</v>
      </c>
      <c r="L453" s="192">
        <v>73.599999999999994</v>
      </c>
      <c r="M453" s="169">
        <v>2114</v>
      </c>
      <c r="N453" s="168">
        <v>1611</v>
      </c>
      <c r="O453" s="192">
        <v>76.2</v>
      </c>
      <c r="P453" s="169">
        <v>2734</v>
      </c>
      <c r="Q453" s="168">
        <v>1899</v>
      </c>
      <c r="R453" s="192">
        <v>69.5</v>
      </c>
      <c r="S453" s="169">
        <v>2080</v>
      </c>
      <c r="T453" s="168">
        <v>1561</v>
      </c>
      <c r="U453" s="192">
        <v>75</v>
      </c>
      <c r="V453" s="169">
        <v>3322</v>
      </c>
      <c r="W453" s="168">
        <v>2310</v>
      </c>
      <c r="X453" s="192">
        <v>69.5</v>
      </c>
      <c r="Y453" s="169">
        <v>2605</v>
      </c>
      <c r="Z453" s="168">
        <v>1916</v>
      </c>
      <c r="AA453" s="192">
        <v>73.599999999999994</v>
      </c>
      <c r="AB453" s="169">
        <v>3070</v>
      </c>
      <c r="AC453" s="168">
        <v>2191</v>
      </c>
      <c r="AD453" s="192">
        <v>71.400000000000006</v>
      </c>
      <c r="AE453" s="169">
        <v>2363</v>
      </c>
      <c r="AF453" s="168">
        <v>1762</v>
      </c>
      <c r="AG453" s="192">
        <v>74.599999999999994</v>
      </c>
    </row>
    <row r="454" spans="1:33">
      <c r="A454" s="446"/>
      <c r="B454" s="445" t="s">
        <v>36</v>
      </c>
      <c r="C454" s="440"/>
      <c r="D454" s="179">
        <v>2797</v>
      </c>
      <c r="E454" s="178">
        <v>2035</v>
      </c>
      <c r="F454" s="194">
        <v>72.8</v>
      </c>
      <c r="G454" s="179">
        <v>2172</v>
      </c>
      <c r="H454" s="178">
        <v>1640</v>
      </c>
      <c r="I454" s="194">
        <v>75.5</v>
      </c>
      <c r="J454" s="179">
        <v>2698</v>
      </c>
      <c r="K454" s="178">
        <v>1986</v>
      </c>
      <c r="L454" s="194">
        <v>73.599999999999994</v>
      </c>
      <c r="M454" s="179">
        <v>2116</v>
      </c>
      <c r="N454" s="178">
        <v>1613</v>
      </c>
      <c r="O454" s="194">
        <v>76.2</v>
      </c>
      <c r="P454" s="179">
        <v>2735</v>
      </c>
      <c r="Q454" s="178">
        <v>1900</v>
      </c>
      <c r="R454" s="194">
        <v>69.5</v>
      </c>
      <c r="S454" s="179">
        <v>2081</v>
      </c>
      <c r="T454" s="178">
        <v>1562</v>
      </c>
      <c r="U454" s="194">
        <v>75.099999999999994</v>
      </c>
      <c r="V454" s="179">
        <v>3326</v>
      </c>
      <c r="W454" s="178">
        <v>2314</v>
      </c>
      <c r="X454" s="194">
        <v>69.599999999999994</v>
      </c>
      <c r="Y454" s="179">
        <v>2609</v>
      </c>
      <c r="Z454" s="178">
        <v>1920</v>
      </c>
      <c r="AA454" s="194">
        <v>73.599999999999994</v>
      </c>
      <c r="AB454" s="179">
        <v>3075</v>
      </c>
      <c r="AC454" s="178">
        <v>2194</v>
      </c>
      <c r="AD454" s="194">
        <v>71.3</v>
      </c>
      <c r="AE454" s="179">
        <v>2368</v>
      </c>
      <c r="AF454" s="178">
        <v>1765</v>
      </c>
      <c r="AG454" s="194">
        <v>74.5</v>
      </c>
    </row>
    <row r="455" spans="1:33">
      <c r="A455" s="104" t="s">
        <v>11</v>
      </c>
      <c r="B455" s="441" t="s">
        <v>54</v>
      </c>
      <c r="C455" s="58" t="s">
        <v>55</v>
      </c>
      <c r="D455" s="169">
        <v>53</v>
      </c>
      <c r="E455" s="168">
        <v>20</v>
      </c>
      <c r="F455" s="192">
        <v>37.700000000000003</v>
      </c>
      <c r="G455" s="169">
        <v>49</v>
      </c>
      <c r="H455" s="168">
        <v>20</v>
      </c>
      <c r="I455" s="192">
        <v>40.799999999999997</v>
      </c>
      <c r="J455" s="169">
        <v>48</v>
      </c>
      <c r="K455" s="168">
        <v>20</v>
      </c>
      <c r="L455" s="192">
        <v>41.7</v>
      </c>
      <c r="M455" s="169">
        <v>43</v>
      </c>
      <c r="N455" s="168">
        <v>20</v>
      </c>
      <c r="O455" s="192">
        <v>46.5</v>
      </c>
      <c r="P455" s="169">
        <v>58</v>
      </c>
      <c r="Q455" s="168">
        <v>30</v>
      </c>
      <c r="R455" s="192">
        <v>51.7</v>
      </c>
      <c r="S455" s="169">
        <v>48</v>
      </c>
      <c r="T455" s="168">
        <v>29</v>
      </c>
      <c r="U455" s="192">
        <v>60.4</v>
      </c>
      <c r="V455" s="169">
        <v>47</v>
      </c>
      <c r="W455" s="168">
        <v>24</v>
      </c>
      <c r="X455" s="192">
        <v>51.1</v>
      </c>
      <c r="Y455" s="169">
        <v>44</v>
      </c>
      <c r="Z455" s="168">
        <v>24</v>
      </c>
      <c r="AA455" s="192">
        <v>54.5</v>
      </c>
      <c r="AB455" s="169">
        <v>42</v>
      </c>
      <c r="AC455" s="168">
        <v>23</v>
      </c>
      <c r="AD455" s="192">
        <v>54.8</v>
      </c>
      <c r="AE455" s="169">
        <v>41</v>
      </c>
      <c r="AF455" s="168">
        <v>23</v>
      </c>
      <c r="AG455" s="192">
        <v>56.1</v>
      </c>
    </row>
    <row r="456" spans="1:33">
      <c r="A456" s="104"/>
      <c r="B456" s="441"/>
      <c r="C456" s="58" t="s">
        <v>56</v>
      </c>
      <c r="D456" s="169">
        <v>88</v>
      </c>
      <c r="E456" s="168">
        <v>47</v>
      </c>
      <c r="F456" s="192">
        <v>53.4</v>
      </c>
      <c r="G456" s="169">
        <v>77</v>
      </c>
      <c r="H456" s="168">
        <v>44</v>
      </c>
      <c r="I456" s="192">
        <v>57.1</v>
      </c>
      <c r="J456" s="169">
        <v>164</v>
      </c>
      <c r="K456" s="168">
        <v>79</v>
      </c>
      <c r="L456" s="192">
        <v>48.2</v>
      </c>
      <c r="M456" s="169">
        <v>140</v>
      </c>
      <c r="N456" s="168">
        <v>66</v>
      </c>
      <c r="O456" s="192">
        <v>47.1</v>
      </c>
      <c r="P456" s="169">
        <v>237</v>
      </c>
      <c r="Q456" s="168">
        <v>134</v>
      </c>
      <c r="R456" s="192">
        <v>56.5</v>
      </c>
      <c r="S456" s="169">
        <v>206</v>
      </c>
      <c r="T456" s="168">
        <v>122</v>
      </c>
      <c r="U456" s="192">
        <v>59.2</v>
      </c>
      <c r="V456" s="169">
        <v>208</v>
      </c>
      <c r="W456" s="168">
        <v>102</v>
      </c>
      <c r="X456" s="192">
        <v>49</v>
      </c>
      <c r="Y456" s="169">
        <v>187</v>
      </c>
      <c r="Z456" s="168">
        <v>97</v>
      </c>
      <c r="AA456" s="192">
        <v>51.9</v>
      </c>
      <c r="AB456" s="169">
        <v>191</v>
      </c>
      <c r="AC456" s="168">
        <v>89</v>
      </c>
      <c r="AD456" s="192">
        <v>46.6</v>
      </c>
      <c r="AE456" s="169">
        <v>161</v>
      </c>
      <c r="AF456" s="168">
        <v>82</v>
      </c>
      <c r="AG456" s="192">
        <v>50.9</v>
      </c>
    </row>
    <row r="457" spans="1:33">
      <c r="A457" s="104"/>
      <c r="B457" s="441"/>
      <c r="C457" s="58" t="s">
        <v>36</v>
      </c>
      <c r="D457" s="169">
        <v>141</v>
      </c>
      <c r="E457" s="168">
        <v>67</v>
      </c>
      <c r="F457" s="192">
        <v>47.5</v>
      </c>
      <c r="G457" s="169">
        <v>115</v>
      </c>
      <c r="H457" s="168">
        <v>64</v>
      </c>
      <c r="I457" s="192">
        <v>55.7</v>
      </c>
      <c r="J457" s="169">
        <v>212</v>
      </c>
      <c r="K457" s="168">
        <v>99</v>
      </c>
      <c r="L457" s="192">
        <v>46.7</v>
      </c>
      <c r="M457" s="169">
        <v>181</v>
      </c>
      <c r="N457" s="168">
        <v>86</v>
      </c>
      <c r="O457" s="192">
        <v>47.5</v>
      </c>
      <c r="P457" s="169">
        <v>295</v>
      </c>
      <c r="Q457" s="168">
        <v>164</v>
      </c>
      <c r="R457" s="192">
        <v>55.6</v>
      </c>
      <c r="S457" s="169">
        <v>252</v>
      </c>
      <c r="T457" s="168">
        <v>150</v>
      </c>
      <c r="U457" s="192">
        <v>59.5</v>
      </c>
      <c r="V457" s="169">
        <v>255</v>
      </c>
      <c r="W457" s="168">
        <v>126</v>
      </c>
      <c r="X457" s="192">
        <v>49.4</v>
      </c>
      <c r="Y457" s="169">
        <v>228</v>
      </c>
      <c r="Z457" s="168">
        <v>120</v>
      </c>
      <c r="AA457" s="192">
        <v>52.6</v>
      </c>
      <c r="AB457" s="169">
        <v>233</v>
      </c>
      <c r="AC457" s="168">
        <v>112</v>
      </c>
      <c r="AD457" s="192">
        <v>48.1</v>
      </c>
      <c r="AE457" s="169">
        <v>198</v>
      </c>
      <c r="AF457" s="168">
        <v>105</v>
      </c>
      <c r="AG457" s="192">
        <v>53</v>
      </c>
    </row>
    <row r="458" spans="1:33">
      <c r="A458" s="104"/>
      <c r="B458" s="445" t="s">
        <v>57</v>
      </c>
      <c r="C458" s="440" t="s">
        <v>57</v>
      </c>
      <c r="D458" s="179">
        <v>34</v>
      </c>
      <c r="E458" s="178">
        <v>11</v>
      </c>
      <c r="F458" s="194">
        <v>32.4</v>
      </c>
      <c r="G458" s="179">
        <v>27</v>
      </c>
      <c r="H458" s="178">
        <v>10</v>
      </c>
      <c r="I458" s="194">
        <v>37</v>
      </c>
      <c r="J458" s="179">
        <v>19</v>
      </c>
      <c r="K458" s="178">
        <v>9</v>
      </c>
      <c r="L458" s="194">
        <v>47.4</v>
      </c>
      <c r="M458" s="179">
        <v>18</v>
      </c>
      <c r="N458" s="178">
        <v>9</v>
      </c>
      <c r="O458" s="194">
        <v>50</v>
      </c>
      <c r="P458" s="179">
        <v>26</v>
      </c>
      <c r="Q458" s="178">
        <v>16</v>
      </c>
      <c r="R458" s="194">
        <v>61.5</v>
      </c>
      <c r="S458" s="179">
        <v>25</v>
      </c>
      <c r="T458" s="178">
        <v>15</v>
      </c>
      <c r="U458" s="194">
        <v>60</v>
      </c>
      <c r="V458" s="179">
        <v>40</v>
      </c>
      <c r="W458" s="178">
        <v>20</v>
      </c>
      <c r="X458" s="194">
        <v>50</v>
      </c>
      <c r="Y458" s="179">
        <v>25</v>
      </c>
      <c r="Z458" s="178">
        <v>13</v>
      </c>
      <c r="AA458" s="194">
        <v>52</v>
      </c>
      <c r="AB458" s="179">
        <v>37</v>
      </c>
      <c r="AC458" s="178">
        <v>12</v>
      </c>
      <c r="AD458" s="194">
        <v>32.4</v>
      </c>
      <c r="AE458" s="179">
        <v>33</v>
      </c>
      <c r="AF458" s="178">
        <v>12</v>
      </c>
      <c r="AG458" s="194">
        <v>36.4</v>
      </c>
    </row>
    <row r="459" spans="1:33">
      <c r="A459" s="104"/>
      <c r="B459" s="441" t="s">
        <v>36</v>
      </c>
      <c r="C459" s="58"/>
      <c r="D459" s="169">
        <v>175</v>
      </c>
      <c r="E459" s="168">
        <v>78</v>
      </c>
      <c r="F459" s="192">
        <v>44.6</v>
      </c>
      <c r="G459" s="169">
        <v>134</v>
      </c>
      <c r="H459" s="168">
        <v>74</v>
      </c>
      <c r="I459" s="192">
        <v>55.2</v>
      </c>
      <c r="J459" s="169">
        <v>231</v>
      </c>
      <c r="K459" s="168">
        <v>108</v>
      </c>
      <c r="L459" s="192">
        <v>46.8</v>
      </c>
      <c r="M459" s="169">
        <v>196</v>
      </c>
      <c r="N459" s="168">
        <v>95</v>
      </c>
      <c r="O459" s="192">
        <v>48.5</v>
      </c>
      <c r="P459" s="169">
        <v>321</v>
      </c>
      <c r="Q459" s="168">
        <v>180</v>
      </c>
      <c r="R459" s="192">
        <v>56.1</v>
      </c>
      <c r="S459" s="169">
        <v>272</v>
      </c>
      <c r="T459" s="168">
        <v>165</v>
      </c>
      <c r="U459" s="192">
        <v>60.7</v>
      </c>
      <c r="V459" s="169">
        <v>295</v>
      </c>
      <c r="W459" s="168">
        <v>146</v>
      </c>
      <c r="X459" s="192">
        <v>49.5</v>
      </c>
      <c r="Y459" s="169">
        <v>249</v>
      </c>
      <c r="Z459" s="168">
        <v>133</v>
      </c>
      <c r="AA459" s="192">
        <v>53.4</v>
      </c>
      <c r="AB459" s="169">
        <v>270</v>
      </c>
      <c r="AC459" s="168">
        <v>124</v>
      </c>
      <c r="AD459" s="192">
        <v>45.9</v>
      </c>
      <c r="AE459" s="169">
        <v>227</v>
      </c>
      <c r="AF459" s="168">
        <v>117</v>
      </c>
      <c r="AG459" s="192">
        <v>51.5</v>
      </c>
    </row>
    <row r="460" spans="1:33" ht="26.25">
      <c r="A460" s="447" t="s">
        <v>12</v>
      </c>
      <c r="B460" s="445"/>
      <c r="C460" s="440"/>
      <c r="D460" s="179">
        <v>3424</v>
      </c>
      <c r="E460" s="178">
        <v>2180</v>
      </c>
      <c r="F460" s="194">
        <v>63.7</v>
      </c>
      <c r="G460" s="179">
        <v>2119</v>
      </c>
      <c r="H460" s="178">
        <v>1510</v>
      </c>
      <c r="I460" s="194">
        <v>71.3</v>
      </c>
      <c r="J460" s="179">
        <v>3524</v>
      </c>
      <c r="K460" s="178">
        <v>2205</v>
      </c>
      <c r="L460" s="194">
        <v>62.6</v>
      </c>
      <c r="M460" s="179">
        <v>2214</v>
      </c>
      <c r="N460" s="178">
        <v>1568</v>
      </c>
      <c r="O460" s="194">
        <v>70.8</v>
      </c>
      <c r="P460" s="179">
        <v>3660</v>
      </c>
      <c r="Q460" s="178">
        <v>2211</v>
      </c>
      <c r="R460" s="194">
        <v>60.4</v>
      </c>
      <c r="S460" s="179">
        <v>2272</v>
      </c>
      <c r="T460" s="178">
        <v>1612</v>
      </c>
      <c r="U460" s="194">
        <v>71</v>
      </c>
      <c r="V460" s="179">
        <v>3710</v>
      </c>
      <c r="W460" s="178">
        <v>2168</v>
      </c>
      <c r="X460" s="194">
        <v>58.4</v>
      </c>
      <c r="Y460" s="179">
        <v>2316</v>
      </c>
      <c r="Z460" s="178">
        <v>1553</v>
      </c>
      <c r="AA460" s="194">
        <v>67.099999999999994</v>
      </c>
      <c r="AB460" s="179">
        <v>3075</v>
      </c>
      <c r="AC460" s="178">
        <v>1933</v>
      </c>
      <c r="AD460" s="194">
        <v>62.9</v>
      </c>
      <c r="AE460" s="179">
        <v>2049</v>
      </c>
      <c r="AF460" s="178">
        <v>1455</v>
      </c>
      <c r="AG460" s="194">
        <v>71</v>
      </c>
    </row>
    <row r="461" spans="1:33">
      <c r="A461" s="104" t="s">
        <v>13</v>
      </c>
      <c r="B461" s="441" t="s">
        <v>183</v>
      </c>
      <c r="C461" s="58" t="s">
        <v>58</v>
      </c>
      <c r="D461" s="169">
        <v>204</v>
      </c>
      <c r="E461" s="168">
        <v>114</v>
      </c>
      <c r="F461" s="192">
        <v>55.9</v>
      </c>
      <c r="G461" s="169">
        <v>165</v>
      </c>
      <c r="H461" s="168">
        <v>95</v>
      </c>
      <c r="I461" s="192">
        <v>57.6</v>
      </c>
      <c r="J461" s="169">
        <v>255</v>
      </c>
      <c r="K461" s="168">
        <v>133</v>
      </c>
      <c r="L461" s="192">
        <v>52.2</v>
      </c>
      <c r="M461" s="169">
        <v>204</v>
      </c>
      <c r="N461" s="168">
        <v>120</v>
      </c>
      <c r="O461" s="192">
        <v>58.8</v>
      </c>
      <c r="P461" s="169">
        <v>234</v>
      </c>
      <c r="Q461" s="168">
        <v>137</v>
      </c>
      <c r="R461" s="192">
        <v>58.5</v>
      </c>
      <c r="S461" s="169">
        <v>196</v>
      </c>
      <c r="T461" s="168">
        <v>117</v>
      </c>
      <c r="U461" s="192">
        <v>59.7</v>
      </c>
      <c r="V461" s="169">
        <v>319</v>
      </c>
      <c r="W461" s="168">
        <v>145</v>
      </c>
      <c r="X461" s="192">
        <v>45.5</v>
      </c>
      <c r="Y461" s="169">
        <v>247</v>
      </c>
      <c r="Z461" s="168">
        <v>128</v>
      </c>
      <c r="AA461" s="192">
        <v>51.8</v>
      </c>
      <c r="AB461" s="169">
        <v>247</v>
      </c>
      <c r="AC461" s="168">
        <v>124</v>
      </c>
      <c r="AD461" s="192">
        <v>50.2</v>
      </c>
      <c r="AE461" s="169">
        <v>211</v>
      </c>
      <c r="AF461" s="168">
        <v>111</v>
      </c>
      <c r="AG461" s="192">
        <v>52.6</v>
      </c>
    </row>
    <row r="462" spans="1:33">
      <c r="A462" s="104"/>
      <c r="B462" s="441"/>
      <c r="C462" s="58" t="s">
        <v>59</v>
      </c>
      <c r="D462" s="169">
        <v>1397</v>
      </c>
      <c r="E462" s="168">
        <v>946</v>
      </c>
      <c r="F462" s="192">
        <v>67.7</v>
      </c>
      <c r="G462" s="169">
        <v>1107</v>
      </c>
      <c r="H462" s="168">
        <v>777</v>
      </c>
      <c r="I462" s="192">
        <v>70.2</v>
      </c>
      <c r="J462" s="169">
        <v>1564</v>
      </c>
      <c r="K462" s="168">
        <v>1067</v>
      </c>
      <c r="L462" s="192">
        <v>68.2</v>
      </c>
      <c r="M462" s="169">
        <v>1226</v>
      </c>
      <c r="N462" s="168">
        <v>889</v>
      </c>
      <c r="O462" s="192">
        <v>72.5</v>
      </c>
      <c r="P462" s="169">
        <v>1631</v>
      </c>
      <c r="Q462" s="168">
        <v>1139</v>
      </c>
      <c r="R462" s="192">
        <v>69.8</v>
      </c>
      <c r="S462" s="169">
        <v>1260</v>
      </c>
      <c r="T462" s="168">
        <v>927</v>
      </c>
      <c r="U462" s="192">
        <v>73.599999999999994</v>
      </c>
      <c r="V462" s="169">
        <v>1735</v>
      </c>
      <c r="W462" s="168">
        <v>1177</v>
      </c>
      <c r="X462" s="192">
        <v>67.8</v>
      </c>
      <c r="Y462" s="169">
        <v>1332</v>
      </c>
      <c r="Z462" s="168">
        <v>961</v>
      </c>
      <c r="AA462" s="192">
        <v>72.099999999999994</v>
      </c>
      <c r="AB462" s="169">
        <v>1578</v>
      </c>
      <c r="AC462" s="168">
        <v>1085</v>
      </c>
      <c r="AD462" s="192">
        <v>68.8</v>
      </c>
      <c r="AE462" s="169">
        <v>1244</v>
      </c>
      <c r="AF462" s="168">
        <v>893</v>
      </c>
      <c r="AG462" s="192">
        <v>71.8</v>
      </c>
    </row>
    <row r="463" spans="1:33">
      <c r="A463" s="104"/>
      <c r="B463" s="441"/>
      <c r="C463" s="58" t="s">
        <v>36</v>
      </c>
      <c r="D463" s="169">
        <v>1601</v>
      </c>
      <c r="E463" s="168">
        <v>1060</v>
      </c>
      <c r="F463" s="192">
        <v>66.2</v>
      </c>
      <c r="G463" s="169">
        <v>1205</v>
      </c>
      <c r="H463" s="168">
        <v>855</v>
      </c>
      <c r="I463" s="192">
        <v>71</v>
      </c>
      <c r="J463" s="169">
        <v>1819</v>
      </c>
      <c r="K463" s="168">
        <v>1200</v>
      </c>
      <c r="L463" s="192">
        <v>66</v>
      </c>
      <c r="M463" s="169">
        <v>1358</v>
      </c>
      <c r="N463" s="168">
        <v>992</v>
      </c>
      <c r="O463" s="192">
        <v>73</v>
      </c>
      <c r="P463" s="169">
        <v>1865</v>
      </c>
      <c r="Q463" s="168">
        <v>1276</v>
      </c>
      <c r="R463" s="192">
        <v>68.400000000000006</v>
      </c>
      <c r="S463" s="169">
        <v>1371</v>
      </c>
      <c r="T463" s="168">
        <v>1022</v>
      </c>
      <c r="U463" s="192">
        <v>74.5</v>
      </c>
      <c r="V463" s="169">
        <v>2054</v>
      </c>
      <c r="W463" s="168">
        <v>1322</v>
      </c>
      <c r="X463" s="192">
        <v>64.400000000000006</v>
      </c>
      <c r="Y463" s="169">
        <v>1472</v>
      </c>
      <c r="Z463" s="168">
        <v>1061</v>
      </c>
      <c r="AA463" s="192">
        <v>72.099999999999994</v>
      </c>
      <c r="AB463" s="169">
        <v>1825</v>
      </c>
      <c r="AC463" s="168">
        <v>1209</v>
      </c>
      <c r="AD463" s="192">
        <v>66.2</v>
      </c>
      <c r="AE463" s="169">
        <v>1360</v>
      </c>
      <c r="AF463" s="168">
        <v>977</v>
      </c>
      <c r="AG463" s="192">
        <v>71.8</v>
      </c>
    </row>
    <row r="464" spans="1:33">
      <c r="A464" s="104"/>
      <c r="B464" s="442" t="s">
        <v>60</v>
      </c>
      <c r="C464" s="429" t="s">
        <v>61</v>
      </c>
      <c r="D464" s="172">
        <v>384</v>
      </c>
      <c r="E464" s="173">
        <v>240</v>
      </c>
      <c r="F464" s="191">
        <v>62.5</v>
      </c>
      <c r="G464" s="172">
        <v>350</v>
      </c>
      <c r="H464" s="173">
        <v>227</v>
      </c>
      <c r="I464" s="191">
        <v>64.900000000000006</v>
      </c>
      <c r="J464" s="172">
        <v>352</v>
      </c>
      <c r="K464" s="173">
        <v>221</v>
      </c>
      <c r="L464" s="191">
        <v>62.8</v>
      </c>
      <c r="M464" s="172">
        <v>300</v>
      </c>
      <c r="N464" s="173">
        <v>192</v>
      </c>
      <c r="O464" s="191">
        <v>64</v>
      </c>
      <c r="P464" s="172">
        <v>317</v>
      </c>
      <c r="Q464" s="173">
        <v>224</v>
      </c>
      <c r="R464" s="191">
        <v>70.7</v>
      </c>
      <c r="S464" s="172">
        <v>263</v>
      </c>
      <c r="T464" s="173">
        <v>190</v>
      </c>
      <c r="U464" s="191">
        <v>72.2</v>
      </c>
      <c r="V464" s="172">
        <v>320</v>
      </c>
      <c r="W464" s="173">
        <v>205</v>
      </c>
      <c r="X464" s="191">
        <v>64.099999999999994</v>
      </c>
      <c r="Y464" s="172">
        <v>286</v>
      </c>
      <c r="Z464" s="173">
        <v>189</v>
      </c>
      <c r="AA464" s="191">
        <v>66.099999999999994</v>
      </c>
      <c r="AB464" s="172">
        <v>221</v>
      </c>
      <c r="AC464" s="173">
        <v>146</v>
      </c>
      <c r="AD464" s="191">
        <v>66.099999999999994</v>
      </c>
      <c r="AE464" s="172">
        <v>213</v>
      </c>
      <c r="AF464" s="173">
        <v>143</v>
      </c>
      <c r="AG464" s="191">
        <v>67.099999999999994</v>
      </c>
    </row>
    <row r="465" spans="1:33">
      <c r="A465" s="104"/>
      <c r="B465" s="441"/>
      <c r="C465" s="58" t="s">
        <v>62</v>
      </c>
      <c r="D465" s="169">
        <v>25</v>
      </c>
      <c r="E465" s="168">
        <v>25</v>
      </c>
      <c r="F465" s="192">
        <v>100</v>
      </c>
      <c r="G465" s="169">
        <v>2</v>
      </c>
      <c r="H465" s="168">
        <v>2</v>
      </c>
      <c r="I465" s="192">
        <v>100</v>
      </c>
      <c r="J465" s="169">
        <v>23</v>
      </c>
      <c r="K465" s="168">
        <v>23</v>
      </c>
      <c r="L465" s="192">
        <v>100</v>
      </c>
      <c r="M465" s="169">
        <v>4</v>
      </c>
      <c r="N465" s="168">
        <v>4</v>
      </c>
      <c r="O465" s="192">
        <v>100</v>
      </c>
      <c r="P465" s="169">
        <v>7</v>
      </c>
      <c r="Q465" s="168">
        <v>2</v>
      </c>
      <c r="R465" s="192">
        <v>28.6</v>
      </c>
      <c r="S465" s="169">
        <v>1</v>
      </c>
      <c r="T465" s="168">
        <v>1</v>
      </c>
      <c r="U465" s="192">
        <v>100</v>
      </c>
      <c r="V465" s="169">
        <v>0</v>
      </c>
      <c r="W465" s="168">
        <v>0</v>
      </c>
      <c r="X465" s="192">
        <v>0</v>
      </c>
      <c r="Y465" s="169">
        <v>0</v>
      </c>
      <c r="Z465" s="168">
        <v>0</v>
      </c>
      <c r="AA465" s="192">
        <v>0</v>
      </c>
      <c r="AB465" s="169">
        <v>0</v>
      </c>
      <c r="AC465" s="168">
        <v>0</v>
      </c>
      <c r="AD465" s="192">
        <v>0</v>
      </c>
      <c r="AE465" s="169">
        <v>0</v>
      </c>
      <c r="AF465" s="168">
        <v>0</v>
      </c>
      <c r="AG465" s="192">
        <v>0</v>
      </c>
    </row>
    <row r="466" spans="1:33">
      <c r="A466" s="104"/>
      <c r="B466" s="441"/>
      <c r="C466" s="58" t="s">
        <v>63</v>
      </c>
      <c r="D466" s="169">
        <v>5378</v>
      </c>
      <c r="E466" s="168">
        <v>4799</v>
      </c>
      <c r="F466" s="192">
        <v>89.2</v>
      </c>
      <c r="G466" s="169">
        <v>3648</v>
      </c>
      <c r="H466" s="168">
        <v>3345</v>
      </c>
      <c r="I466" s="192">
        <v>91.7</v>
      </c>
      <c r="J466" s="169">
        <v>5538</v>
      </c>
      <c r="K466" s="168">
        <v>5000</v>
      </c>
      <c r="L466" s="192">
        <v>90.3</v>
      </c>
      <c r="M466" s="169">
        <v>3806</v>
      </c>
      <c r="N466" s="168">
        <v>3518</v>
      </c>
      <c r="O466" s="192">
        <v>92.4</v>
      </c>
      <c r="P466" s="169">
        <v>5646</v>
      </c>
      <c r="Q466" s="168">
        <v>5091</v>
      </c>
      <c r="R466" s="192">
        <v>90.2</v>
      </c>
      <c r="S466" s="169">
        <v>3775</v>
      </c>
      <c r="T466" s="168">
        <v>3474</v>
      </c>
      <c r="U466" s="192">
        <v>92</v>
      </c>
      <c r="V466" s="169">
        <v>5476</v>
      </c>
      <c r="W466" s="168">
        <v>4960</v>
      </c>
      <c r="X466" s="192">
        <v>90.6</v>
      </c>
      <c r="Y466" s="169">
        <v>3653</v>
      </c>
      <c r="Z466" s="168">
        <v>3369</v>
      </c>
      <c r="AA466" s="192">
        <v>92.2</v>
      </c>
      <c r="AB466" s="169">
        <v>4498</v>
      </c>
      <c r="AC466" s="168">
        <v>3972</v>
      </c>
      <c r="AD466" s="192">
        <v>88.3</v>
      </c>
      <c r="AE466" s="169">
        <v>2860</v>
      </c>
      <c r="AF466" s="168">
        <v>2639</v>
      </c>
      <c r="AG466" s="192">
        <v>92.3</v>
      </c>
    </row>
    <row r="467" spans="1:33">
      <c r="A467" s="104"/>
      <c r="B467" s="441"/>
      <c r="C467" s="58" t="s">
        <v>292</v>
      </c>
      <c r="D467" s="169">
        <v>6115</v>
      </c>
      <c r="E467" s="168">
        <v>4804</v>
      </c>
      <c r="F467" s="192">
        <v>78.599999999999994</v>
      </c>
      <c r="G467" s="169">
        <v>4255</v>
      </c>
      <c r="H467" s="168">
        <v>3429</v>
      </c>
      <c r="I467" s="192">
        <v>80.599999999999994</v>
      </c>
      <c r="J467" s="169">
        <v>6568</v>
      </c>
      <c r="K467" s="168">
        <v>5124</v>
      </c>
      <c r="L467" s="192">
        <v>78</v>
      </c>
      <c r="M467" s="169">
        <v>4606</v>
      </c>
      <c r="N467" s="168">
        <v>3777</v>
      </c>
      <c r="O467" s="192">
        <v>82</v>
      </c>
      <c r="P467" s="169">
        <v>6621</v>
      </c>
      <c r="Q467" s="168">
        <v>5326</v>
      </c>
      <c r="R467" s="192">
        <v>80.400000000000006</v>
      </c>
      <c r="S467" s="169">
        <v>4564</v>
      </c>
      <c r="T467" s="168">
        <v>3806</v>
      </c>
      <c r="U467" s="192">
        <v>83.4</v>
      </c>
      <c r="V467" s="169">
        <v>6509</v>
      </c>
      <c r="W467" s="168">
        <v>5082</v>
      </c>
      <c r="X467" s="192">
        <v>78.099999999999994</v>
      </c>
      <c r="Y467" s="169">
        <v>4580</v>
      </c>
      <c r="Z467" s="168">
        <v>3762</v>
      </c>
      <c r="AA467" s="192">
        <v>82.1</v>
      </c>
      <c r="AB467" s="169">
        <v>6058</v>
      </c>
      <c r="AC467" s="168">
        <v>4694</v>
      </c>
      <c r="AD467" s="192">
        <v>77.5</v>
      </c>
      <c r="AE467" s="169">
        <v>4127</v>
      </c>
      <c r="AF467" s="168">
        <v>3374</v>
      </c>
      <c r="AG467" s="192">
        <v>81.8</v>
      </c>
    </row>
    <row r="468" spans="1:33">
      <c r="A468" s="104"/>
      <c r="B468" s="443"/>
      <c r="C468" s="444" t="s">
        <v>36</v>
      </c>
      <c r="D468" s="170">
        <v>11902</v>
      </c>
      <c r="E468" s="171">
        <v>9868</v>
      </c>
      <c r="F468" s="193">
        <v>82.9</v>
      </c>
      <c r="G468" s="170">
        <v>7731</v>
      </c>
      <c r="H468" s="171">
        <v>6582</v>
      </c>
      <c r="I468" s="193">
        <v>85.1</v>
      </c>
      <c r="J468" s="170">
        <v>12481</v>
      </c>
      <c r="K468" s="171">
        <v>10368</v>
      </c>
      <c r="L468" s="193">
        <v>83.1</v>
      </c>
      <c r="M468" s="170">
        <v>8172</v>
      </c>
      <c r="N468" s="171">
        <v>7054</v>
      </c>
      <c r="O468" s="193">
        <v>86.3</v>
      </c>
      <c r="P468" s="170">
        <v>12591</v>
      </c>
      <c r="Q468" s="171">
        <v>10643</v>
      </c>
      <c r="R468" s="193">
        <v>84.5</v>
      </c>
      <c r="S468" s="170">
        <v>8009</v>
      </c>
      <c r="T468" s="171">
        <v>6971</v>
      </c>
      <c r="U468" s="193">
        <v>87</v>
      </c>
      <c r="V468" s="170">
        <v>12305</v>
      </c>
      <c r="W468" s="171">
        <v>10247</v>
      </c>
      <c r="X468" s="193">
        <v>83.3</v>
      </c>
      <c r="Y468" s="170">
        <v>8026</v>
      </c>
      <c r="Z468" s="171">
        <v>6915</v>
      </c>
      <c r="AA468" s="193">
        <v>86.2</v>
      </c>
      <c r="AB468" s="170">
        <v>10777</v>
      </c>
      <c r="AC468" s="171">
        <v>8812</v>
      </c>
      <c r="AD468" s="193">
        <v>81.8</v>
      </c>
      <c r="AE468" s="170">
        <v>6825</v>
      </c>
      <c r="AF468" s="171">
        <v>5854</v>
      </c>
      <c r="AG468" s="193">
        <v>85.8</v>
      </c>
    </row>
    <row r="469" spans="1:33">
      <c r="A469" s="104"/>
      <c r="B469" s="441" t="s">
        <v>64</v>
      </c>
      <c r="C469" s="58" t="s">
        <v>64</v>
      </c>
      <c r="D469" s="169">
        <v>8993</v>
      </c>
      <c r="E469" s="168">
        <v>5933</v>
      </c>
      <c r="F469" s="192">
        <v>66</v>
      </c>
      <c r="G469" s="169">
        <v>5625</v>
      </c>
      <c r="H469" s="168">
        <v>4326</v>
      </c>
      <c r="I469" s="192">
        <v>76.900000000000006</v>
      </c>
      <c r="J469" s="169">
        <v>10139</v>
      </c>
      <c r="K469" s="168">
        <v>6854</v>
      </c>
      <c r="L469" s="192">
        <v>67.599999999999994</v>
      </c>
      <c r="M469" s="169">
        <v>6241</v>
      </c>
      <c r="N469" s="168">
        <v>4987</v>
      </c>
      <c r="O469" s="192">
        <v>79.900000000000006</v>
      </c>
      <c r="P469" s="169">
        <v>9887</v>
      </c>
      <c r="Q469" s="168">
        <v>6790</v>
      </c>
      <c r="R469" s="192">
        <v>68.7</v>
      </c>
      <c r="S469" s="169">
        <v>6485</v>
      </c>
      <c r="T469" s="168">
        <v>5200</v>
      </c>
      <c r="U469" s="192">
        <v>80.2</v>
      </c>
      <c r="V469" s="169">
        <v>10552</v>
      </c>
      <c r="W469" s="168">
        <v>6672</v>
      </c>
      <c r="X469" s="192">
        <v>63.2</v>
      </c>
      <c r="Y469" s="169">
        <v>6938</v>
      </c>
      <c r="Z469" s="168">
        <v>5302</v>
      </c>
      <c r="AA469" s="192">
        <v>76.400000000000006</v>
      </c>
      <c r="AB469" s="169">
        <v>9021</v>
      </c>
      <c r="AC469" s="168">
        <v>5910</v>
      </c>
      <c r="AD469" s="192">
        <v>65.5</v>
      </c>
      <c r="AE469" s="169">
        <v>5992</v>
      </c>
      <c r="AF469" s="168">
        <v>4681</v>
      </c>
      <c r="AG469" s="192">
        <v>78.099999999999994</v>
      </c>
    </row>
    <row r="470" spans="1:33">
      <c r="A470" s="104"/>
      <c r="B470" s="445" t="s">
        <v>65</v>
      </c>
      <c r="C470" s="440" t="s">
        <v>65</v>
      </c>
      <c r="D470" s="179">
        <v>3</v>
      </c>
      <c r="E470" s="178">
        <v>0</v>
      </c>
      <c r="F470" s="194">
        <v>0</v>
      </c>
      <c r="G470" s="179">
        <v>2</v>
      </c>
      <c r="H470" s="178">
        <v>0</v>
      </c>
      <c r="I470" s="194">
        <v>0</v>
      </c>
      <c r="J470" s="179">
        <v>1</v>
      </c>
      <c r="K470" s="178">
        <v>1</v>
      </c>
      <c r="L470" s="194">
        <v>100</v>
      </c>
      <c r="M470" s="179">
        <v>1</v>
      </c>
      <c r="N470" s="178">
        <v>1</v>
      </c>
      <c r="O470" s="194">
        <v>100</v>
      </c>
      <c r="P470" s="179">
        <v>0</v>
      </c>
      <c r="Q470" s="178">
        <v>0</v>
      </c>
      <c r="R470" s="194">
        <v>0</v>
      </c>
      <c r="S470" s="179">
        <v>0</v>
      </c>
      <c r="T470" s="178">
        <v>0</v>
      </c>
      <c r="U470" s="194">
        <v>0</v>
      </c>
      <c r="V470" s="179">
        <v>0</v>
      </c>
      <c r="W470" s="178">
        <v>0</v>
      </c>
      <c r="X470" s="194">
        <v>0</v>
      </c>
      <c r="Y470" s="179">
        <v>0</v>
      </c>
      <c r="Z470" s="178">
        <v>0</v>
      </c>
      <c r="AA470" s="194">
        <v>0</v>
      </c>
      <c r="AB470" s="179">
        <v>2</v>
      </c>
      <c r="AC470" s="178">
        <v>1</v>
      </c>
      <c r="AD470" s="194">
        <v>50</v>
      </c>
      <c r="AE470" s="179">
        <v>2</v>
      </c>
      <c r="AF470" s="178">
        <v>1</v>
      </c>
      <c r="AG470" s="194">
        <v>50</v>
      </c>
    </row>
    <row r="471" spans="1:33">
      <c r="A471" s="446"/>
      <c r="B471" s="443" t="s">
        <v>36</v>
      </c>
      <c r="C471" s="444"/>
      <c r="D471" s="170">
        <v>22499</v>
      </c>
      <c r="E471" s="171">
        <v>16861</v>
      </c>
      <c r="F471" s="193">
        <v>74.900000000000006</v>
      </c>
      <c r="G471" s="170">
        <v>12598</v>
      </c>
      <c r="H471" s="171">
        <v>10401</v>
      </c>
      <c r="I471" s="193">
        <v>82.6</v>
      </c>
      <c r="J471" s="170">
        <v>24440</v>
      </c>
      <c r="K471" s="171">
        <v>18423</v>
      </c>
      <c r="L471" s="193">
        <v>75.400000000000006</v>
      </c>
      <c r="M471" s="170">
        <v>13636</v>
      </c>
      <c r="N471" s="171">
        <v>11525</v>
      </c>
      <c r="O471" s="193">
        <v>84.5</v>
      </c>
      <c r="P471" s="170">
        <v>24343</v>
      </c>
      <c r="Q471" s="171">
        <v>18709</v>
      </c>
      <c r="R471" s="193">
        <v>76.900000000000006</v>
      </c>
      <c r="S471" s="170">
        <v>13676</v>
      </c>
      <c r="T471" s="171">
        <v>11578</v>
      </c>
      <c r="U471" s="193">
        <v>84.7</v>
      </c>
      <c r="V471" s="170">
        <v>24911</v>
      </c>
      <c r="W471" s="171">
        <v>18241</v>
      </c>
      <c r="X471" s="193">
        <v>73.2</v>
      </c>
      <c r="Y471" s="170">
        <v>14506</v>
      </c>
      <c r="Z471" s="171">
        <v>11945</v>
      </c>
      <c r="AA471" s="193">
        <v>82.3</v>
      </c>
      <c r="AB471" s="170">
        <v>21625</v>
      </c>
      <c r="AC471" s="171">
        <v>15932</v>
      </c>
      <c r="AD471" s="193">
        <v>73.7</v>
      </c>
      <c r="AE471" s="170">
        <v>12505</v>
      </c>
      <c r="AF471" s="171">
        <v>10343</v>
      </c>
      <c r="AG471" s="193">
        <v>82.7</v>
      </c>
    </row>
    <row r="472" spans="1:33">
      <c r="A472" s="104" t="s">
        <v>14</v>
      </c>
      <c r="B472" s="441" t="s">
        <v>66</v>
      </c>
      <c r="C472" s="58" t="s">
        <v>66</v>
      </c>
      <c r="D472" s="169">
        <v>13646</v>
      </c>
      <c r="E472" s="168">
        <v>9300</v>
      </c>
      <c r="F472" s="192">
        <v>68.2</v>
      </c>
      <c r="G472" s="169">
        <v>3505</v>
      </c>
      <c r="H472" s="168">
        <v>2962</v>
      </c>
      <c r="I472" s="192">
        <v>84.5</v>
      </c>
      <c r="J472" s="169">
        <v>14402</v>
      </c>
      <c r="K472" s="168">
        <v>10009</v>
      </c>
      <c r="L472" s="192">
        <v>69.5</v>
      </c>
      <c r="M472" s="169">
        <v>3677</v>
      </c>
      <c r="N472" s="168">
        <v>3166</v>
      </c>
      <c r="O472" s="192">
        <v>86.1</v>
      </c>
      <c r="P472" s="169">
        <v>12991</v>
      </c>
      <c r="Q472" s="168">
        <v>8369</v>
      </c>
      <c r="R472" s="192">
        <v>64.400000000000006</v>
      </c>
      <c r="S472" s="169">
        <v>3468</v>
      </c>
      <c r="T472" s="168">
        <v>2986</v>
      </c>
      <c r="U472" s="192">
        <v>86.1</v>
      </c>
      <c r="V472" s="169">
        <v>12697</v>
      </c>
      <c r="W472" s="168">
        <v>8219</v>
      </c>
      <c r="X472" s="192">
        <v>64.7</v>
      </c>
      <c r="Y472" s="169">
        <v>3606</v>
      </c>
      <c r="Z472" s="168">
        <v>3006</v>
      </c>
      <c r="AA472" s="192">
        <v>83.4</v>
      </c>
      <c r="AB472" s="169">
        <v>11293</v>
      </c>
      <c r="AC472" s="168">
        <v>6799</v>
      </c>
      <c r="AD472" s="192">
        <v>60.2</v>
      </c>
      <c r="AE472" s="169">
        <v>2975</v>
      </c>
      <c r="AF472" s="168">
        <v>2435</v>
      </c>
      <c r="AG472" s="192">
        <v>81.8</v>
      </c>
    </row>
    <row r="473" spans="1:33">
      <c r="A473" s="104"/>
      <c r="B473" s="442" t="s">
        <v>67</v>
      </c>
      <c r="C473" s="429" t="s">
        <v>68</v>
      </c>
      <c r="D473" s="172">
        <v>147</v>
      </c>
      <c r="E473" s="173">
        <v>117</v>
      </c>
      <c r="F473" s="191">
        <v>79.599999999999994</v>
      </c>
      <c r="G473" s="172">
        <v>74</v>
      </c>
      <c r="H473" s="173">
        <v>57</v>
      </c>
      <c r="I473" s="191">
        <v>77</v>
      </c>
      <c r="J473" s="172">
        <v>137</v>
      </c>
      <c r="K473" s="173">
        <v>111</v>
      </c>
      <c r="L473" s="191">
        <v>81</v>
      </c>
      <c r="M473" s="172">
        <v>71</v>
      </c>
      <c r="N473" s="173">
        <v>61</v>
      </c>
      <c r="O473" s="191">
        <v>85.9</v>
      </c>
      <c r="P473" s="172">
        <v>116</v>
      </c>
      <c r="Q473" s="173">
        <v>85</v>
      </c>
      <c r="R473" s="191">
        <v>73.3</v>
      </c>
      <c r="S473" s="172">
        <v>71</v>
      </c>
      <c r="T473" s="173">
        <v>56</v>
      </c>
      <c r="U473" s="191">
        <v>78.900000000000006</v>
      </c>
      <c r="V473" s="172">
        <v>142</v>
      </c>
      <c r="W473" s="173">
        <v>121</v>
      </c>
      <c r="X473" s="191">
        <v>85.2</v>
      </c>
      <c r="Y473" s="172">
        <v>73</v>
      </c>
      <c r="Z473" s="173">
        <v>62</v>
      </c>
      <c r="AA473" s="191">
        <v>84.9</v>
      </c>
      <c r="AB473" s="172">
        <v>95</v>
      </c>
      <c r="AC473" s="173">
        <v>72</v>
      </c>
      <c r="AD473" s="191">
        <v>75.8</v>
      </c>
      <c r="AE473" s="172">
        <v>58</v>
      </c>
      <c r="AF473" s="173">
        <v>52</v>
      </c>
      <c r="AG473" s="191">
        <v>89.7</v>
      </c>
    </row>
    <row r="474" spans="1:33">
      <c r="A474" s="104"/>
      <c r="B474" s="441"/>
      <c r="C474" s="58" t="s">
        <v>69</v>
      </c>
      <c r="D474" s="169">
        <v>297</v>
      </c>
      <c r="E474" s="168">
        <v>121</v>
      </c>
      <c r="F474" s="192">
        <v>40.700000000000003</v>
      </c>
      <c r="G474" s="169">
        <v>57</v>
      </c>
      <c r="H474" s="168">
        <v>35</v>
      </c>
      <c r="I474" s="192">
        <v>61.4</v>
      </c>
      <c r="J474" s="169">
        <v>196</v>
      </c>
      <c r="K474" s="168">
        <v>147</v>
      </c>
      <c r="L474" s="192">
        <v>75</v>
      </c>
      <c r="M474" s="169">
        <v>90</v>
      </c>
      <c r="N474" s="168">
        <v>73</v>
      </c>
      <c r="O474" s="192">
        <v>81.099999999999994</v>
      </c>
      <c r="P474" s="169">
        <v>187</v>
      </c>
      <c r="Q474" s="168">
        <v>125</v>
      </c>
      <c r="R474" s="192">
        <v>66.8</v>
      </c>
      <c r="S474" s="169">
        <v>71</v>
      </c>
      <c r="T474" s="168">
        <v>43</v>
      </c>
      <c r="U474" s="192">
        <v>60.6</v>
      </c>
      <c r="V474" s="169">
        <v>240</v>
      </c>
      <c r="W474" s="168">
        <v>117</v>
      </c>
      <c r="X474" s="192">
        <v>48.8</v>
      </c>
      <c r="Y474" s="169">
        <v>89</v>
      </c>
      <c r="Z474" s="168">
        <v>54</v>
      </c>
      <c r="AA474" s="192">
        <v>60.7</v>
      </c>
      <c r="AB474" s="169">
        <v>176</v>
      </c>
      <c r="AC474" s="168">
        <v>86</v>
      </c>
      <c r="AD474" s="192">
        <v>48.9</v>
      </c>
      <c r="AE474" s="169">
        <v>71</v>
      </c>
      <c r="AF474" s="168">
        <v>45</v>
      </c>
      <c r="AG474" s="192">
        <v>63.4</v>
      </c>
    </row>
    <row r="475" spans="1:33" ht="26.25">
      <c r="A475" s="104"/>
      <c r="B475" s="441"/>
      <c r="C475" s="58" t="s">
        <v>70</v>
      </c>
      <c r="D475" s="169">
        <v>11</v>
      </c>
      <c r="E475" s="168">
        <v>5</v>
      </c>
      <c r="F475" s="192">
        <v>45.5</v>
      </c>
      <c r="G475" s="169">
        <v>10</v>
      </c>
      <c r="H475" s="168">
        <v>5</v>
      </c>
      <c r="I475" s="192">
        <v>50</v>
      </c>
      <c r="J475" s="169">
        <v>24</v>
      </c>
      <c r="K475" s="168">
        <v>15</v>
      </c>
      <c r="L475" s="192">
        <v>62.5</v>
      </c>
      <c r="M475" s="169">
        <v>22</v>
      </c>
      <c r="N475" s="168">
        <v>13</v>
      </c>
      <c r="O475" s="192">
        <v>59.1</v>
      </c>
      <c r="P475" s="169">
        <v>23</v>
      </c>
      <c r="Q475" s="168">
        <v>16</v>
      </c>
      <c r="R475" s="192">
        <v>69.599999999999994</v>
      </c>
      <c r="S475" s="169">
        <v>16</v>
      </c>
      <c r="T475" s="168">
        <v>9</v>
      </c>
      <c r="U475" s="192">
        <v>56.3</v>
      </c>
      <c r="V475" s="169">
        <v>20</v>
      </c>
      <c r="W475" s="168">
        <v>6</v>
      </c>
      <c r="X475" s="192">
        <v>30</v>
      </c>
      <c r="Y475" s="169">
        <v>15</v>
      </c>
      <c r="Z475" s="168">
        <v>6</v>
      </c>
      <c r="AA475" s="192">
        <v>40</v>
      </c>
      <c r="AB475" s="169">
        <v>18</v>
      </c>
      <c r="AC475" s="168">
        <v>11</v>
      </c>
      <c r="AD475" s="192">
        <v>61.1</v>
      </c>
      <c r="AE475" s="169">
        <v>14</v>
      </c>
      <c r="AF475" s="168">
        <v>8</v>
      </c>
      <c r="AG475" s="192">
        <v>57.1</v>
      </c>
    </row>
    <row r="476" spans="1:33">
      <c r="A476" s="104"/>
      <c r="B476" s="443"/>
      <c r="C476" s="444" t="s">
        <v>36</v>
      </c>
      <c r="D476" s="170">
        <v>455</v>
      </c>
      <c r="E476" s="171">
        <v>243</v>
      </c>
      <c r="F476" s="193">
        <v>53.4</v>
      </c>
      <c r="G476" s="170">
        <v>141</v>
      </c>
      <c r="H476" s="171">
        <v>97</v>
      </c>
      <c r="I476" s="193">
        <v>68.8</v>
      </c>
      <c r="J476" s="170">
        <v>357</v>
      </c>
      <c r="K476" s="171">
        <v>273</v>
      </c>
      <c r="L476" s="193">
        <v>76.5</v>
      </c>
      <c r="M476" s="170">
        <v>177</v>
      </c>
      <c r="N476" s="171">
        <v>143</v>
      </c>
      <c r="O476" s="193">
        <v>80.8</v>
      </c>
      <c r="P476" s="170">
        <v>326</v>
      </c>
      <c r="Q476" s="171">
        <v>226</v>
      </c>
      <c r="R476" s="193">
        <v>69.3</v>
      </c>
      <c r="S476" s="170">
        <v>153</v>
      </c>
      <c r="T476" s="171">
        <v>104</v>
      </c>
      <c r="U476" s="193">
        <v>68</v>
      </c>
      <c r="V476" s="170">
        <v>402</v>
      </c>
      <c r="W476" s="171">
        <v>244</v>
      </c>
      <c r="X476" s="193">
        <v>60.7</v>
      </c>
      <c r="Y476" s="170">
        <v>170</v>
      </c>
      <c r="Z476" s="171">
        <v>119</v>
      </c>
      <c r="AA476" s="193">
        <v>70</v>
      </c>
      <c r="AB476" s="170">
        <v>289</v>
      </c>
      <c r="AC476" s="171">
        <v>169</v>
      </c>
      <c r="AD476" s="193">
        <v>58.5</v>
      </c>
      <c r="AE476" s="170">
        <v>139</v>
      </c>
      <c r="AF476" s="171">
        <v>103</v>
      </c>
      <c r="AG476" s="193">
        <v>74.099999999999994</v>
      </c>
    </row>
    <row r="477" spans="1:33">
      <c r="A477" s="104"/>
      <c r="B477" s="441" t="s">
        <v>184</v>
      </c>
      <c r="C477" s="58" t="s">
        <v>71</v>
      </c>
      <c r="D477" s="169">
        <v>5</v>
      </c>
      <c r="E477" s="168">
        <v>5</v>
      </c>
      <c r="F477" s="192">
        <v>100</v>
      </c>
      <c r="G477" s="169">
        <v>3</v>
      </c>
      <c r="H477" s="168">
        <v>3</v>
      </c>
      <c r="I477" s="192">
        <v>100</v>
      </c>
      <c r="J477" s="169">
        <v>38</v>
      </c>
      <c r="K477" s="168">
        <v>9</v>
      </c>
      <c r="L477" s="192">
        <v>23.7</v>
      </c>
      <c r="M477" s="169">
        <v>5</v>
      </c>
      <c r="N477" s="168">
        <v>4</v>
      </c>
      <c r="O477" s="192">
        <v>80</v>
      </c>
      <c r="P477" s="169">
        <v>13</v>
      </c>
      <c r="Q477" s="168">
        <v>12</v>
      </c>
      <c r="R477" s="192">
        <v>92.3</v>
      </c>
      <c r="S477" s="169">
        <v>6</v>
      </c>
      <c r="T477" s="168">
        <v>6</v>
      </c>
      <c r="U477" s="192">
        <v>100</v>
      </c>
      <c r="V477" s="169">
        <v>63</v>
      </c>
      <c r="W477" s="168">
        <v>16</v>
      </c>
      <c r="X477" s="192">
        <v>25.4</v>
      </c>
      <c r="Y477" s="169">
        <v>10</v>
      </c>
      <c r="Z477" s="168">
        <v>7</v>
      </c>
      <c r="AA477" s="192">
        <v>70</v>
      </c>
      <c r="AB477" s="169">
        <v>60</v>
      </c>
      <c r="AC477" s="168">
        <v>13</v>
      </c>
      <c r="AD477" s="192">
        <v>21.7</v>
      </c>
      <c r="AE477" s="169">
        <v>7</v>
      </c>
      <c r="AF477" s="168">
        <v>4</v>
      </c>
      <c r="AG477" s="192">
        <v>57.1</v>
      </c>
    </row>
    <row r="478" spans="1:33">
      <c r="A478" s="104"/>
      <c r="B478" s="441"/>
      <c r="C478" s="58" t="s">
        <v>72</v>
      </c>
      <c r="D478" s="169">
        <v>117</v>
      </c>
      <c r="E478" s="168">
        <v>67</v>
      </c>
      <c r="F478" s="192">
        <v>57.3</v>
      </c>
      <c r="G478" s="169">
        <v>66</v>
      </c>
      <c r="H478" s="168">
        <v>43</v>
      </c>
      <c r="I478" s="192">
        <v>65.2</v>
      </c>
      <c r="J478" s="169">
        <v>186</v>
      </c>
      <c r="K478" s="168">
        <v>97</v>
      </c>
      <c r="L478" s="192">
        <v>52.2</v>
      </c>
      <c r="M478" s="169">
        <v>82</v>
      </c>
      <c r="N478" s="168">
        <v>69</v>
      </c>
      <c r="O478" s="192">
        <v>84.1</v>
      </c>
      <c r="P478" s="169">
        <v>88</v>
      </c>
      <c r="Q478" s="168">
        <v>70</v>
      </c>
      <c r="R478" s="192">
        <v>79.5</v>
      </c>
      <c r="S478" s="169">
        <v>55</v>
      </c>
      <c r="T478" s="168">
        <v>43</v>
      </c>
      <c r="U478" s="192">
        <v>78.2</v>
      </c>
      <c r="V478" s="169">
        <v>114</v>
      </c>
      <c r="W478" s="168">
        <v>87</v>
      </c>
      <c r="X478" s="192">
        <v>76.3</v>
      </c>
      <c r="Y478" s="169">
        <v>71</v>
      </c>
      <c r="Z478" s="168">
        <v>51</v>
      </c>
      <c r="AA478" s="192">
        <v>71.8</v>
      </c>
      <c r="AB478" s="169">
        <v>115</v>
      </c>
      <c r="AC478" s="168">
        <v>73</v>
      </c>
      <c r="AD478" s="192">
        <v>63.5</v>
      </c>
      <c r="AE478" s="169">
        <v>50</v>
      </c>
      <c r="AF478" s="168">
        <v>40</v>
      </c>
      <c r="AG478" s="192">
        <v>80</v>
      </c>
    </row>
    <row r="479" spans="1:33">
      <c r="A479" s="104"/>
      <c r="B479" s="441"/>
      <c r="C479" s="58" t="s">
        <v>73</v>
      </c>
      <c r="D479" s="169">
        <v>27</v>
      </c>
      <c r="E479" s="168">
        <v>23</v>
      </c>
      <c r="F479" s="192">
        <v>85.2</v>
      </c>
      <c r="G479" s="169">
        <v>1</v>
      </c>
      <c r="H479" s="168">
        <v>1</v>
      </c>
      <c r="I479" s="192">
        <v>100</v>
      </c>
      <c r="J479" s="169">
        <v>0</v>
      </c>
      <c r="K479" s="168">
        <v>0</v>
      </c>
      <c r="L479" s="192">
        <v>0</v>
      </c>
      <c r="M479" s="169">
        <v>0</v>
      </c>
      <c r="N479" s="168">
        <v>0</v>
      </c>
      <c r="O479" s="192">
        <v>0</v>
      </c>
      <c r="P479" s="169">
        <v>0</v>
      </c>
      <c r="Q479" s="168">
        <v>0</v>
      </c>
      <c r="R479" s="192">
        <v>0</v>
      </c>
      <c r="S479" s="169">
        <v>0</v>
      </c>
      <c r="T479" s="168">
        <v>0</v>
      </c>
      <c r="U479" s="192">
        <v>0</v>
      </c>
      <c r="V479" s="169">
        <v>0</v>
      </c>
      <c r="W479" s="168">
        <v>0</v>
      </c>
      <c r="X479" s="192">
        <v>0</v>
      </c>
      <c r="Y479" s="169">
        <v>0</v>
      </c>
      <c r="Z479" s="168">
        <v>0</v>
      </c>
      <c r="AA479" s="192">
        <v>0</v>
      </c>
      <c r="AB479" s="169">
        <v>0</v>
      </c>
      <c r="AC479" s="168">
        <v>0</v>
      </c>
      <c r="AD479" s="192">
        <v>0</v>
      </c>
      <c r="AE479" s="169">
        <v>0</v>
      </c>
      <c r="AF479" s="168">
        <v>0</v>
      </c>
      <c r="AG479" s="192">
        <v>0</v>
      </c>
    </row>
    <row r="480" spans="1:33">
      <c r="A480" s="104"/>
      <c r="B480" s="441"/>
      <c r="C480" s="58" t="s">
        <v>36</v>
      </c>
      <c r="D480" s="169">
        <v>149</v>
      </c>
      <c r="E480" s="168">
        <v>95</v>
      </c>
      <c r="F480" s="192">
        <v>63.8</v>
      </c>
      <c r="G480" s="169">
        <v>69</v>
      </c>
      <c r="H480" s="168">
        <v>46</v>
      </c>
      <c r="I480" s="192">
        <v>66.7</v>
      </c>
      <c r="J480" s="169">
        <v>224</v>
      </c>
      <c r="K480" s="168">
        <v>106</v>
      </c>
      <c r="L480" s="192">
        <v>47.3</v>
      </c>
      <c r="M480" s="169">
        <v>86</v>
      </c>
      <c r="N480" s="168">
        <v>73</v>
      </c>
      <c r="O480" s="192">
        <v>84.9</v>
      </c>
      <c r="P480" s="169">
        <v>101</v>
      </c>
      <c r="Q480" s="168">
        <v>82</v>
      </c>
      <c r="R480" s="192">
        <v>81.2</v>
      </c>
      <c r="S480" s="169">
        <v>61</v>
      </c>
      <c r="T480" s="168">
        <v>49</v>
      </c>
      <c r="U480" s="192">
        <v>80.3</v>
      </c>
      <c r="V480" s="169">
        <v>177</v>
      </c>
      <c r="W480" s="168">
        <v>103</v>
      </c>
      <c r="X480" s="192">
        <v>58.2</v>
      </c>
      <c r="Y480" s="169">
        <v>81</v>
      </c>
      <c r="Z480" s="168">
        <v>58</v>
      </c>
      <c r="AA480" s="192">
        <v>71.599999999999994</v>
      </c>
      <c r="AB480" s="169">
        <v>175</v>
      </c>
      <c r="AC480" s="168">
        <v>86</v>
      </c>
      <c r="AD480" s="192">
        <v>49.1</v>
      </c>
      <c r="AE480" s="169">
        <v>57</v>
      </c>
      <c r="AF480" s="168">
        <v>44</v>
      </c>
      <c r="AG480" s="192">
        <v>77.2</v>
      </c>
    </row>
    <row r="481" spans="1:33">
      <c r="A481" s="104"/>
      <c r="B481" s="442" t="s">
        <v>174</v>
      </c>
      <c r="C481" s="429" t="s">
        <v>74</v>
      </c>
      <c r="D481" s="172">
        <v>926</v>
      </c>
      <c r="E481" s="173">
        <v>535</v>
      </c>
      <c r="F481" s="191">
        <v>57.8</v>
      </c>
      <c r="G481" s="172">
        <v>317</v>
      </c>
      <c r="H481" s="173">
        <v>264</v>
      </c>
      <c r="I481" s="191">
        <v>83.3</v>
      </c>
      <c r="J481" s="172">
        <v>780</v>
      </c>
      <c r="K481" s="173">
        <v>550</v>
      </c>
      <c r="L481" s="191">
        <v>70.5</v>
      </c>
      <c r="M481" s="172">
        <v>272</v>
      </c>
      <c r="N481" s="173">
        <v>221</v>
      </c>
      <c r="O481" s="191">
        <v>81.3</v>
      </c>
      <c r="P481" s="172">
        <v>758</v>
      </c>
      <c r="Q481" s="173">
        <v>384</v>
      </c>
      <c r="R481" s="191">
        <v>50.7</v>
      </c>
      <c r="S481" s="172">
        <v>268</v>
      </c>
      <c r="T481" s="173">
        <v>209</v>
      </c>
      <c r="U481" s="191">
        <v>78</v>
      </c>
      <c r="V481" s="172">
        <v>854</v>
      </c>
      <c r="W481" s="173">
        <v>353</v>
      </c>
      <c r="X481" s="191">
        <v>41.3</v>
      </c>
      <c r="Y481" s="172">
        <v>252</v>
      </c>
      <c r="Z481" s="173">
        <v>186</v>
      </c>
      <c r="AA481" s="191">
        <v>73.8</v>
      </c>
      <c r="AB481" s="172">
        <v>387</v>
      </c>
      <c r="AC481" s="173">
        <v>196</v>
      </c>
      <c r="AD481" s="191">
        <v>50.6</v>
      </c>
      <c r="AE481" s="172">
        <v>170</v>
      </c>
      <c r="AF481" s="173">
        <v>132</v>
      </c>
      <c r="AG481" s="191">
        <v>77.599999999999994</v>
      </c>
    </row>
    <row r="482" spans="1:33">
      <c r="A482" s="104"/>
      <c r="B482" s="441"/>
      <c r="C482" s="58" t="s">
        <v>293</v>
      </c>
      <c r="D482" s="169">
        <v>2097</v>
      </c>
      <c r="E482" s="168">
        <v>1745</v>
      </c>
      <c r="F482" s="192">
        <v>83.2</v>
      </c>
      <c r="G482" s="169">
        <v>1295</v>
      </c>
      <c r="H482" s="168">
        <v>1149</v>
      </c>
      <c r="I482" s="192">
        <v>88.7</v>
      </c>
      <c r="J482" s="169">
        <v>1603</v>
      </c>
      <c r="K482" s="168">
        <v>1278</v>
      </c>
      <c r="L482" s="192">
        <v>79.7</v>
      </c>
      <c r="M482" s="169">
        <v>956</v>
      </c>
      <c r="N482" s="168">
        <v>858</v>
      </c>
      <c r="O482" s="192">
        <v>89.7</v>
      </c>
      <c r="P482" s="169">
        <v>1206</v>
      </c>
      <c r="Q482" s="168">
        <v>980</v>
      </c>
      <c r="R482" s="192">
        <v>81.3</v>
      </c>
      <c r="S482" s="169">
        <v>825</v>
      </c>
      <c r="T482" s="168">
        <v>734</v>
      </c>
      <c r="U482" s="192">
        <v>89</v>
      </c>
      <c r="V482" s="169">
        <v>1145</v>
      </c>
      <c r="W482" s="168">
        <v>969</v>
      </c>
      <c r="X482" s="192">
        <v>84.6</v>
      </c>
      <c r="Y482" s="169">
        <v>818</v>
      </c>
      <c r="Z482" s="168">
        <v>718</v>
      </c>
      <c r="AA482" s="192">
        <v>87.8</v>
      </c>
      <c r="AB482" s="169">
        <v>1030</v>
      </c>
      <c r="AC482" s="168">
        <v>854</v>
      </c>
      <c r="AD482" s="192">
        <v>82.9</v>
      </c>
      <c r="AE482" s="169">
        <v>637</v>
      </c>
      <c r="AF482" s="168">
        <v>557</v>
      </c>
      <c r="AG482" s="192">
        <v>87.4</v>
      </c>
    </row>
    <row r="483" spans="1:33">
      <c r="A483" s="104"/>
      <c r="B483" s="443"/>
      <c r="C483" s="444" t="s">
        <v>36</v>
      </c>
      <c r="D483" s="170">
        <v>3023</v>
      </c>
      <c r="E483" s="171">
        <v>2280</v>
      </c>
      <c r="F483" s="193">
        <v>75.400000000000006</v>
      </c>
      <c r="G483" s="170">
        <v>1602</v>
      </c>
      <c r="H483" s="171">
        <v>1404</v>
      </c>
      <c r="I483" s="193">
        <v>87.6</v>
      </c>
      <c r="J483" s="170">
        <v>2383</v>
      </c>
      <c r="K483" s="171">
        <v>1828</v>
      </c>
      <c r="L483" s="193">
        <v>76.7</v>
      </c>
      <c r="M483" s="170">
        <v>1225</v>
      </c>
      <c r="N483" s="171">
        <v>1076</v>
      </c>
      <c r="O483" s="193">
        <v>87.8</v>
      </c>
      <c r="P483" s="170">
        <v>1964</v>
      </c>
      <c r="Q483" s="171">
        <v>1364</v>
      </c>
      <c r="R483" s="193">
        <v>69.5</v>
      </c>
      <c r="S483" s="170">
        <v>1086</v>
      </c>
      <c r="T483" s="171">
        <v>938</v>
      </c>
      <c r="U483" s="193">
        <v>86.4</v>
      </c>
      <c r="V483" s="170">
        <v>1999</v>
      </c>
      <c r="W483" s="171">
        <v>1322</v>
      </c>
      <c r="X483" s="193">
        <v>66.099999999999994</v>
      </c>
      <c r="Y483" s="170">
        <v>1064</v>
      </c>
      <c r="Z483" s="171">
        <v>898</v>
      </c>
      <c r="AA483" s="193">
        <v>84.4</v>
      </c>
      <c r="AB483" s="170">
        <v>1417</v>
      </c>
      <c r="AC483" s="171">
        <v>1050</v>
      </c>
      <c r="AD483" s="193">
        <v>74.099999999999994</v>
      </c>
      <c r="AE483" s="170">
        <v>806</v>
      </c>
      <c r="AF483" s="171">
        <v>689</v>
      </c>
      <c r="AG483" s="193">
        <v>85.5</v>
      </c>
    </row>
    <row r="484" spans="1:33">
      <c r="A484" s="446"/>
      <c r="B484" s="443" t="s">
        <v>36</v>
      </c>
      <c r="C484" s="444"/>
      <c r="D484" s="170">
        <v>17273</v>
      </c>
      <c r="E484" s="171">
        <v>11918</v>
      </c>
      <c r="F484" s="193">
        <v>69</v>
      </c>
      <c r="G484" s="170">
        <v>5093</v>
      </c>
      <c r="H484" s="171">
        <v>4386</v>
      </c>
      <c r="I484" s="193">
        <v>86.1</v>
      </c>
      <c r="J484" s="170">
        <v>17366</v>
      </c>
      <c r="K484" s="171">
        <v>12216</v>
      </c>
      <c r="L484" s="193">
        <v>70.3</v>
      </c>
      <c r="M484" s="170">
        <v>4926</v>
      </c>
      <c r="N484" s="171">
        <v>4286</v>
      </c>
      <c r="O484" s="193">
        <v>87</v>
      </c>
      <c r="P484" s="170">
        <v>15382</v>
      </c>
      <c r="Q484" s="171">
        <v>10041</v>
      </c>
      <c r="R484" s="193">
        <v>65.3</v>
      </c>
      <c r="S484" s="170">
        <v>4563</v>
      </c>
      <c r="T484" s="171">
        <v>3947</v>
      </c>
      <c r="U484" s="193">
        <v>86.5</v>
      </c>
      <c r="V484" s="170">
        <v>15275</v>
      </c>
      <c r="W484" s="171">
        <v>9888</v>
      </c>
      <c r="X484" s="193">
        <v>64.7</v>
      </c>
      <c r="Y484" s="170">
        <v>4710</v>
      </c>
      <c r="Z484" s="171">
        <v>3949</v>
      </c>
      <c r="AA484" s="193">
        <v>83.8</v>
      </c>
      <c r="AB484" s="170">
        <v>13174</v>
      </c>
      <c r="AC484" s="171">
        <v>8104</v>
      </c>
      <c r="AD484" s="193">
        <v>61.5</v>
      </c>
      <c r="AE484" s="170">
        <v>3804</v>
      </c>
      <c r="AF484" s="171">
        <v>3170</v>
      </c>
      <c r="AG484" s="193">
        <v>83.3</v>
      </c>
    </row>
    <row r="485" spans="1:33">
      <c r="A485" s="104" t="s">
        <v>15</v>
      </c>
      <c r="B485" s="445" t="s">
        <v>75</v>
      </c>
      <c r="C485" s="440" t="s">
        <v>76</v>
      </c>
      <c r="D485" s="179">
        <v>3</v>
      </c>
      <c r="E485" s="178">
        <v>2</v>
      </c>
      <c r="F485" s="194">
        <v>66.7</v>
      </c>
      <c r="G485" s="179">
        <v>3</v>
      </c>
      <c r="H485" s="178">
        <v>2</v>
      </c>
      <c r="I485" s="194">
        <v>66.7</v>
      </c>
      <c r="J485" s="179">
        <v>6</v>
      </c>
      <c r="K485" s="178">
        <v>4</v>
      </c>
      <c r="L485" s="194">
        <v>66.7</v>
      </c>
      <c r="M485" s="179">
        <v>5</v>
      </c>
      <c r="N485" s="178">
        <v>4</v>
      </c>
      <c r="O485" s="194">
        <v>80</v>
      </c>
      <c r="P485" s="179">
        <v>4</v>
      </c>
      <c r="Q485" s="178">
        <v>1</v>
      </c>
      <c r="R485" s="194">
        <v>25</v>
      </c>
      <c r="S485" s="179">
        <v>4</v>
      </c>
      <c r="T485" s="178">
        <v>1</v>
      </c>
      <c r="U485" s="194">
        <v>25</v>
      </c>
      <c r="V485" s="179">
        <v>10</v>
      </c>
      <c r="W485" s="178">
        <v>6</v>
      </c>
      <c r="X485" s="194">
        <v>60</v>
      </c>
      <c r="Y485" s="179">
        <v>7</v>
      </c>
      <c r="Z485" s="178">
        <v>5</v>
      </c>
      <c r="AA485" s="194">
        <v>71.400000000000006</v>
      </c>
      <c r="AB485" s="179">
        <v>12</v>
      </c>
      <c r="AC485" s="178">
        <v>4</v>
      </c>
      <c r="AD485" s="194">
        <v>33.299999999999997</v>
      </c>
      <c r="AE485" s="179">
        <v>5</v>
      </c>
      <c r="AF485" s="178">
        <v>4</v>
      </c>
      <c r="AG485" s="194">
        <v>80</v>
      </c>
    </row>
    <row r="486" spans="1:33" ht="26.25">
      <c r="A486" s="104"/>
      <c r="B486" s="445" t="s">
        <v>77</v>
      </c>
      <c r="C486" s="440" t="s">
        <v>78</v>
      </c>
      <c r="D486" s="179">
        <v>0</v>
      </c>
      <c r="E486" s="178">
        <v>0</v>
      </c>
      <c r="F486" s="194">
        <v>0</v>
      </c>
      <c r="G486" s="179">
        <v>0</v>
      </c>
      <c r="H486" s="178">
        <v>0</v>
      </c>
      <c r="I486" s="194">
        <v>0</v>
      </c>
      <c r="J486" s="179">
        <v>0</v>
      </c>
      <c r="K486" s="178">
        <v>0</v>
      </c>
      <c r="L486" s="194">
        <v>0</v>
      </c>
      <c r="M486" s="179">
        <v>0</v>
      </c>
      <c r="N486" s="178">
        <v>0</v>
      </c>
      <c r="O486" s="194">
        <v>0</v>
      </c>
      <c r="P486" s="179">
        <v>0</v>
      </c>
      <c r="Q486" s="178">
        <v>0</v>
      </c>
      <c r="R486" s="194">
        <v>0</v>
      </c>
      <c r="S486" s="179">
        <v>0</v>
      </c>
      <c r="T486" s="178">
        <v>0</v>
      </c>
      <c r="U486" s="194">
        <v>0</v>
      </c>
      <c r="V486" s="179">
        <v>0</v>
      </c>
      <c r="W486" s="178">
        <v>0</v>
      </c>
      <c r="X486" s="194">
        <v>0</v>
      </c>
      <c r="Y486" s="179">
        <v>0</v>
      </c>
      <c r="Z486" s="178">
        <v>0</v>
      </c>
      <c r="AA486" s="194">
        <v>0</v>
      </c>
      <c r="AB486" s="179">
        <v>88</v>
      </c>
      <c r="AC486" s="178">
        <v>73</v>
      </c>
      <c r="AD486" s="194">
        <v>83</v>
      </c>
      <c r="AE486" s="179">
        <v>66</v>
      </c>
      <c r="AF486" s="178">
        <v>58</v>
      </c>
      <c r="AG486" s="194">
        <v>87.9</v>
      </c>
    </row>
    <row r="487" spans="1:33" ht="26.25">
      <c r="A487" s="104"/>
      <c r="B487" s="442"/>
      <c r="C487" s="429" t="s">
        <v>79</v>
      </c>
      <c r="D487" s="172">
        <v>2218</v>
      </c>
      <c r="E487" s="173">
        <v>1174</v>
      </c>
      <c r="F487" s="191">
        <v>52.9</v>
      </c>
      <c r="G487" s="172">
        <v>1311</v>
      </c>
      <c r="H487" s="173">
        <v>870</v>
      </c>
      <c r="I487" s="191">
        <v>66.400000000000006</v>
      </c>
      <c r="J487" s="172">
        <v>2622</v>
      </c>
      <c r="K487" s="173">
        <v>1683</v>
      </c>
      <c r="L487" s="191">
        <v>64.2</v>
      </c>
      <c r="M487" s="172">
        <v>1728</v>
      </c>
      <c r="N487" s="173">
        <v>1271</v>
      </c>
      <c r="O487" s="191">
        <v>73.599999999999994</v>
      </c>
      <c r="P487" s="172">
        <v>3936</v>
      </c>
      <c r="Q487" s="173">
        <v>2330</v>
      </c>
      <c r="R487" s="191">
        <v>59.2</v>
      </c>
      <c r="S487" s="172">
        <v>2190</v>
      </c>
      <c r="T487" s="173">
        <v>1630</v>
      </c>
      <c r="U487" s="191">
        <v>74.400000000000006</v>
      </c>
      <c r="V487" s="172">
        <v>5303</v>
      </c>
      <c r="W487" s="173">
        <v>2889</v>
      </c>
      <c r="X487" s="191">
        <v>54.5</v>
      </c>
      <c r="Y487" s="172">
        <v>2724</v>
      </c>
      <c r="Z487" s="173">
        <v>1975</v>
      </c>
      <c r="AA487" s="191">
        <v>72.5</v>
      </c>
      <c r="AB487" s="172">
        <v>4980</v>
      </c>
      <c r="AC487" s="173">
        <v>2294</v>
      </c>
      <c r="AD487" s="191">
        <v>46.1</v>
      </c>
      <c r="AE487" s="172">
        <v>2191</v>
      </c>
      <c r="AF487" s="173">
        <v>1507</v>
      </c>
      <c r="AG487" s="191">
        <v>68.8</v>
      </c>
    </row>
    <row r="488" spans="1:33">
      <c r="A488" s="104"/>
      <c r="B488" s="441"/>
      <c r="C488" s="58" t="s">
        <v>36</v>
      </c>
      <c r="D488" s="169">
        <v>2218</v>
      </c>
      <c r="E488" s="168">
        <v>1174</v>
      </c>
      <c r="F488" s="192">
        <v>52.9</v>
      </c>
      <c r="G488" s="169">
        <v>1311</v>
      </c>
      <c r="H488" s="168">
        <v>870</v>
      </c>
      <c r="I488" s="192">
        <v>66.400000000000006</v>
      </c>
      <c r="J488" s="169">
        <v>2622</v>
      </c>
      <c r="K488" s="168">
        <v>1683</v>
      </c>
      <c r="L488" s="192">
        <v>64.2</v>
      </c>
      <c r="M488" s="169">
        <v>1728</v>
      </c>
      <c r="N488" s="168">
        <v>1271</v>
      </c>
      <c r="O488" s="192">
        <v>73.599999999999994</v>
      </c>
      <c r="P488" s="169">
        <v>3936</v>
      </c>
      <c r="Q488" s="168">
        <v>2330</v>
      </c>
      <c r="R488" s="192">
        <v>59.2</v>
      </c>
      <c r="S488" s="169">
        <v>2190</v>
      </c>
      <c r="T488" s="168">
        <v>1630</v>
      </c>
      <c r="U488" s="192">
        <v>74.400000000000006</v>
      </c>
      <c r="V488" s="169">
        <v>5303</v>
      </c>
      <c r="W488" s="168">
        <v>2889</v>
      </c>
      <c r="X488" s="192">
        <v>54.5</v>
      </c>
      <c r="Y488" s="169">
        <v>2724</v>
      </c>
      <c r="Z488" s="168">
        <v>1975</v>
      </c>
      <c r="AA488" s="192">
        <v>72.5</v>
      </c>
      <c r="AB488" s="169">
        <v>5068</v>
      </c>
      <c r="AC488" s="168">
        <v>2367</v>
      </c>
      <c r="AD488" s="192">
        <v>46.7</v>
      </c>
      <c r="AE488" s="169">
        <v>2199</v>
      </c>
      <c r="AF488" s="168">
        <v>1539</v>
      </c>
      <c r="AG488" s="192">
        <v>70</v>
      </c>
    </row>
    <row r="489" spans="1:33">
      <c r="A489" s="104"/>
      <c r="B489" s="443" t="s">
        <v>175</v>
      </c>
      <c r="C489" s="444" t="s">
        <v>80</v>
      </c>
      <c r="D489" s="170">
        <v>4</v>
      </c>
      <c r="E489" s="171">
        <v>2</v>
      </c>
      <c r="F489" s="193">
        <v>50</v>
      </c>
      <c r="G489" s="170">
        <v>4</v>
      </c>
      <c r="H489" s="171">
        <v>2</v>
      </c>
      <c r="I489" s="193">
        <v>50</v>
      </c>
      <c r="J489" s="170">
        <v>11</v>
      </c>
      <c r="K489" s="171">
        <v>6</v>
      </c>
      <c r="L489" s="193">
        <v>54.5</v>
      </c>
      <c r="M489" s="170">
        <v>9</v>
      </c>
      <c r="N489" s="171">
        <v>6</v>
      </c>
      <c r="O489" s="193">
        <v>66.7</v>
      </c>
      <c r="P489" s="170">
        <v>8</v>
      </c>
      <c r="Q489" s="171">
        <v>5</v>
      </c>
      <c r="R489" s="193">
        <v>62.5</v>
      </c>
      <c r="S489" s="170">
        <v>8</v>
      </c>
      <c r="T489" s="171">
        <v>5</v>
      </c>
      <c r="U489" s="193">
        <v>62.5</v>
      </c>
      <c r="V489" s="170">
        <v>3</v>
      </c>
      <c r="W489" s="171">
        <v>2</v>
      </c>
      <c r="X489" s="193">
        <v>66.7</v>
      </c>
      <c r="Y489" s="170">
        <v>3</v>
      </c>
      <c r="Z489" s="171">
        <v>2</v>
      </c>
      <c r="AA489" s="193">
        <v>66.7</v>
      </c>
      <c r="AB489" s="170">
        <v>4</v>
      </c>
      <c r="AC489" s="171">
        <v>3</v>
      </c>
      <c r="AD489" s="193">
        <v>75</v>
      </c>
      <c r="AE489" s="170">
        <v>4</v>
      </c>
      <c r="AF489" s="171">
        <v>3</v>
      </c>
      <c r="AG489" s="193">
        <v>75</v>
      </c>
    </row>
    <row r="490" spans="1:33">
      <c r="A490" s="104"/>
      <c r="B490" s="442"/>
      <c r="C490" s="429" t="s">
        <v>81</v>
      </c>
      <c r="D490" s="172">
        <v>648</v>
      </c>
      <c r="E490" s="173">
        <v>619</v>
      </c>
      <c r="F490" s="191">
        <v>95.5</v>
      </c>
      <c r="G490" s="172">
        <v>632</v>
      </c>
      <c r="H490" s="173">
        <v>609</v>
      </c>
      <c r="I490" s="191">
        <v>96.4</v>
      </c>
      <c r="J490" s="172">
        <v>780</v>
      </c>
      <c r="K490" s="173">
        <v>733</v>
      </c>
      <c r="L490" s="191">
        <v>94</v>
      </c>
      <c r="M490" s="172">
        <v>751</v>
      </c>
      <c r="N490" s="173">
        <v>719</v>
      </c>
      <c r="O490" s="191">
        <v>95.7</v>
      </c>
      <c r="P490" s="172">
        <v>606</v>
      </c>
      <c r="Q490" s="173">
        <v>549</v>
      </c>
      <c r="R490" s="191">
        <v>90.6</v>
      </c>
      <c r="S490" s="172">
        <v>580</v>
      </c>
      <c r="T490" s="173">
        <v>539</v>
      </c>
      <c r="U490" s="191">
        <v>92.9</v>
      </c>
      <c r="V490" s="172">
        <v>801</v>
      </c>
      <c r="W490" s="173">
        <v>742</v>
      </c>
      <c r="X490" s="191">
        <v>92.6</v>
      </c>
      <c r="Y490" s="172">
        <v>771</v>
      </c>
      <c r="Z490" s="173">
        <v>734</v>
      </c>
      <c r="AA490" s="191">
        <v>95.2</v>
      </c>
      <c r="AB490" s="172">
        <v>637</v>
      </c>
      <c r="AC490" s="173">
        <v>585</v>
      </c>
      <c r="AD490" s="191">
        <v>91.8</v>
      </c>
      <c r="AE490" s="172">
        <v>612</v>
      </c>
      <c r="AF490" s="173">
        <v>576</v>
      </c>
      <c r="AG490" s="191">
        <v>94.1</v>
      </c>
    </row>
    <row r="491" spans="1:33">
      <c r="A491" s="104"/>
      <c r="B491" s="441"/>
      <c r="C491" s="58" t="s">
        <v>36</v>
      </c>
      <c r="D491" s="169">
        <v>652</v>
      </c>
      <c r="E491" s="168">
        <v>621</v>
      </c>
      <c r="F491" s="192">
        <v>95.2</v>
      </c>
      <c r="G491" s="169">
        <v>636</v>
      </c>
      <c r="H491" s="168">
        <v>611</v>
      </c>
      <c r="I491" s="192">
        <v>96.1</v>
      </c>
      <c r="J491" s="169">
        <v>791</v>
      </c>
      <c r="K491" s="168">
        <v>739</v>
      </c>
      <c r="L491" s="192">
        <v>93.4</v>
      </c>
      <c r="M491" s="169">
        <v>759</v>
      </c>
      <c r="N491" s="168">
        <v>724</v>
      </c>
      <c r="O491" s="192">
        <v>95.4</v>
      </c>
      <c r="P491" s="169">
        <v>614</v>
      </c>
      <c r="Q491" s="168">
        <v>554</v>
      </c>
      <c r="R491" s="192">
        <v>90.2</v>
      </c>
      <c r="S491" s="169">
        <v>586</v>
      </c>
      <c r="T491" s="168">
        <v>542</v>
      </c>
      <c r="U491" s="192">
        <v>92.5</v>
      </c>
      <c r="V491" s="169">
        <v>804</v>
      </c>
      <c r="W491" s="168">
        <v>744</v>
      </c>
      <c r="X491" s="192">
        <v>92.5</v>
      </c>
      <c r="Y491" s="169">
        <v>772</v>
      </c>
      <c r="Z491" s="168">
        <v>734</v>
      </c>
      <c r="AA491" s="192">
        <v>95.1</v>
      </c>
      <c r="AB491" s="169">
        <v>641</v>
      </c>
      <c r="AC491" s="168">
        <v>588</v>
      </c>
      <c r="AD491" s="192">
        <v>91.7</v>
      </c>
      <c r="AE491" s="169">
        <v>614</v>
      </c>
      <c r="AF491" s="168">
        <v>578</v>
      </c>
      <c r="AG491" s="192">
        <v>94.1</v>
      </c>
    </row>
    <row r="492" spans="1:33">
      <c r="A492" s="104"/>
      <c r="B492" s="441" t="s">
        <v>82</v>
      </c>
      <c r="C492" s="58" t="s">
        <v>83</v>
      </c>
      <c r="D492" s="169">
        <v>21619</v>
      </c>
      <c r="E492" s="168">
        <v>19986</v>
      </c>
      <c r="F492" s="192">
        <v>92.4</v>
      </c>
      <c r="G492" s="169">
        <v>17548</v>
      </c>
      <c r="H492" s="168">
        <v>16571</v>
      </c>
      <c r="I492" s="192">
        <v>94.4</v>
      </c>
      <c r="J492" s="169">
        <v>22642</v>
      </c>
      <c r="K492" s="168">
        <v>20856</v>
      </c>
      <c r="L492" s="192">
        <v>92.1</v>
      </c>
      <c r="M492" s="169">
        <v>18140</v>
      </c>
      <c r="N492" s="168">
        <v>17043</v>
      </c>
      <c r="O492" s="192">
        <v>94</v>
      </c>
      <c r="P492" s="169">
        <v>21570</v>
      </c>
      <c r="Q492" s="168">
        <v>19543</v>
      </c>
      <c r="R492" s="192">
        <v>90.6</v>
      </c>
      <c r="S492" s="169">
        <v>16719</v>
      </c>
      <c r="T492" s="168">
        <v>15583</v>
      </c>
      <c r="U492" s="192">
        <v>93.2</v>
      </c>
      <c r="V492" s="169">
        <v>26381</v>
      </c>
      <c r="W492" s="168">
        <v>23803</v>
      </c>
      <c r="X492" s="192">
        <v>90.2</v>
      </c>
      <c r="Y492" s="169">
        <v>20090</v>
      </c>
      <c r="Z492" s="168">
        <v>18729</v>
      </c>
      <c r="AA492" s="192">
        <v>93.2</v>
      </c>
      <c r="AB492" s="169">
        <v>21497</v>
      </c>
      <c r="AC492" s="168">
        <v>19468</v>
      </c>
      <c r="AD492" s="192">
        <v>90.6</v>
      </c>
      <c r="AE492" s="169">
        <v>16721</v>
      </c>
      <c r="AF492" s="168">
        <v>15637</v>
      </c>
      <c r="AG492" s="192">
        <v>93.5</v>
      </c>
    </row>
    <row r="493" spans="1:33">
      <c r="A493" s="104"/>
      <c r="B493" s="441"/>
      <c r="C493" s="58" t="s">
        <v>84</v>
      </c>
      <c r="D493" s="169">
        <v>104</v>
      </c>
      <c r="E493" s="168">
        <v>97</v>
      </c>
      <c r="F493" s="192">
        <v>93.3</v>
      </c>
      <c r="G493" s="169">
        <v>103</v>
      </c>
      <c r="H493" s="168">
        <v>96</v>
      </c>
      <c r="I493" s="192">
        <v>93.2</v>
      </c>
      <c r="J493" s="169">
        <v>100</v>
      </c>
      <c r="K493" s="168">
        <v>87</v>
      </c>
      <c r="L493" s="192">
        <v>87</v>
      </c>
      <c r="M493" s="169">
        <v>98</v>
      </c>
      <c r="N493" s="168">
        <v>87</v>
      </c>
      <c r="O493" s="192">
        <v>88.8</v>
      </c>
      <c r="P493" s="169">
        <v>92</v>
      </c>
      <c r="Q493" s="168">
        <v>85</v>
      </c>
      <c r="R493" s="192">
        <v>92.4</v>
      </c>
      <c r="S493" s="169">
        <v>90</v>
      </c>
      <c r="T493" s="168">
        <v>83</v>
      </c>
      <c r="U493" s="192">
        <v>92.2</v>
      </c>
      <c r="V493" s="169">
        <v>104</v>
      </c>
      <c r="W493" s="168">
        <v>91</v>
      </c>
      <c r="X493" s="192">
        <v>87.5</v>
      </c>
      <c r="Y493" s="169">
        <v>102</v>
      </c>
      <c r="Z493" s="168">
        <v>89</v>
      </c>
      <c r="AA493" s="192">
        <v>87.3</v>
      </c>
      <c r="AB493" s="169">
        <v>78</v>
      </c>
      <c r="AC493" s="168">
        <v>66</v>
      </c>
      <c r="AD493" s="192">
        <v>84.6</v>
      </c>
      <c r="AE493" s="169">
        <v>78</v>
      </c>
      <c r="AF493" s="168">
        <v>66</v>
      </c>
      <c r="AG493" s="192">
        <v>84.6</v>
      </c>
    </row>
    <row r="494" spans="1:33">
      <c r="A494" s="104"/>
      <c r="B494" s="443"/>
      <c r="C494" s="444" t="s">
        <v>36</v>
      </c>
      <c r="D494" s="170">
        <v>21723</v>
      </c>
      <c r="E494" s="171">
        <v>20083</v>
      </c>
      <c r="F494" s="193">
        <v>92.5</v>
      </c>
      <c r="G494" s="170">
        <v>17595</v>
      </c>
      <c r="H494" s="171">
        <v>16616</v>
      </c>
      <c r="I494" s="193">
        <v>94.4</v>
      </c>
      <c r="J494" s="170">
        <v>22742</v>
      </c>
      <c r="K494" s="171">
        <v>20943</v>
      </c>
      <c r="L494" s="193">
        <v>92.1</v>
      </c>
      <c r="M494" s="170">
        <v>18178</v>
      </c>
      <c r="N494" s="171">
        <v>17080</v>
      </c>
      <c r="O494" s="193">
        <v>94</v>
      </c>
      <c r="P494" s="170">
        <v>21662</v>
      </c>
      <c r="Q494" s="171">
        <v>19628</v>
      </c>
      <c r="R494" s="193">
        <v>90.6</v>
      </c>
      <c r="S494" s="170">
        <v>16751</v>
      </c>
      <c r="T494" s="171">
        <v>15614</v>
      </c>
      <c r="U494" s="193">
        <v>93.2</v>
      </c>
      <c r="V494" s="170">
        <v>26485</v>
      </c>
      <c r="W494" s="171">
        <v>23894</v>
      </c>
      <c r="X494" s="193">
        <v>90.2</v>
      </c>
      <c r="Y494" s="170">
        <v>20136</v>
      </c>
      <c r="Z494" s="171">
        <v>18771</v>
      </c>
      <c r="AA494" s="193">
        <v>93.2</v>
      </c>
      <c r="AB494" s="170">
        <v>21575</v>
      </c>
      <c r="AC494" s="171">
        <v>19534</v>
      </c>
      <c r="AD494" s="193">
        <v>90.5</v>
      </c>
      <c r="AE494" s="170">
        <v>16752</v>
      </c>
      <c r="AF494" s="171">
        <v>15666</v>
      </c>
      <c r="AG494" s="193">
        <v>93.5</v>
      </c>
    </row>
    <row r="495" spans="1:33">
      <c r="A495" s="104"/>
      <c r="B495" s="441" t="s">
        <v>85</v>
      </c>
      <c r="C495" s="58" t="s">
        <v>294</v>
      </c>
      <c r="D495" s="169">
        <v>823</v>
      </c>
      <c r="E495" s="168">
        <v>730</v>
      </c>
      <c r="F495" s="192">
        <v>88.7</v>
      </c>
      <c r="G495" s="169">
        <v>778</v>
      </c>
      <c r="H495" s="168">
        <v>706</v>
      </c>
      <c r="I495" s="192">
        <v>90.7</v>
      </c>
      <c r="J495" s="169">
        <v>774</v>
      </c>
      <c r="K495" s="168">
        <v>688</v>
      </c>
      <c r="L495" s="192">
        <v>88.9</v>
      </c>
      <c r="M495" s="169">
        <v>738</v>
      </c>
      <c r="N495" s="168">
        <v>661</v>
      </c>
      <c r="O495" s="192">
        <v>89.6</v>
      </c>
      <c r="P495" s="169">
        <v>798</v>
      </c>
      <c r="Q495" s="168">
        <v>709</v>
      </c>
      <c r="R495" s="192">
        <v>88.8</v>
      </c>
      <c r="S495" s="169">
        <v>750</v>
      </c>
      <c r="T495" s="168">
        <v>680</v>
      </c>
      <c r="U495" s="192">
        <v>90.7</v>
      </c>
      <c r="V495" s="169">
        <v>950</v>
      </c>
      <c r="W495" s="168">
        <v>808</v>
      </c>
      <c r="X495" s="192">
        <v>85.1</v>
      </c>
      <c r="Y495" s="169">
        <v>890</v>
      </c>
      <c r="Z495" s="168">
        <v>777</v>
      </c>
      <c r="AA495" s="192">
        <v>87.3</v>
      </c>
      <c r="AB495" s="169">
        <v>873</v>
      </c>
      <c r="AC495" s="168">
        <v>761</v>
      </c>
      <c r="AD495" s="192">
        <v>87.2</v>
      </c>
      <c r="AE495" s="169">
        <v>832</v>
      </c>
      <c r="AF495" s="168">
        <v>738</v>
      </c>
      <c r="AG495" s="192">
        <v>88.7</v>
      </c>
    </row>
    <row r="496" spans="1:33">
      <c r="A496" s="446"/>
      <c r="B496" s="445" t="s">
        <v>36</v>
      </c>
      <c r="C496" s="440"/>
      <c r="D496" s="179">
        <v>25419</v>
      </c>
      <c r="E496" s="178">
        <v>22610</v>
      </c>
      <c r="F496" s="194">
        <v>88.9</v>
      </c>
      <c r="G496" s="179">
        <v>18480</v>
      </c>
      <c r="H496" s="178">
        <v>17644</v>
      </c>
      <c r="I496" s="194">
        <v>95.5</v>
      </c>
      <c r="J496" s="179">
        <v>26935</v>
      </c>
      <c r="K496" s="178">
        <v>24057</v>
      </c>
      <c r="L496" s="194">
        <v>89.3</v>
      </c>
      <c r="M496" s="179">
        <v>19286</v>
      </c>
      <c r="N496" s="178">
        <v>18424</v>
      </c>
      <c r="O496" s="194">
        <v>95.5</v>
      </c>
      <c r="P496" s="179">
        <v>27014</v>
      </c>
      <c r="Q496" s="178">
        <v>23222</v>
      </c>
      <c r="R496" s="194">
        <v>86</v>
      </c>
      <c r="S496" s="179">
        <v>17990</v>
      </c>
      <c r="T496" s="178">
        <v>17094</v>
      </c>
      <c r="U496" s="194">
        <v>95</v>
      </c>
      <c r="V496" s="179">
        <v>33552</v>
      </c>
      <c r="W496" s="178">
        <v>28341</v>
      </c>
      <c r="X496" s="194">
        <v>84.5</v>
      </c>
      <c r="Y496" s="179">
        <v>21677</v>
      </c>
      <c r="Z496" s="178">
        <v>20580</v>
      </c>
      <c r="AA496" s="194">
        <v>94.9</v>
      </c>
      <c r="AB496" s="179">
        <v>28169</v>
      </c>
      <c r="AC496" s="178">
        <v>23254</v>
      </c>
      <c r="AD496" s="194">
        <v>82.6</v>
      </c>
      <c r="AE496" s="179">
        <v>18091</v>
      </c>
      <c r="AF496" s="178">
        <v>17173</v>
      </c>
      <c r="AG496" s="194">
        <v>94.9</v>
      </c>
    </row>
    <row r="497" spans="1:33" ht="26.25">
      <c r="A497" s="104" t="s">
        <v>16</v>
      </c>
      <c r="B497" s="441" t="s">
        <v>185</v>
      </c>
      <c r="C497" s="58" t="s">
        <v>86</v>
      </c>
      <c r="D497" s="169">
        <v>1404</v>
      </c>
      <c r="E497" s="168">
        <v>1052</v>
      </c>
      <c r="F497" s="192">
        <v>74.900000000000006</v>
      </c>
      <c r="G497" s="169">
        <v>1024</v>
      </c>
      <c r="H497" s="168">
        <v>867</v>
      </c>
      <c r="I497" s="192">
        <v>84.7</v>
      </c>
      <c r="J497" s="169">
        <v>1931</v>
      </c>
      <c r="K497" s="168">
        <v>1583</v>
      </c>
      <c r="L497" s="192">
        <v>82</v>
      </c>
      <c r="M497" s="169">
        <v>1432</v>
      </c>
      <c r="N497" s="168">
        <v>1245</v>
      </c>
      <c r="O497" s="192">
        <v>86.9</v>
      </c>
      <c r="P497" s="169">
        <v>2280</v>
      </c>
      <c r="Q497" s="168">
        <v>1693</v>
      </c>
      <c r="R497" s="192">
        <v>74.3</v>
      </c>
      <c r="S497" s="169">
        <v>1563</v>
      </c>
      <c r="T497" s="168">
        <v>1348</v>
      </c>
      <c r="U497" s="192">
        <v>86.2</v>
      </c>
      <c r="V497" s="169">
        <v>2701</v>
      </c>
      <c r="W497" s="168">
        <v>2104</v>
      </c>
      <c r="X497" s="192">
        <v>77.900000000000006</v>
      </c>
      <c r="Y497" s="169">
        <v>1845</v>
      </c>
      <c r="Z497" s="168">
        <v>1563</v>
      </c>
      <c r="AA497" s="192">
        <v>84.7</v>
      </c>
      <c r="AB497" s="169">
        <v>2505</v>
      </c>
      <c r="AC497" s="168">
        <v>1927</v>
      </c>
      <c r="AD497" s="192">
        <v>76.900000000000006</v>
      </c>
      <c r="AE497" s="169">
        <v>1720</v>
      </c>
      <c r="AF497" s="168">
        <v>1452</v>
      </c>
      <c r="AG497" s="192">
        <v>84.4</v>
      </c>
    </row>
    <row r="498" spans="1:33">
      <c r="A498" s="104"/>
      <c r="B498" s="441"/>
      <c r="C498" s="58" t="s">
        <v>295</v>
      </c>
      <c r="D498" s="169">
        <v>139</v>
      </c>
      <c r="E498" s="168">
        <v>69</v>
      </c>
      <c r="F498" s="192">
        <v>49.6</v>
      </c>
      <c r="G498" s="169">
        <v>89</v>
      </c>
      <c r="H498" s="168">
        <v>60</v>
      </c>
      <c r="I498" s="192">
        <v>67.400000000000006</v>
      </c>
      <c r="J498" s="169">
        <v>98</v>
      </c>
      <c r="K498" s="168">
        <v>73</v>
      </c>
      <c r="L498" s="192">
        <v>74.5</v>
      </c>
      <c r="M498" s="169">
        <v>87</v>
      </c>
      <c r="N498" s="168">
        <v>65</v>
      </c>
      <c r="O498" s="192">
        <v>74.7</v>
      </c>
      <c r="P498" s="169">
        <v>119</v>
      </c>
      <c r="Q498" s="168">
        <v>73</v>
      </c>
      <c r="R498" s="192">
        <v>61.3</v>
      </c>
      <c r="S498" s="169">
        <v>97</v>
      </c>
      <c r="T498" s="168">
        <v>69</v>
      </c>
      <c r="U498" s="192">
        <v>71.099999999999994</v>
      </c>
      <c r="V498" s="169">
        <v>183</v>
      </c>
      <c r="W498" s="168">
        <v>120</v>
      </c>
      <c r="X498" s="192">
        <v>65.599999999999994</v>
      </c>
      <c r="Y498" s="169">
        <v>134</v>
      </c>
      <c r="Z498" s="168">
        <v>89</v>
      </c>
      <c r="AA498" s="192">
        <v>66.400000000000006</v>
      </c>
      <c r="AB498" s="169">
        <v>144</v>
      </c>
      <c r="AC498" s="168">
        <v>85</v>
      </c>
      <c r="AD498" s="192">
        <v>59</v>
      </c>
      <c r="AE498" s="169">
        <v>117</v>
      </c>
      <c r="AF498" s="168">
        <v>74</v>
      </c>
      <c r="AG498" s="192">
        <v>63.2</v>
      </c>
    </row>
    <row r="499" spans="1:33">
      <c r="A499" s="104"/>
      <c r="B499" s="441"/>
      <c r="C499" s="58" t="s">
        <v>36</v>
      </c>
      <c r="D499" s="169">
        <v>1543</v>
      </c>
      <c r="E499" s="168">
        <v>1121</v>
      </c>
      <c r="F499" s="192">
        <v>72.7</v>
      </c>
      <c r="G499" s="169">
        <v>1040</v>
      </c>
      <c r="H499" s="168">
        <v>878</v>
      </c>
      <c r="I499" s="192">
        <v>84.4</v>
      </c>
      <c r="J499" s="169">
        <v>2029</v>
      </c>
      <c r="K499" s="168">
        <v>1656</v>
      </c>
      <c r="L499" s="192">
        <v>81.599999999999994</v>
      </c>
      <c r="M499" s="169">
        <v>1449</v>
      </c>
      <c r="N499" s="168">
        <v>1261</v>
      </c>
      <c r="O499" s="192">
        <v>87</v>
      </c>
      <c r="P499" s="169">
        <v>2399</v>
      </c>
      <c r="Q499" s="168">
        <v>1766</v>
      </c>
      <c r="R499" s="192">
        <v>73.599999999999994</v>
      </c>
      <c r="S499" s="169">
        <v>1583</v>
      </c>
      <c r="T499" s="168">
        <v>1366</v>
      </c>
      <c r="U499" s="192">
        <v>86.3</v>
      </c>
      <c r="V499" s="169">
        <v>2884</v>
      </c>
      <c r="W499" s="168">
        <v>2224</v>
      </c>
      <c r="X499" s="192">
        <v>77.099999999999994</v>
      </c>
      <c r="Y499" s="169">
        <v>1865</v>
      </c>
      <c r="Z499" s="168">
        <v>1581</v>
      </c>
      <c r="AA499" s="192">
        <v>84.8</v>
      </c>
      <c r="AB499" s="169">
        <v>2649</v>
      </c>
      <c r="AC499" s="168">
        <v>2012</v>
      </c>
      <c r="AD499" s="192">
        <v>76</v>
      </c>
      <c r="AE499" s="169">
        <v>1743</v>
      </c>
      <c r="AF499" s="168">
        <v>1467</v>
      </c>
      <c r="AG499" s="192">
        <v>84.2</v>
      </c>
    </row>
    <row r="500" spans="1:33" ht="26.25">
      <c r="A500" s="104"/>
      <c r="B500" s="442" t="s">
        <v>186</v>
      </c>
      <c r="C500" s="429" t="s">
        <v>190</v>
      </c>
      <c r="D500" s="172">
        <v>4830</v>
      </c>
      <c r="E500" s="173">
        <v>3868</v>
      </c>
      <c r="F500" s="191">
        <v>80.099999999999994</v>
      </c>
      <c r="G500" s="172">
        <v>3563</v>
      </c>
      <c r="H500" s="173">
        <v>3095</v>
      </c>
      <c r="I500" s="191">
        <v>86.9</v>
      </c>
      <c r="J500" s="172">
        <v>5266</v>
      </c>
      <c r="K500" s="173">
        <v>4353</v>
      </c>
      <c r="L500" s="191">
        <v>82.7</v>
      </c>
      <c r="M500" s="172">
        <v>3914</v>
      </c>
      <c r="N500" s="173">
        <v>3430</v>
      </c>
      <c r="O500" s="191">
        <v>87.6</v>
      </c>
      <c r="P500" s="172">
        <v>5591</v>
      </c>
      <c r="Q500" s="173">
        <v>4654</v>
      </c>
      <c r="R500" s="191">
        <v>83.2</v>
      </c>
      <c r="S500" s="172">
        <v>4219</v>
      </c>
      <c r="T500" s="173">
        <v>3712</v>
      </c>
      <c r="U500" s="191">
        <v>88</v>
      </c>
      <c r="V500" s="172">
        <v>6934</v>
      </c>
      <c r="W500" s="173">
        <v>5767</v>
      </c>
      <c r="X500" s="191">
        <v>83.2</v>
      </c>
      <c r="Y500" s="172">
        <v>5129</v>
      </c>
      <c r="Z500" s="173">
        <v>4546</v>
      </c>
      <c r="AA500" s="191">
        <v>88.6</v>
      </c>
      <c r="AB500" s="172">
        <v>6096</v>
      </c>
      <c r="AC500" s="173">
        <v>4977</v>
      </c>
      <c r="AD500" s="191">
        <v>81.599999999999994</v>
      </c>
      <c r="AE500" s="172">
        <v>4534</v>
      </c>
      <c r="AF500" s="173">
        <v>3994</v>
      </c>
      <c r="AG500" s="191">
        <v>88.1</v>
      </c>
    </row>
    <row r="501" spans="1:33">
      <c r="A501" s="104"/>
      <c r="B501" s="441"/>
      <c r="C501" s="58" t="s">
        <v>87</v>
      </c>
      <c r="D501" s="169">
        <v>1157</v>
      </c>
      <c r="E501" s="168">
        <v>785</v>
      </c>
      <c r="F501" s="192">
        <v>67.8</v>
      </c>
      <c r="G501" s="169">
        <v>709</v>
      </c>
      <c r="H501" s="168">
        <v>592</v>
      </c>
      <c r="I501" s="192">
        <v>83.5</v>
      </c>
      <c r="J501" s="169">
        <v>1027</v>
      </c>
      <c r="K501" s="168">
        <v>791</v>
      </c>
      <c r="L501" s="192">
        <v>77</v>
      </c>
      <c r="M501" s="169">
        <v>742</v>
      </c>
      <c r="N501" s="168">
        <v>621</v>
      </c>
      <c r="O501" s="192">
        <v>83.7</v>
      </c>
      <c r="P501" s="169">
        <v>998</v>
      </c>
      <c r="Q501" s="168">
        <v>770</v>
      </c>
      <c r="R501" s="192">
        <v>77.2</v>
      </c>
      <c r="S501" s="169">
        <v>768</v>
      </c>
      <c r="T501" s="168">
        <v>626</v>
      </c>
      <c r="U501" s="192">
        <v>81.5</v>
      </c>
      <c r="V501" s="169">
        <v>1285</v>
      </c>
      <c r="W501" s="168">
        <v>992</v>
      </c>
      <c r="X501" s="192">
        <v>77.2</v>
      </c>
      <c r="Y501" s="169">
        <v>918</v>
      </c>
      <c r="Z501" s="168">
        <v>766</v>
      </c>
      <c r="AA501" s="192">
        <v>83.4</v>
      </c>
      <c r="AB501" s="169">
        <v>1168</v>
      </c>
      <c r="AC501" s="168">
        <v>858</v>
      </c>
      <c r="AD501" s="192">
        <v>73.5</v>
      </c>
      <c r="AE501" s="169">
        <v>771</v>
      </c>
      <c r="AF501" s="168">
        <v>617</v>
      </c>
      <c r="AG501" s="192">
        <v>80</v>
      </c>
    </row>
    <row r="502" spans="1:33" ht="26.25">
      <c r="A502" s="104"/>
      <c r="B502" s="441"/>
      <c r="C502" s="58" t="s">
        <v>88</v>
      </c>
      <c r="D502" s="169">
        <v>44</v>
      </c>
      <c r="E502" s="168">
        <v>22</v>
      </c>
      <c r="F502" s="192">
        <v>50</v>
      </c>
      <c r="G502" s="169">
        <v>24</v>
      </c>
      <c r="H502" s="168">
        <v>16</v>
      </c>
      <c r="I502" s="192">
        <v>66.7</v>
      </c>
      <c r="J502" s="169">
        <v>39</v>
      </c>
      <c r="K502" s="168">
        <v>30</v>
      </c>
      <c r="L502" s="192">
        <v>76.900000000000006</v>
      </c>
      <c r="M502" s="169">
        <v>32</v>
      </c>
      <c r="N502" s="168">
        <v>25</v>
      </c>
      <c r="O502" s="192">
        <v>78.099999999999994</v>
      </c>
      <c r="P502" s="169">
        <v>45</v>
      </c>
      <c r="Q502" s="168">
        <v>30</v>
      </c>
      <c r="R502" s="192">
        <v>66.7</v>
      </c>
      <c r="S502" s="169">
        <v>35</v>
      </c>
      <c r="T502" s="168">
        <v>25</v>
      </c>
      <c r="U502" s="192">
        <v>71.400000000000006</v>
      </c>
      <c r="V502" s="169">
        <v>106</v>
      </c>
      <c r="W502" s="168">
        <v>59</v>
      </c>
      <c r="X502" s="192">
        <v>55.7</v>
      </c>
      <c r="Y502" s="169">
        <v>59</v>
      </c>
      <c r="Z502" s="168">
        <v>45</v>
      </c>
      <c r="AA502" s="192">
        <v>76.3</v>
      </c>
      <c r="AB502" s="169">
        <v>55</v>
      </c>
      <c r="AC502" s="168">
        <v>40</v>
      </c>
      <c r="AD502" s="192">
        <v>72.7</v>
      </c>
      <c r="AE502" s="169">
        <v>40</v>
      </c>
      <c r="AF502" s="168">
        <v>32</v>
      </c>
      <c r="AG502" s="192">
        <v>80</v>
      </c>
    </row>
    <row r="503" spans="1:33">
      <c r="A503" s="104"/>
      <c r="B503" s="441"/>
      <c r="C503" s="58" t="s">
        <v>296</v>
      </c>
      <c r="D503" s="169">
        <v>382</v>
      </c>
      <c r="E503" s="168">
        <v>120</v>
      </c>
      <c r="F503" s="192">
        <v>31.4</v>
      </c>
      <c r="G503" s="169">
        <v>117</v>
      </c>
      <c r="H503" s="168">
        <v>98</v>
      </c>
      <c r="I503" s="192">
        <v>83.8</v>
      </c>
      <c r="J503" s="169">
        <v>143</v>
      </c>
      <c r="K503" s="168">
        <v>101</v>
      </c>
      <c r="L503" s="192">
        <v>70.599999999999994</v>
      </c>
      <c r="M503" s="169">
        <v>106</v>
      </c>
      <c r="N503" s="168">
        <v>79</v>
      </c>
      <c r="O503" s="192">
        <v>74.5</v>
      </c>
      <c r="P503" s="169">
        <v>122</v>
      </c>
      <c r="Q503" s="168">
        <v>82</v>
      </c>
      <c r="R503" s="192">
        <v>67.2</v>
      </c>
      <c r="S503" s="169">
        <v>94</v>
      </c>
      <c r="T503" s="168">
        <v>67</v>
      </c>
      <c r="U503" s="192">
        <v>71.3</v>
      </c>
      <c r="V503" s="169">
        <v>211</v>
      </c>
      <c r="W503" s="168">
        <v>127</v>
      </c>
      <c r="X503" s="192">
        <v>60.2</v>
      </c>
      <c r="Y503" s="169">
        <v>158</v>
      </c>
      <c r="Z503" s="168">
        <v>109</v>
      </c>
      <c r="AA503" s="192">
        <v>69</v>
      </c>
      <c r="AB503" s="169">
        <v>209</v>
      </c>
      <c r="AC503" s="168">
        <v>136</v>
      </c>
      <c r="AD503" s="192">
        <v>65.099999999999994</v>
      </c>
      <c r="AE503" s="169">
        <v>138</v>
      </c>
      <c r="AF503" s="168">
        <v>99</v>
      </c>
      <c r="AG503" s="192">
        <v>71.7</v>
      </c>
    </row>
    <row r="504" spans="1:33">
      <c r="A504" s="104"/>
      <c r="B504" s="443"/>
      <c r="C504" s="444" t="s">
        <v>36</v>
      </c>
      <c r="D504" s="170">
        <v>6413</v>
      </c>
      <c r="E504" s="171">
        <v>4795</v>
      </c>
      <c r="F504" s="193">
        <v>74.8</v>
      </c>
      <c r="G504" s="170">
        <v>3959</v>
      </c>
      <c r="H504" s="171">
        <v>3461</v>
      </c>
      <c r="I504" s="193">
        <v>87.4</v>
      </c>
      <c r="J504" s="170">
        <v>6475</v>
      </c>
      <c r="K504" s="171">
        <v>5275</v>
      </c>
      <c r="L504" s="193">
        <v>81.5</v>
      </c>
      <c r="M504" s="170">
        <v>4344</v>
      </c>
      <c r="N504" s="171">
        <v>3824</v>
      </c>
      <c r="O504" s="193">
        <v>88</v>
      </c>
      <c r="P504" s="170">
        <v>6756</v>
      </c>
      <c r="Q504" s="171">
        <v>5536</v>
      </c>
      <c r="R504" s="193">
        <v>81.900000000000006</v>
      </c>
      <c r="S504" s="170">
        <v>4664</v>
      </c>
      <c r="T504" s="171">
        <v>4112</v>
      </c>
      <c r="U504" s="193">
        <v>88.2</v>
      </c>
      <c r="V504" s="170">
        <v>8536</v>
      </c>
      <c r="W504" s="171">
        <v>6945</v>
      </c>
      <c r="X504" s="193">
        <v>81.400000000000006</v>
      </c>
      <c r="Y504" s="170">
        <v>5631</v>
      </c>
      <c r="Z504" s="171">
        <v>5016</v>
      </c>
      <c r="AA504" s="193">
        <v>89.1</v>
      </c>
      <c r="AB504" s="170">
        <v>7528</v>
      </c>
      <c r="AC504" s="171">
        <v>6011</v>
      </c>
      <c r="AD504" s="193">
        <v>79.8</v>
      </c>
      <c r="AE504" s="170">
        <v>4956</v>
      </c>
      <c r="AF504" s="171">
        <v>4381</v>
      </c>
      <c r="AG504" s="193">
        <v>88.4</v>
      </c>
    </row>
    <row r="505" spans="1:33">
      <c r="A505" s="446"/>
      <c r="B505" s="443" t="s">
        <v>36</v>
      </c>
      <c r="C505" s="444"/>
      <c r="D505" s="170">
        <v>7956</v>
      </c>
      <c r="E505" s="171">
        <v>5916</v>
      </c>
      <c r="F505" s="193">
        <v>74.400000000000006</v>
      </c>
      <c r="G505" s="170">
        <v>4588</v>
      </c>
      <c r="H505" s="171">
        <v>4036</v>
      </c>
      <c r="I505" s="193">
        <v>88</v>
      </c>
      <c r="J505" s="170">
        <v>8504</v>
      </c>
      <c r="K505" s="171">
        <v>6931</v>
      </c>
      <c r="L505" s="193">
        <v>81.5</v>
      </c>
      <c r="M505" s="170">
        <v>5318</v>
      </c>
      <c r="N505" s="171">
        <v>4740</v>
      </c>
      <c r="O505" s="193">
        <v>89.1</v>
      </c>
      <c r="P505" s="170">
        <v>9155</v>
      </c>
      <c r="Q505" s="171">
        <v>7302</v>
      </c>
      <c r="R505" s="193">
        <v>79.8</v>
      </c>
      <c r="S505" s="170">
        <v>5686</v>
      </c>
      <c r="T505" s="171">
        <v>5074</v>
      </c>
      <c r="U505" s="193">
        <v>89.2</v>
      </c>
      <c r="V505" s="170">
        <v>11420</v>
      </c>
      <c r="W505" s="171">
        <v>9169</v>
      </c>
      <c r="X505" s="193">
        <v>80.3</v>
      </c>
      <c r="Y505" s="170">
        <v>6811</v>
      </c>
      <c r="Z505" s="171">
        <v>6110</v>
      </c>
      <c r="AA505" s="193">
        <v>89.7</v>
      </c>
      <c r="AB505" s="170">
        <v>10177</v>
      </c>
      <c r="AC505" s="171">
        <v>8023</v>
      </c>
      <c r="AD505" s="193">
        <v>78.8</v>
      </c>
      <c r="AE505" s="170">
        <v>6067</v>
      </c>
      <c r="AF505" s="171">
        <v>5404</v>
      </c>
      <c r="AG505" s="193">
        <v>89.1</v>
      </c>
    </row>
    <row r="506" spans="1:33">
      <c r="A506" s="104" t="s">
        <v>17</v>
      </c>
      <c r="B506" s="441" t="s">
        <v>89</v>
      </c>
      <c r="C506" s="58" t="s">
        <v>90</v>
      </c>
      <c r="D506" s="169">
        <v>218</v>
      </c>
      <c r="E506" s="168">
        <v>143</v>
      </c>
      <c r="F506" s="192">
        <v>65.599999999999994</v>
      </c>
      <c r="G506" s="169">
        <v>176</v>
      </c>
      <c r="H506" s="168">
        <v>124</v>
      </c>
      <c r="I506" s="192">
        <v>70.5</v>
      </c>
      <c r="J506" s="169">
        <v>224</v>
      </c>
      <c r="K506" s="168">
        <v>134</v>
      </c>
      <c r="L506" s="192">
        <v>59.8</v>
      </c>
      <c r="M506" s="169">
        <v>177</v>
      </c>
      <c r="N506" s="168">
        <v>112</v>
      </c>
      <c r="O506" s="192">
        <v>63.3</v>
      </c>
      <c r="P506" s="169">
        <v>192</v>
      </c>
      <c r="Q506" s="168">
        <v>125</v>
      </c>
      <c r="R506" s="192">
        <v>65.099999999999994</v>
      </c>
      <c r="S506" s="169">
        <v>162</v>
      </c>
      <c r="T506" s="168">
        <v>108</v>
      </c>
      <c r="U506" s="192">
        <v>66.7</v>
      </c>
      <c r="V506" s="169">
        <v>236</v>
      </c>
      <c r="W506" s="168">
        <v>145</v>
      </c>
      <c r="X506" s="192">
        <v>61.4</v>
      </c>
      <c r="Y506" s="169">
        <v>199</v>
      </c>
      <c r="Z506" s="168">
        <v>129</v>
      </c>
      <c r="AA506" s="192">
        <v>64.8</v>
      </c>
      <c r="AB506" s="169">
        <v>259</v>
      </c>
      <c r="AC506" s="168">
        <v>171</v>
      </c>
      <c r="AD506" s="192">
        <v>66</v>
      </c>
      <c r="AE506" s="169">
        <v>205</v>
      </c>
      <c r="AF506" s="168">
        <v>144</v>
      </c>
      <c r="AG506" s="192">
        <v>70.2</v>
      </c>
    </row>
    <row r="507" spans="1:33">
      <c r="A507" s="104"/>
      <c r="B507" s="441"/>
      <c r="C507" s="58" t="s">
        <v>91</v>
      </c>
      <c r="D507" s="169">
        <v>553</v>
      </c>
      <c r="E507" s="168">
        <v>495</v>
      </c>
      <c r="F507" s="192">
        <v>89.5</v>
      </c>
      <c r="G507" s="169">
        <v>335</v>
      </c>
      <c r="H507" s="168">
        <v>307</v>
      </c>
      <c r="I507" s="192">
        <v>91.6</v>
      </c>
      <c r="J507" s="169">
        <v>567</v>
      </c>
      <c r="K507" s="168">
        <v>495</v>
      </c>
      <c r="L507" s="192">
        <v>87.3</v>
      </c>
      <c r="M507" s="169">
        <v>317</v>
      </c>
      <c r="N507" s="168">
        <v>294</v>
      </c>
      <c r="O507" s="192">
        <v>92.7</v>
      </c>
      <c r="P507" s="169">
        <v>509</v>
      </c>
      <c r="Q507" s="168">
        <v>468</v>
      </c>
      <c r="R507" s="192">
        <v>91.9</v>
      </c>
      <c r="S507" s="169">
        <v>300</v>
      </c>
      <c r="T507" s="168">
        <v>276</v>
      </c>
      <c r="U507" s="192">
        <v>92</v>
      </c>
      <c r="V507" s="169">
        <v>675</v>
      </c>
      <c r="W507" s="168">
        <v>588</v>
      </c>
      <c r="X507" s="192">
        <v>87.1</v>
      </c>
      <c r="Y507" s="169">
        <v>335</v>
      </c>
      <c r="Z507" s="168">
        <v>311</v>
      </c>
      <c r="AA507" s="192">
        <v>92.8</v>
      </c>
      <c r="AB507" s="169">
        <v>445</v>
      </c>
      <c r="AC507" s="168">
        <v>408</v>
      </c>
      <c r="AD507" s="192">
        <v>91.7</v>
      </c>
      <c r="AE507" s="169">
        <v>246</v>
      </c>
      <c r="AF507" s="168">
        <v>226</v>
      </c>
      <c r="AG507" s="192">
        <v>91.9</v>
      </c>
    </row>
    <row r="508" spans="1:33">
      <c r="A508" s="104"/>
      <c r="B508" s="441"/>
      <c r="C508" s="58" t="s">
        <v>297</v>
      </c>
      <c r="D508" s="169">
        <v>12692</v>
      </c>
      <c r="E508" s="168">
        <v>9646</v>
      </c>
      <c r="F508" s="192">
        <v>76</v>
      </c>
      <c r="G508" s="169">
        <v>9951</v>
      </c>
      <c r="H508" s="168">
        <v>8070</v>
      </c>
      <c r="I508" s="192">
        <v>81.099999999999994</v>
      </c>
      <c r="J508" s="169">
        <v>12449</v>
      </c>
      <c r="K508" s="168">
        <v>9743</v>
      </c>
      <c r="L508" s="192">
        <v>78.3</v>
      </c>
      <c r="M508" s="169">
        <v>10224</v>
      </c>
      <c r="N508" s="168">
        <v>8286</v>
      </c>
      <c r="O508" s="192">
        <v>81</v>
      </c>
      <c r="P508" s="169">
        <v>11314</v>
      </c>
      <c r="Q508" s="168">
        <v>8838</v>
      </c>
      <c r="R508" s="192">
        <v>78.099999999999994</v>
      </c>
      <c r="S508" s="169">
        <v>9236</v>
      </c>
      <c r="T508" s="168">
        <v>7527</v>
      </c>
      <c r="U508" s="192">
        <v>81.5</v>
      </c>
      <c r="V508" s="169">
        <v>14261</v>
      </c>
      <c r="W508" s="168">
        <v>11144</v>
      </c>
      <c r="X508" s="192">
        <v>78.099999999999994</v>
      </c>
      <c r="Y508" s="169">
        <v>11502</v>
      </c>
      <c r="Z508" s="168">
        <v>9317</v>
      </c>
      <c r="AA508" s="192">
        <v>81</v>
      </c>
      <c r="AB508" s="169">
        <v>12002</v>
      </c>
      <c r="AC508" s="168">
        <v>9318</v>
      </c>
      <c r="AD508" s="192">
        <v>77.599999999999994</v>
      </c>
      <c r="AE508" s="169">
        <v>10002</v>
      </c>
      <c r="AF508" s="168">
        <v>8057</v>
      </c>
      <c r="AG508" s="192">
        <v>80.599999999999994</v>
      </c>
    </row>
    <row r="509" spans="1:33">
      <c r="A509" s="104"/>
      <c r="B509" s="441"/>
      <c r="C509" s="58" t="s">
        <v>36</v>
      </c>
      <c r="D509" s="169">
        <v>13463</v>
      </c>
      <c r="E509" s="168">
        <v>10284</v>
      </c>
      <c r="F509" s="192">
        <v>76.400000000000006</v>
      </c>
      <c r="G509" s="169">
        <v>10387</v>
      </c>
      <c r="H509" s="168">
        <v>8445</v>
      </c>
      <c r="I509" s="192">
        <v>81.3</v>
      </c>
      <c r="J509" s="169">
        <v>13240</v>
      </c>
      <c r="K509" s="168">
        <v>10372</v>
      </c>
      <c r="L509" s="192">
        <v>78.3</v>
      </c>
      <c r="M509" s="169">
        <v>10616</v>
      </c>
      <c r="N509" s="168">
        <v>8628</v>
      </c>
      <c r="O509" s="192">
        <v>81.3</v>
      </c>
      <c r="P509" s="169">
        <v>12015</v>
      </c>
      <c r="Q509" s="168">
        <v>9431</v>
      </c>
      <c r="R509" s="192">
        <v>78.5</v>
      </c>
      <c r="S509" s="169">
        <v>9601</v>
      </c>
      <c r="T509" s="168">
        <v>7851</v>
      </c>
      <c r="U509" s="192">
        <v>81.8</v>
      </c>
      <c r="V509" s="169">
        <v>15172</v>
      </c>
      <c r="W509" s="168">
        <v>11877</v>
      </c>
      <c r="X509" s="192">
        <v>78.3</v>
      </c>
      <c r="Y509" s="169">
        <v>11923</v>
      </c>
      <c r="Z509" s="168">
        <v>9690</v>
      </c>
      <c r="AA509" s="192">
        <v>81.3</v>
      </c>
      <c r="AB509" s="169">
        <v>12706</v>
      </c>
      <c r="AC509" s="168">
        <v>9897</v>
      </c>
      <c r="AD509" s="192">
        <v>77.900000000000006</v>
      </c>
      <c r="AE509" s="169">
        <v>10358</v>
      </c>
      <c r="AF509" s="168">
        <v>8368</v>
      </c>
      <c r="AG509" s="192">
        <v>80.8</v>
      </c>
    </row>
    <row r="510" spans="1:33">
      <c r="A510" s="104"/>
      <c r="B510" s="442" t="s">
        <v>92</v>
      </c>
      <c r="C510" s="429" t="s">
        <v>93</v>
      </c>
      <c r="D510" s="172">
        <v>0</v>
      </c>
      <c r="E510" s="173">
        <v>0</v>
      </c>
      <c r="F510" s="191">
        <v>0</v>
      </c>
      <c r="G510" s="172">
        <v>0</v>
      </c>
      <c r="H510" s="173">
        <v>0</v>
      </c>
      <c r="I510" s="191">
        <v>0</v>
      </c>
      <c r="J510" s="172">
        <v>3</v>
      </c>
      <c r="K510" s="173">
        <v>1</v>
      </c>
      <c r="L510" s="191">
        <v>33.299999999999997</v>
      </c>
      <c r="M510" s="172">
        <v>3</v>
      </c>
      <c r="N510" s="173">
        <v>1</v>
      </c>
      <c r="O510" s="191">
        <v>33.299999999999997</v>
      </c>
      <c r="P510" s="172">
        <v>0</v>
      </c>
      <c r="Q510" s="173">
        <v>0</v>
      </c>
      <c r="R510" s="191">
        <v>0</v>
      </c>
      <c r="S510" s="172">
        <v>0</v>
      </c>
      <c r="T510" s="173">
        <v>0</v>
      </c>
      <c r="U510" s="191">
        <v>0</v>
      </c>
      <c r="V510" s="172">
        <v>3</v>
      </c>
      <c r="W510" s="173">
        <v>0</v>
      </c>
      <c r="X510" s="191">
        <v>0</v>
      </c>
      <c r="Y510" s="172">
        <v>3</v>
      </c>
      <c r="Z510" s="173">
        <v>0</v>
      </c>
      <c r="AA510" s="191">
        <v>0</v>
      </c>
      <c r="AB510" s="172">
        <v>0</v>
      </c>
      <c r="AC510" s="173">
        <v>0</v>
      </c>
      <c r="AD510" s="191">
        <v>0</v>
      </c>
      <c r="AE510" s="172">
        <v>0</v>
      </c>
      <c r="AF510" s="173">
        <v>0</v>
      </c>
      <c r="AG510" s="191">
        <v>0</v>
      </c>
    </row>
    <row r="511" spans="1:33">
      <c r="A511" s="104"/>
      <c r="B511" s="441"/>
      <c r="C511" s="58" t="s">
        <v>94</v>
      </c>
      <c r="D511" s="169">
        <v>32</v>
      </c>
      <c r="E511" s="168">
        <v>25</v>
      </c>
      <c r="F511" s="192">
        <v>78.099999999999994</v>
      </c>
      <c r="G511" s="169">
        <v>29</v>
      </c>
      <c r="H511" s="168">
        <v>22</v>
      </c>
      <c r="I511" s="192">
        <v>75.900000000000006</v>
      </c>
      <c r="J511" s="169">
        <v>49</v>
      </c>
      <c r="K511" s="168">
        <v>31</v>
      </c>
      <c r="L511" s="192">
        <v>63.3</v>
      </c>
      <c r="M511" s="169">
        <v>40</v>
      </c>
      <c r="N511" s="168">
        <v>29</v>
      </c>
      <c r="O511" s="192">
        <v>72.5</v>
      </c>
      <c r="P511" s="169">
        <v>31</v>
      </c>
      <c r="Q511" s="168">
        <v>19</v>
      </c>
      <c r="R511" s="192">
        <v>61.3</v>
      </c>
      <c r="S511" s="169">
        <v>28</v>
      </c>
      <c r="T511" s="168">
        <v>16</v>
      </c>
      <c r="U511" s="192">
        <v>57.1</v>
      </c>
      <c r="V511" s="169">
        <v>31</v>
      </c>
      <c r="W511" s="168">
        <v>22</v>
      </c>
      <c r="X511" s="192">
        <v>71</v>
      </c>
      <c r="Y511" s="169">
        <v>30</v>
      </c>
      <c r="Z511" s="168">
        <v>21</v>
      </c>
      <c r="AA511" s="192">
        <v>70</v>
      </c>
      <c r="AB511" s="169">
        <v>37</v>
      </c>
      <c r="AC511" s="168">
        <v>23</v>
      </c>
      <c r="AD511" s="192">
        <v>62.2</v>
      </c>
      <c r="AE511" s="169">
        <v>34</v>
      </c>
      <c r="AF511" s="168">
        <v>21</v>
      </c>
      <c r="AG511" s="192">
        <v>61.8</v>
      </c>
    </row>
    <row r="512" spans="1:33">
      <c r="A512" s="104"/>
      <c r="B512" s="441"/>
      <c r="C512" s="58" t="s">
        <v>95</v>
      </c>
      <c r="D512" s="169">
        <v>27</v>
      </c>
      <c r="E512" s="168">
        <v>23</v>
      </c>
      <c r="F512" s="192">
        <v>85.2</v>
      </c>
      <c r="G512" s="169">
        <v>21</v>
      </c>
      <c r="H512" s="168">
        <v>18</v>
      </c>
      <c r="I512" s="192">
        <v>85.7</v>
      </c>
      <c r="J512" s="169">
        <v>14</v>
      </c>
      <c r="K512" s="168">
        <v>9</v>
      </c>
      <c r="L512" s="192">
        <v>64.3</v>
      </c>
      <c r="M512" s="169">
        <v>12</v>
      </c>
      <c r="N512" s="168">
        <v>9</v>
      </c>
      <c r="O512" s="192">
        <v>75</v>
      </c>
      <c r="P512" s="169">
        <v>8</v>
      </c>
      <c r="Q512" s="168">
        <v>7</v>
      </c>
      <c r="R512" s="192">
        <v>87.5</v>
      </c>
      <c r="S512" s="169">
        <v>7</v>
      </c>
      <c r="T512" s="168">
        <v>6</v>
      </c>
      <c r="U512" s="192">
        <v>85.7</v>
      </c>
      <c r="V512" s="169">
        <v>34</v>
      </c>
      <c r="W512" s="168">
        <v>23</v>
      </c>
      <c r="X512" s="192">
        <v>67.599999999999994</v>
      </c>
      <c r="Y512" s="169">
        <v>22</v>
      </c>
      <c r="Z512" s="168">
        <v>18</v>
      </c>
      <c r="AA512" s="192">
        <v>81.8</v>
      </c>
      <c r="AB512" s="169">
        <v>22</v>
      </c>
      <c r="AC512" s="168">
        <v>15</v>
      </c>
      <c r="AD512" s="192">
        <v>68.2</v>
      </c>
      <c r="AE512" s="169">
        <v>18</v>
      </c>
      <c r="AF512" s="168">
        <v>14</v>
      </c>
      <c r="AG512" s="192">
        <v>77.8</v>
      </c>
    </row>
    <row r="513" spans="1:33">
      <c r="A513" s="104"/>
      <c r="B513" s="441"/>
      <c r="C513" s="58" t="s">
        <v>96</v>
      </c>
      <c r="D513" s="169">
        <v>2</v>
      </c>
      <c r="E513" s="168">
        <v>1</v>
      </c>
      <c r="F513" s="192">
        <v>50</v>
      </c>
      <c r="G513" s="169">
        <v>2</v>
      </c>
      <c r="H513" s="168">
        <v>1</v>
      </c>
      <c r="I513" s="192">
        <v>50</v>
      </c>
      <c r="J513" s="169">
        <v>4</v>
      </c>
      <c r="K513" s="168">
        <v>2</v>
      </c>
      <c r="L513" s="192">
        <v>50</v>
      </c>
      <c r="M513" s="169">
        <v>3</v>
      </c>
      <c r="N513" s="168">
        <v>1</v>
      </c>
      <c r="O513" s="192">
        <v>33.299999999999997</v>
      </c>
      <c r="P513" s="169">
        <v>4</v>
      </c>
      <c r="Q513" s="168">
        <v>3</v>
      </c>
      <c r="R513" s="192">
        <v>75</v>
      </c>
      <c r="S513" s="169">
        <v>4</v>
      </c>
      <c r="T513" s="168">
        <v>3</v>
      </c>
      <c r="U513" s="192">
        <v>75</v>
      </c>
      <c r="V513" s="169">
        <v>5</v>
      </c>
      <c r="W513" s="168">
        <v>3</v>
      </c>
      <c r="X513" s="192">
        <v>60</v>
      </c>
      <c r="Y513" s="169">
        <v>4</v>
      </c>
      <c r="Z513" s="168">
        <v>2</v>
      </c>
      <c r="AA513" s="192">
        <v>50</v>
      </c>
      <c r="AB513" s="169">
        <v>3</v>
      </c>
      <c r="AC513" s="168">
        <v>3</v>
      </c>
      <c r="AD513" s="192">
        <v>100</v>
      </c>
      <c r="AE513" s="169">
        <v>3</v>
      </c>
      <c r="AF513" s="168">
        <v>3</v>
      </c>
      <c r="AG513" s="192">
        <v>100</v>
      </c>
    </row>
    <row r="514" spans="1:33">
      <c r="A514" s="104"/>
      <c r="B514" s="441"/>
      <c r="C514" s="58" t="s">
        <v>298</v>
      </c>
      <c r="D514" s="169">
        <v>192</v>
      </c>
      <c r="E514" s="168">
        <v>126</v>
      </c>
      <c r="F514" s="192">
        <v>65.599999999999994</v>
      </c>
      <c r="G514" s="169">
        <v>182</v>
      </c>
      <c r="H514" s="168">
        <v>122</v>
      </c>
      <c r="I514" s="192">
        <v>67</v>
      </c>
      <c r="J514" s="169">
        <v>193</v>
      </c>
      <c r="K514" s="168">
        <v>111</v>
      </c>
      <c r="L514" s="192">
        <v>57.5</v>
      </c>
      <c r="M514" s="169">
        <v>170</v>
      </c>
      <c r="N514" s="168">
        <v>103</v>
      </c>
      <c r="O514" s="192">
        <v>60.6</v>
      </c>
      <c r="P514" s="169">
        <v>189</v>
      </c>
      <c r="Q514" s="168">
        <v>130</v>
      </c>
      <c r="R514" s="192">
        <v>68.8</v>
      </c>
      <c r="S514" s="169">
        <v>175</v>
      </c>
      <c r="T514" s="168">
        <v>121</v>
      </c>
      <c r="U514" s="192">
        <v>69.099999999999994</v>
      </c>
      <c r="V514" s="169">
        <v>224</v>
      </c>
      <c r="W514" s="168">
        <v>146</v>
      </c>
      <c r="X514" s="192">
        <v>65.2</v>
      </c>
      <c r="Y514" s="169">
        <v>192</v>
      </c>
      <c r="Z514" s="168">
        <v>132</v>
      </c>
      <c r="AA514" s="192">
        <v>68.8</v>
      </c>
      <c r="AB514" s="169">
        <v>148</v>
      </c>
      <c r="AC514" s="168">
        <v>104</v>
      </c>
      <c r="AD514" s="192">
        <v>70.3</v>
      </c>
      <c r="AE514" s="169">
        <v>114</v>
      </c>
      <c r="AF514" s="168">
        <v>84</v>
      </c>
      <c r="AG514" s="192">
        <v>73.7</v>
      </c>
    </row>
    <row r="515" spans="1:33">
      <c r="A515" s="104"/>
      <c r="B515" s="443"/>
      <c r="C515" s="444" t="s">
        <v>36</v>
      </c>
      <c r="D515" s="170">
        <v>253</v>
      </c>
      <c r="E515" s="171">
        <v>175</v>
      </c>
      <c r="F515" s="193">
        <v>69.2</v>
      </c>
      <c r="G515" s="170">
        <v>232</v>
      </c>
      <c r="H515" s="171">
        <v>162</v>
      </c>
      <c r="I515" s="193">
        <v>69.8</v>
      </c>
      <c r="J515" s="170">
        <v>263</v>
      </c>
      <c r="K515" s="171">
        <v>154</v>
      </c>
      <c r="L515" s="193">
        <v>58.6</v>
      </c>
      <c r="M515" s="170">
        <v>225</v>
      </c>
      <c r="N515" s="171">
        <v>142</v>
      </c>
      <c r="O515" s="193">
        <v>63.1</v>
      </c>
      <c r="P515" s="170">
        <v>232</v>
      </c>
      <c r="Q515" s="171">
        <v>159</v>
      </c>
      <c r="R515" s="193">
        <v>68.5</v>
      </c>
      <c r="S515" s="170">
        <v>210</v>
      </c>
      <c r="T515" s="171">
        <v>145</v>
      </c>
      <c r="U515" s="193">
        <v>69</v>
      </c>
      <c r="V515" s="170">
        <v>297</v>
      </c>
      <c r="W515" s="171">
        <v>194</v>
      </c>
      <c r="X515" s="193">
        <v>65.3</v>
      </c>
      <c r="Y515" s="170">
        <v>250</v>
      </c>
      <c r="Z515" s="171">
        <v>172</v>
      </c>
      <c r="AA515" s="193">
        <v>68.8</v>
      </c>
      <c r="AB515" s="170">
        <v>210</v>
      </c>
      <c r="AC515" s="171">
        <v>145</v>
      </c>
      <c r="AD515" s="193">
        <v>69</v>
      </c>
      <c r="AE515" s="170">
        <v>165</v>
      </c>
      <c r="AF515" s="171">
        <v>119</v>
      </c>
      <c r="AG515" s="193">
        <v>72.099999999999994</v>
      </c>
    </row>
    <row r="516" spans="1:33">
      <c r="A516" s="446"/>
      <c r="B516" s="443" t="s">
        <v>36</v>
      </c>
      <c r="C516" s="444"/>
      <c r="D516" s="170">
        <v>13716</v>
      </c>
      <c r="E516" s="171">
        <v>10459</v>
      </c>
      <c r="F516" s="193">
        <v>76.3</v>
      </c>
      <c r="G516" s="170">
        <v>10612</v>
      </c>
      <c r="H516" s="171">
        <v>8602</v>
      </c>
      <c r="I516" s="193">
        <v>81.099999999999994</v>
      </c>
      <c r="J516" s="170">
        <v>13503</v>
      </c>
      <c r="K516" s="171">
        <v>10526</v>
      </c>
      <c r="L516" s="193">
        <v>78</v>
      </c>
      <c r="M516" s="170">
        <v>10834</v>
      </c>
      <c r="N516" s="171">
        <v>8765</v>
      </c>
      <c r="O516" s="193">
        <v>80.900000000000006</v>
      </c>
      <c r="P516" s="170">
        <v>12247</v>
      </c>
      <c r="Q516" s="171">
        <v>9590</v>
      </c>
      <c r="R516" s="193">
        <v>78.3</v>
      </c>
      <c r="S516" s="170">
        <v>9806</v>
      </c>
      <c r="T516" s="171">
        <v>7995</v>
      </c>
      <c r="U516" s="193">
        <v>81.5</v>
      </c>
      <c r="V516" s="170">
        <v>15469</v>
      </c>
      <c r="W516" s="171">
        <v>12071</v>
      </c>
      <c r="X516" s="193">
        <v>78</v>
      </c>
      <c r="Y516" s="170">
        <v>12167</v>
      </c>
      <c r="Z516" s="171">
        <v>9858</v>
      </c>
      <c r="AA516" s="193">
        <v>81</v>
      </c>
      <c r="AB516" s="170">
        <v>12916</v>
      </c>
      <c r="AC516" s="171">
        <v>10042</v>
      </c>
      <c r="AD516" s="193">
        <v>77.7</v>
      </c>
      <c r="AE516" s="170">
        <v>10517</v>
      </c>
      <c r="AF516" s="171">
        <v>8485</v>
      </c>
      <c r="AG516" s="193">
        <v>80.7</v>
      </c>
    </row>
    <row r="517" spans="1:33">
      <c r="A517" s="104" t="s">
        <v>18</v>
      </c>
      <c r="B517" s="441" t="s">
        <v>97</v>
      </c>
      <c r="C517" s="58" t="s">
        <v>98</v>
      </c>
      <c r="D517" s="169">
        <v>3868</v>
      </c>
      <c r="E517" s="168">
        <v>3170</v>
      </c>
      <c r="F517" s="192">
        <v>82</v>
      </c>
      <c r="G517" s="169">
        <v>3036</v>
      </c>
      <c r="H517" s="168">
        <v>2566</v>
      </c>
      <c r="I517" s="192">
        <v>84.5</v>
      </c>
      <c r="J517" s="169">
        <v>4065</v>
      </c>
      <c r="K517" s="168">
        <v>3383</v>
      </c>
      <c r="L517" s="192">
        <v>83.2</v>
      </c>
      <c r="M517" s="169">
        <v>3251</v>
      </c>
      <c r="N517" s="168">
        <v>2743</v>
      </c>
      <c r="O517" s="192">
        <v>84.4</v>
      </c>
      <c r="P517" s="169">
        <v>4298</v>
      </c>
      <c r="Q517" s="168">
        <v>3513</v>
      </c>
      <c r="R517" s="192">
        <v>81.7</v>
      </c>
      <c r="S517" s="169">
        <v>3271</v>
      </c>
      <c r="T517" s="168">
        <v>2773</v>
      </c>
      <c r="U517" s="192">
        <v>84.8</v>
      </c>
      <c r="V517" s="169">
        <v>4470</v>
      </c>
      <c r="W517" s="168">
        <v>3599</v>
      </c>
      <c r="X517" s="192">
        <v>80.5</v>
      </c>
      <c r="Y517" s="169">
        <v>3355</v>
      </c>
      <c r="Z517" s="168">
        <v>2818</v>
      </c>
      <c r="AA517" s="192">
        <v>84</v>
      </c>
      <c r="AB517" s="169">
        <v>4077</v>
      </c>
      <c r="AC517" s="168">
        <v>3277</v>
      </c>
      <c r="AD517" s="192">
        <v>80.400000000000006</v>
      </c>
      <c r="AE517" s="169">
        <v>3096</v>
      </c>
      <c r="AF517" s="168">
        <v>2599</v>
      </c>
      <c r="AG517" s="192">
        <v>83.9</v>
      </c>
    </row>
    <row r="518" spans="1:33">
      <c r="A518" s="104"/>
      <c r="B518" s="441"/>
      <c r="C518" s="58" t="s">
        <v>99</v>
      </c>
      <c r="D518" s="169">
        <v>2449</v>
      </c>
      <c r="E518" s="168">
        <v>1267</v>
      </c>
      <c r="F518" s="192">
        <v>51.7</v>
      </c>
      <c r="G518" s="169">
        <v>2040</v>
      </c>
      <c r="H518" s="168">
        <v>1126</v>
      </c>
      <c r="I518" s="192">
        <v>55.2</v>
      </c>
      <c r="J518" s="169">
        <v>2538</v>
      </c>
      <c r="K518" s="168">
        <v>1348</v>
      </c>
      <c r="L518" s="192">
        <v>53.1</v>
      </c>
      <c r="M518" s="169">
        <v>2165</v>
      </c>
      <c r="N518" s="168">
        <v>1213</v>
      </c>
      <c r="O518" s="192">
        <v>56</v>
      </c>
      <c r="P518" s="169">
        <v>2635</v>
      </c>
      <c r="Q518" s="168">
        <v>1453</v>
      </c>
      <c r="R518" s="192">
        <v>55.1</v>
      </c>
      <c r="S518" s="169">
        <v>2232</v>
      </c>
      <c r="T518" s="168">
        <v>1299</v>
      </c>
      <c r="U518" s="192">
        <v>58.2</v>
      </c>
      <c r="V518" s="169">
        <v>2753</v>
      </c>
      <c r="W518" s="168">
        <v>1399</v>
      </c>
      <c r="X518" s="192">
        <v>50.8</v>
      </c>
      <c r="Y518" s="169">
        <v>2341</v>
      </c>
      <c r="Z518" s="168">
        <v>1221</v>
      </c>
      <c r="AA518" s="192">
        <v>52.2</v>
      </c>
      <c r="AB518" s="169">
        <v>2491</v>
      </c>
      <c r="AC518" s="168">
        <v>1254</v>
      </c>
      <c r="AD518" s="192">
        <v>50.3</v>
      </c>
      <c r="AE518" s="169">
        <v>2148</v>
      </c>
      <c r="AF518" s="168">
        <v>1097</v>
      </c>
      <c r="AG518" s="192">
        <v>51.1</v>
      </c>
    </row>
    <row r="519" spans="1:33">
      <c r="A519" s="104"/>
      <c r="B519" s="441"/>
      <c r="C519" s="58" t="s">
        <v>100</v>
      </c>
      <c r="D519" s="169">
        <v>2225</v>
      </c>
      <c r="E519" s="168">
        <v>1464</v>
      </c>
      <c r="F519" s="192">
        <v>65.8</v>
      </c>
      <c r="G519" s="169">
        <v>2126</v>
      </c>
      <c r="H519" s="168">
        <v>1440</v>
      </c>
      <c r="I519" s="192">
        <v>67.7</v>
      </c>
      <c r="J519" s="169">
        <v>2222</v>
      </c>
      <c r="K519" s="168">
        <v>1369</v>
      </c>
      <c r="L519" s="192">
        <v>61.6</v>
      </c>
      <c r="M519" s="169">
        <v>2117</v>
      </c>
      <c r="N519" s="168">
        <v>1346</v>
      </c>
      <c r="O519" s="192">
        <v>63.6</v>
      </c>
      <c r="P519" s="169">
        <v>2143</v>
      </c>
      <c r="Q519" s="168">
        <v>1345</v>
      </c>
      <c r="R519" s="192">
        <v>62.8</v>
      </c>
      <c r="S519" s="169">
        <v>2038</v>
      </c>
      <c r="T519" s="168">
        <v>1325</v>
      </c>
      <c r="U519" s="192">
        <v>65</v>
      </c>
      <c r="V519" s="169">
        <v>2472</v>
      </c>
      <c r="W519" s="168">
        <v>1548</v>
      </c>
      <c r="X519" s="192">
        <v>62.6</v>
      </c>
      <c r="Y519" s="169">
        <v>2380</v>
      </c>
      <c r="Z519" s="168">
        <v>1522</v>
      </c>
      <c r="AA519" s="192">
        <v>63.9</v>
      </c>
      <c r="AB519" s="169">
        <v>2396</v>
      </c>
      <c r="AC519" s="168">
        <v>1522</v>
      </c>
      <c r="AD519" s="192">
        <v>63.5</v>
      </c>
      <c r="AE519" s="169">
        <v>2287</v>
      </c>
      <c r="AF519" s="168">
        <v>1496</v>
      </c>
      <c r="AG519" s="192">
        <v>65.400000000000006</v>
      </c>
    </row>
    <row r="520" spans="1:33">
      <c r="A520" s="104"/>
      <c r="B520" s="441"/>
      <c r="C520" s="58" t="s">
        <v>299</v>
      </c>
      <c r="D520" s="169">
        <v>7</v>
      </c>
      <c r="E520" s="168">
        <v>5</v>
      </c>
      <c r="F520" s="192">
        <v>71.400000000000006</v>
      </c>
      <c r="G520" s="169">
        <v>6</v>
      </c>
      <c r="H520" s="168">
        <v>5</v>
      </c>
      <c r="I520" s="192">
        <v>83.3</v>
      </c>
      <c r="J520" s="169">
        <v>8</v>
      </c>
      <c r="K520" s="168">
        <v>6</v>
      </c>
      <c r="L520" s="192">
        <v>75</v>
      </c>
      <c r="M520" s="169">
        <v>8</v>
      </c>
      <c r="N520" s="168">
        <v>6</v>
      </c>
      <c r="O520" s="192">
        <v>75</v>
      </c>
      <c r="P520" s="169">
        <v>7</v>
      </c>
      <c r="Q520" s="168">
        <v>4</v>
      </c>
      <c r="R520" s="192">
        <v>57.1</v>
      </c>
      <c r="S520" s="169">
        <v>6</v>
      </c>
      <c r="T520" s="168">
        <v>4</v>
      </c>
      <c r="U520" s="192">
        <v>66.7</v>
      </c>
      <c r="V520" s="169">
        <v>14</v>
      </c>
      <c r="W520" s="168">
        <v>10</v>
      </c>
      <c r="X520" s="192">
        <v>71.400000000000006</v>
      </c>
      <c r="Y520" s="169">
        <v>13</v>
      </c>
      <c r="Z520" s="168">
        <v>9</v>
      </c>
      <c r="AA520" s="192">
        <v>69.2</v>
      </c>
      <c r="AB520" s="169">
        <v>11</v>
      </c>
      <c r="AC520" s="168">
        <v>9</v>
      </c>
      <c r="AD520" s="192">
        <v>81.8</v>
      </c>
      <c r="AE520" s="169">
        <v>9</v>
      </c>
      <c r="AF520" s="168">
        <v>7</v>
      </c>
      <c r="AG520" s="192">
        <v>77.8</v>
      </c>
    </row>
    <row r="521" spans="1:33">
      <c r="A521" s="104"/>
      <c r="B521" s="441"/>
      <c r="C521" s="58" t="s">
        <v>36</v>
      </c>
      <c r="D521" s="169">
        <v>8549</v>
      </c>
      <c r="E521" s="168">
        <v>5906</v>
      </c>
      <c r="F521" s="192">
        <v>69.099999999999994</v>
      </c>
      <c r="G521" s="169">
        <v>6838</v>
      </c>
      <c r="H521" s="168">
        <v>4952</v>
      </c>
      <c r="I521" s="192">
        <v>72.400000000000006</v>
      </c>
      <c r="J521" s="169">
        <v>8833</v>
      </c>
      <c r="K521" s="168">
        <v>6106</v>
      </c>
      <c r="L521" s="192">
        <v>69.099999999999994</v>
      </c>
      <c r="M521" s="169">
        <v>7155</v>
      </c>
      <c r="N521" s="168">
        <v>5136</v>
      </c>
      <c r="O521" s="192">
        <v>71.8</v>
      </c>
      <c r="P521" s="169">
        <v>9083</v>
      </c>
      <c r="Q521" s="168">
        <v>6315</v>
      </c>
      <c r="R521" s="192">
        <v>69.5</v>
      </c>
      <c r="S521" s="169">
        <v>7167</v>
      </c>
      <c r="T521" s="168">
        <v>5206</v>
      </c>
      <c r="U521" s="192">
        <v>72.599999999999994</v>
      </c>
      <c r="V521" s="169">
        <v>9709</v>
      </c>
      <c r="W521" s="168">
        <v>6556</v>
      </c>
      <c r="X521" s="192">
        <v>67.5</v>
      </c>
      <c r="Y521" s="169">
        <v>7707</v>
      </c>
      <c r="Z521" s="168">
        <v>5381</v>
      </c>
      <c r="AA521" s="192">
        <v>69.8</v>
      </c>
      <c r="AB521" s="169">
        <v>8975</v>
      </c>
      <c r="AC521" s="168">
        <v>6062</v>
      </c>
      <c r="AD521" s="192">
        <v>67.5</v>
      </c>
      <c r="AE521" s="169">
        <v>7160</v>
      </c>
      <c r="AF521" s="168">
        <v>5026</v>
      </c>
      <c r="AG521" s="192">
        <v>70.2</v>
      </c>
    </row>
    <row r="522" spans="1:33">
      <c r="A522" s="104"/>
      <c r="B522" s="442" t="s">
        <v>101</v>
      </c>
      <c r="C522" s="429" t="s">
        <v>102</v>
      </c>
      <c r="D522" s="172">
        <v>101</v>
      </c>
      <c r="E522" s="173">
        <v>62</v>
      </c>
      <c r="F522" s="191">
        <v>61.4</v>
      </c>
      <c r="G522" s="172">
        <v>26</v>
      </c>
      <c r="H522" s="173">
        <v>19</v>
      </c>
      <c r="I522" s="191">
        <v>73.099999999999994</v>
      </c>
      <c r="J522" s="172">
        <v>84</v>
      </c>
      <c r="K522" s="173">
        <v>55</v>
      </c>
      <c r="L522" s="191">
        <v>65.5</v>
      </c>
      <c r="M522" s="172">
        <v>37</v>
      </c>
      <c r="N522" s="173">
        <v>30</v>
      </c>
      <c r="O522" s="191">
        <v>81.099999999999994</v>
      </c>
      <c r="P522" s="172">
        <v>52</v>
      </c>
      <c r="Q522" s="173">
        <v>39</v>
      </c>
      <c r="R522" s="191">
        <v>75</v>
      </c>
      <c r="S522" s="172">
        <v>33</v>
      </c>
      <c r="T522" s="173">
        <v>30</v>
      </c>
      <c r="U522" s="191">
        <v>90.9</v>
      </c>
      <c r="V522" s="172">
        <v>64</v>
      </c>
      <c r="W522" s="173">
        <v>36</v>
      </c>
      <c r="X522" s="191">
        <v>56.3</v>
      </c>
      <c r="Y522" s="172">
        <v>39</v>
      </c>
      <c r="Z522" s="173">
        <v>29</v>
      </c>
      <c r="AA522" s="191">
        <v>74.400000000000006</v>
      </c>
      <c r="AB522" s="172">
        <v>171</v>
      </c>
      <c r="AC522" s="173">
        <v>58</v>
      </c>
      <c r="AD522" s="191">
        <v>33.9</v>
      </c>
      <c r="AE522" s="172">
        <v>47</v>
      </c>
      <c r="AF522" s="173">
        <v>38</v>
      </c>
      <c r="AG522" s="191">
        <v>80.900000000000006</v>
      </c>
    </row>
    <row r="523" spans="1:33">
      <c r="A523" s="104"/>
      <c r="B523" s="441"/>
      <c r="C523" s="58" t="s">
        <v>103</v>
      </c>
      <c r="D523" s="169">
        <v>1322</v>
      </c>
      <c r="E523" s="168">
        <v>1116</v>
      </c>
      <c r="F523" s="192">
        <v>84.4</v>
      </c>
      <c r="G523" s="169">
        <v>1109</v>
      </c>
      <c r="H523" s="168">
        <v>977</v>
      </c>
      <c r="I523" s="192">
        <v>88.1</v>
      </c>
      <c r="J523" s="169">
        <v>1192</v>
      </c>
      <c r="K523" s="168">
        <v>1057</v>
      </c>
      <c r="L523" s="192">
        <v>88.7</v>
      </c>
      <c r="M523" s="169">
        <v>1042</v>
      </c>
      <c r="N523" s="168">
        <v>939</v>
      </c>
      <c r="O523" s="192">
        <v>90.1</v>
      </c>
      <c r="P523" s="169">
        <v>912</v>
      </c>
      <c r="Q523" s="168">
        <v>792</v>
      </c>
      <c r="R523" s="192">
        <v>86.8</v>
      </c>
      <c r="S523" s="169">
        <v>810</v>
      </c>
      <c r="T523" s="168">
        <v>717</v>
      </c>
      <c r="U523" s="192">
        <v>88.5</v>
      </c>
      <c r="V523" s="169">
        <v>761</v>
      </c>
      <c r="W523" s="168">
        <v>655</v>
      </c>
      <c r="X523" s="192">
        <v>86.1</v>
      </c>
      <c r="Y523" s="169">
        <v>663</v>
      </c>
      <c r="Z523" s="168">
        <v>587</v>
      </c>
      <c r="AA523" s="192">
        <v>88.5</v>
      </c>
      <c r="AB523" s="169">
        <v>757</v>
      </c>
      <c r="AC523" s="168">
        <v>653</v>
      </c>
      <c r="AD523" s="192">
        <v>86.3</v>
      </c>
      <c r="AE523" s="169">
        <v>659</v>
      </c>
      <c r="AF523" s="168">
        <v>589</v>
      </c>
      <c r="AG523" s="192">
        <v>89.4</v>
      </c>
    </row>
    <row r="524" spans="1:33">
      <c r="A524" s="104"/>
      <c r="B524" s="441"/>
      <c r="C524" s="58" t="s">
        <v>104</v>
      </c>
      <c r="D524" s="169">
        <v>18</v>
      </c>
      <c r="E524" s="168">
        <v>16</v>
      </c>
      <c r="F524" s="192">
        <v>88.9</v>
      </c>
      <c r="G524" s="169">
        <v>8</v>
      </c>
      <c r="H524" s="168">
        <v>6</v>
      </c>
      <c r="I524" s="192">
        <v>75</v>
      </c>
      <c r="J524" s="169">
        <v>9</v>
      </c>
      <c r="K524" s="168">
        <v>7</v>
      </c>
      <c r="L524" s="192">
        <v>77.8</v>
      </c>
      <c r="M524" s="169">
        <v>4</v>
      </c>
      <c r="N524" s="168">
        <v>2</v>
      </c>
      <c r="O524" s="192">
        <v>50</v>
      </c>
      <c r="P524" s="169">
        <v>13</v>
      </c>
      <c r="Q524" s="168">
        <v>4</v>
      </c>
      <c r="R524" s="192">
        <v>30.8</v>
      </c>
      <c r="S524" s="169">
        <v>5</v>
      </c>
      <c r="T524" s="168">
        <v>2</v>
      </c>
      <c r="U524" s="192">
        <v>40</v>
      </c>
      <c r="V524" s="169">
        <v>1</v>
      </c>
      <c r="W524" s="168">
        <v>1</v>
      </c>
      <c r="X524" s="192">
        <v>100</v>
      </c>
      <c r="Y524" s="169">
        <v>1</v>
      </c>
      <c r="Z524" s="168">
        <v>1</v>
      </c>
      <c r="AA524" s="192">
        <v>100</v>
      </c>
      <c r="AB524" s="169">
        <v>3</v>
      </c>
      <c r="AC524" s="168">
        <v>3</v>
      </c>
      <c r="AD524" s="192">
        <v>100</v>
      </c>
      <c r="AE524" s="169">
        <v>2</v>
      </c>
      <c r="AF524" s="168">
        <v>2</v>
      </c>
      <c r="AG524" s="192">
        <v>100</v>
      </c>
    </row>
    <row r="525" spans="1:33">
      <c r="A525" s="104"/>
      <c r="B525" s="441"/>
      <c r="C525" s="58" t="s">
        <v>105</v>
      </c>
      <c r="D525" s="169">
        <v>0</v>
      </c>
      <c r="E525" s="168">
        <v>0</v>
      </c>
      <c r="F525" s="192">
        <v>0</v>
      </c>
      <c r="G525" s="169">
        <v>0</v>
      </c>
      <c r="H525" s="168">
        <v>0</v>
      </c>
      <c r="I525" s="192">
        <v>0</v>
      </c>
      <c r="J525" s="169">
        <v>0</v>
      </c>
      <c r="K525" s="168">
        <v>0</v>
      </c>
      <c r="L525" s="192">
        <v>0</v>
      </c>
      <c r="M525" s="169">
        <v>0</v>
      </c>
      <c r="N525" s="168">
        <v>0</v>
      </c>
      <c r="O525" s="192">
        <v>0</v>
      </c>
      <c r="P525" s="169">
        <v>4</v>
      </c>
      <c r="Q525" s="168">
        <v>3</v>
      </c>
      <c r="R525" s="192">
        <v>75</v>
      </c>
      <c r="S525" s="169">
        <v>3</v>
      </c>
      <c r="T525" s="168">
        <v>3</v>
      </c>
      <c r="U525" s="192">
        <v>100</v>
      </c>
      <c r="V525" s="169">
        <v>8</v>
      </c>
      <c r="W525" s="168">
        <v>1</v>
      </c>
      <c r="X525" s="192">
        <v>12.5</v>
      </c>
      <c r="Y525" s="169">
        <v>2</v>
      </c>
      <c r="Z525" s="168">
        <v>1</v>
      </c>
      <c r="AA525" s="192">
        <v>50</v>
      </c>
      <c r="AB525" s="169">
        <v>0</v>
      </c>
      <c r="AC525" s="168">
        <v>0</v>
      </c>
      <c r="AD525" s="192">
        <v>0</v>
      </c>
      <c r="AE525" s="169">
        <v>0</v>
      </c>
      <c r="AF525" s="168">
        <v>0</v>
      </c>
      <c r="AG525" s="192">
        <v>0</v>
      </c>
    </row>
    <row r="526" spans="1:33">
      <c r="A526" s="104"/>
      <c r="B526" s="441"/>
      <c r="C526" s="58" t="s">
        <v>106</v>
      </c>
      <c r="D526" s="169">
        <v>275</v>
      </c>
      <c r="E526" s="168">
        <v>197</v>
      </c>
      <c r="F526" s="192">
        <v>71.599999999999994</v>
      </c>
      <c r="G526" s="169">
        <v>246</v>
      </c>
      <c r="H526" s="168">
        <v>185</v>
      </c>
      <c r="I526" s="192">
        <v>75.2</v>
      </c>
      <c r="J526" s="169">
        <v>330</v>
      </c>
      <c r="K526" s="168">
        <v>236</v>
      </c>
      <c r="L526" s="192">
        <v>71.5</v>
      </c>
      <c r="M526" s="169">
        <v>272</v>
      </c>
      <c r="N526" s="168">
        <v>196</v>
      </c>
      <c r="O526" s="192">
        <v>72.099999999999994</v>
      </c>
      <c r="P526" s="169">
        <v>255</v>
      </c>
      <c r="Q526" s="168">
        <v>203</v>
      </c>
      <c r="R526" s="192">
        <v>79.599999999999994</v>
      </c>
      <c r="S526" s="169">
        <v>227</v>
      </c>
      <c r="T526" s="168">
        <v>184</v>
      </c>
      <c r="U526" s="192">
        <v>81.099999999999994</v>
      </c>
      <c r="V526" s="169">
        <v>300</v>
      </c>
      <c r="W526" s="168">
        <v>225</v>
      </c>
      <c r="X526" s="192">
        <v>75</v>
      </c>
      <c r="Y526" s="169">
        <v>254</v>
      </c>
      <c r="Z526" s="168">
        <v>190</v>
      </c>
      <c r="AA526" s="192">
        <v>74.8</v>
      </c>
      <c r="AB526" s="169">
        <v>282</v>
      </c>
      <c r="AC526" s="168">
        <v>187</v>
      </c>
      <c r="AD526" s="192">
        <v>66.3</v>
      </c>
      <c r="AE526" s="169">
        <v>227</v>
      </c>
      <c r="AF526" s="168">
        <v>165</v>
      </c>
      <c r="AG526" s="192">
        <v>72.7</v>
      </c>
    </row>
    <row r="527" spans="1:33" ht="26.25">
      <c r="A527" s="104"/>
      <c r="B527" s="441"/>
      <c r="C527" s="58" t="s">
        <v>107</v>
      </c>
      <c r="D527" s="169">
        <v>18</v>
      </c>
      <c r="E527" s="168">
        <v>10</v>
      </c>
      <c r="F527" s="192">
        <v>55.6</v>
      </c>
      <c r="G527" s="169">
        <v>15</v>
      </c>
      <c r="H527" s="168">
        <v>8</v>
      </c>
      <c r="I527" s="192">
        <v>53.3</v>
      </c>
      <c r="J527" s="169">
        <v>22</v>
      </c>
      <c r="K527" s="168">
        <v>18</v>
      </c>
      <c r="L527" s="192">
        <v>81.8</v>
      </c>
      <c r="M527" s="169">
        <v>18</v>
      </c>
      <c r="N527" s="168">
        <v>14</v>
      </c>
      <c r="O527" s="192">
        <v>77.8</v>
      </c>
      <c r="P527" s="169">
        <v>15</v>
      </c>
      <c r="Q527" s="168">
        <v>14</v>
      </c>
      <c r="R527" s="192">
        <v>93.3</v>
      </c>
      <c r="S527" s="169">
        <v>10</v>
      </c>
      <c r="T527" s="168">
        <v>10</v>
      </c>
      <c r="U527" s="192">
        <v>100</v>
      </c>
      <c r="V527" s="169">
        <v>5</v>
      </c>
      <c r="W527" s="168">
        <v>5</v>
      </c>
      <c r="X527" s="192">
        <v>100</v>
      </c>
      <c r="Y527" s="169">
        <v>5</v>
      </c>
      <c r="Z527" s="168">
        <v>5</v>
      </c>
      <c r="AA527" s="192">
        <v>100</v>
      </c>
      <c r="AB527" s="169">
        <v>5</v>
      </c>
      <c r="AC527" s="168">
        <v>5</v>
      </c>
      <c r="AD527" s="192">
        <v>100</v>
      </c>
      <c r="AE527" s="169">
        <v>5</v>
      </c>
      <c r="AF527" s="168">
        <v>5</v>
      </c>
      <c r="AG527" s="192">
        <v>100</v>
      </c>
    </row>
    <row r="528" spans="1:33" ht="13.5" customHeight="1">
      <c r="A528" s="104"/>
      <c r="B528" s="441"/>
      <c r="C528" s="58" t="s">
        <v>300</v>
      </c>
      <c r="D528" s="169">
        <v>16</v>
      </c>
      <c r="E528" s="168">
        <v>14</v>
      </c>
      <c r="F528" s="192">
        <v>87.5</v>
      </c>
      <c r="G528" s="169">
        <v>16</v>
      </c>
      <c r="H528" s="168">
        <v>14</v>
      </c>
      <c r="I528" s="192">
        <v>87.5</v>
      </c>
      <c r="J528" s="169">
        <v>27</v>
      </c>
      <c r="K528" s="168">
        <v>19</v>
      </c>
      <c r="L528" s="192">
        <v>70.400000000000006</v>
      </c>
      <c r="M528" s="169">
        <v>24</v>
      </c>
      <c r="N528" s="168">
        <v>17</v>
      </c>
      <c r="O528" s="192">
        <v>70.8</v>
      </c>
      <c r="P528" s="169">
        <v>52</v>
      </c>
      <c r="Q528" s="168">
        <v>48</v>
      </c>
      <c r="R528" s="192">
        <v>92.3</v>
      </c>
      <c r="S528" s="169">
        <v>52</v>
      </c>
      <c r="T528" s="168">
        <v>48</v>
      </c>
      <c r="U528" s="192">
        <v>92.3</v>
      </c>
      <c r="V528" s="169">
        <v>16</v>
      </c>
      <c r="W528" s="168">
        <v>12</v>
      </c>
      <c r="X528" s="192">
        <v>75</v>
      </c>
      <c r="Y528" s="169">
        <v>16</v>
      </c>
      <c r="Z528" s="168">
        <v>12</v>
      </c>
      <c r="AA528" s="192">
        <v>75</v>
      </c>
      <c r="AB528" s="169">
        <v>45</v>
      </c>
      <c r="AC528" s="168">
        <v>37</v>
      </c>
      <c r="AD528" s="192">
        <v>82.2</v>
      </c>
      <c r="AE528" s="169">
        <v>43</v>
      </c>
      <c r="AF528" s="168">
        <v>35</v>
      </c>
      <c r="AG528" s="192">
        <v>81.400000000000006</v>
      </c>
    </row>
    <row r="529" spans="1:33">
      <c r="A529" s="104"/>
      <c r="B529" s="443"/>
      <c r="C529" s="444" t="s">
        <v>36</v>
      </c>
      <c r="D529" s="170">
        <v>1750</v>
      </c>
      <c r="E529" s="171">
        <v>1415</v>
      </c>
      <c r="F529" s="193">
        <v>80.900000000000006</v>
      </c>
      <c r="G529" s="170">
        <v>1414</v>
      </c>
      <c r="H529" s="171">
        <v>1204</v>
      </c>
      <c r="I529" s="193">
        <v>85.1</v>
      </c>
      <c r="J529" s="170">
        <v>1664</v>
      </c>
      <c r="K529" s="171">
        <v>1392</v>
      </c>
      <c r="L529" s="193">
        <v>83.7</v>
      </c>
      <c r="M529" s="170">
        <v>1389</v>
      </c>
      <c r="N529" s="171">
        <v>1193</v>
      </c>
      <c r="O529" s="193">
        <v>85.9</v>
      </c>
      <c r="P529" s="170">
        <v>1303</v>
      </c>
      <c r="Q529" s="171">
        <v>1103</v>
      </c>
      <c r="R529" s="193">
        <v>84.7</v>
      </c>
      <c r="S529" s="170">
        <v>1129</v>
      </c>
      <c r="T529" s="171">
        <v>984</v>
      </c>
      <c r="U529" s="193">
        <v>87.2</v>
      </c>
      <c r="V529" s="170">
        <v>1155</v>
      </c>
      <c r="W529" s="171">
        <v>935</v>
      </c>
      <c r="X529" s="193">
        <v>81</v>
      </c>
      <c r="Y529" s="170">
        <v>974</v>
      </c>
      <c r="Z529" s="171">
        <v>819</v>
      </c>
      <c r="AA529" s="193">
        <v>84.1</v>
      </c>
      <c r="AB529" s="170">
        <v>1263</v>
      </c>
      <c r="AC529" s="171">
        <v>943</v>
      </c>
      <c r="AD529" s="193">
        <v>74.7</v>
      </c>
      <c r="AE529" s="170">
        <v>975</v>
      </c>
      <c r="AF529" s="171">
        <v>826</v>
      </c>
      <c r="AG529" s="193">
        <v>84.7</v>
      </c>
    </row>
    <row r="530" spans="1:33">
      <c r="A530" s="104"/>
      <c r="B530" s="441" t="s">
        <v>108</v>
      </c>
      <c r="C530" s="58" t="s">
        <v>109</v>
      </c>
      <c r="D530" s="169">
        <v>1340</v>
      </c>
      <c r="E530" s="168">
        <v>1159</v>
      </c>
      <c r="F530" s="192">
        <v>86.5</v>
      </c>
      <c r="G530" s="169">
        <v>1296</v>
      </c>
      <c r="H530" s="168">
        <v>1129</v>
      </c>
      <c r="I530" s="192">
        <v>87.1</v>
      </c>
      <c r="J530" s="169">
        <v>1047</v>
      </c>
      <c r="K530" s="168">
        <v>910</v>
      </c>
      <c r="L530" s="192">
        <v>86.9</v>
      </c>
      <c r="M530" s="169">
        <v>1015</v>
      </c>
      <c r="N530" s="168">
        <v>885</v>
      </c>
      <c r="O530" s="192">
        <v>87.2</v>
      </c>
      <c r="P530" s="169">
        <v>884</v>
      </c>
      <c r="Q530" s="168">
        <v>784</v>
      </c>
      <c r="R530" s="192">
        <v>88.7</v>
      </c>
      <c r="S530" s="169">
        <v>851</v>
      </c>
      <c r="T530" s="168">
        <v>755</v>
      </c>
      <c r="U530" s="192">
        <v>88.7</v>
      </c>
      <c r="V530" s="169">
        <v>865</v>
      </c>
      <c r="W530" s="168">
        <v>726</v>
      </c>
      <c r="X530" s="192">
        <v>83.9</v>
      </c>
      <c r="Y530" s="169">
        <v>843</v>
      </c>
      <c r="Z530" s="168">
        <v>710</v>
      </c>
      <c r="AA530" s="192">
        <v>84.2</v>
      </c>
      <c r="AB530" s="169">
        <v>716</v>
      </c>
      <c r="AC530" s="168">
        <v>614</v>
      </c>
      <c r="AD530" s="192">
        <v>85.8</v>
      </c>
      <c r="AE530" s="169">
        <v>695</v>
      </c>
      <c r="AF530" s="168">
        <v>602</v>
      </c>
      <c r="AG530" s="192">
        <v>86.6</v>
      </c>
    </row>
    <row r="531" spans="1:33">
      <c r="A531" s="104"/>
      <c r="B531" s="441"/>
      <c r="C531" s="58" t="s">
        <v>110</v>
      </c>
      <c r="D531" s="169">
        <v>1690</v>
      </c>
      <c r="E531" s="168">
        <v>1272</v>
      </c>
      <c r="F531" s="192">
        <v>75.3</v>
      </c>
      <c r="G531" s="169">
        <v>1619</v>
      </c>
      <c r="H531" s="168">
        <v>1234</v>
      </c>
      <c r="I531" s="192">
        <v>76.2</v>
      </c>
      <c r="J531" s="169">
        <v>1619</v>
      </c>
      <c r="K531" s="168">
        <v>1244</v>
      </c>
      <c r="L531" s="192">
        <v>76.8</v>
      </c>
      <c r="M531" s="169">
        <v>1555</v>
      </c>
      <c r="N531" s="168">
        <v>1209</v>
      </c>
      <c r="O531" s="192">
        <v>77.7</v>
      </c>
      <c r="P531" s="169">
        <v>1401</v>
      </c>
      <c r="Q531" s="168">
        <v>1085</v>
      </c>
      <c r="R531" s="192">
        <v>77.400000000000006</v>
      </c>
      <c r="S531" s="169">
        <v>1327</v>
      </c>
      <c r="T531" s="168">
        <v>1037</v>
      </c>
      <c r="U531" s="192">
        <v>78.099999999999994</v>
      </c>
      <c r="V531" s="169">
        <v>1489</v>
      </c>
      <c r="W531" s="168">
        <v>1142</v>
      </c>
      <c r="X531" s="192">
        <v>76.7</v>
      </c>
      <c r="Y531" s="169">
        <v>1400</v>
      </c>
      <c r="Z531" s="168">
        <v>1083</v>
      </c>
      <c r="AA531" s="192">
        <v>77.400000000000006</v>
      </c>
      <c r="AB531" s="169">
        <v>1287</v>
      </c>
      <c r="AC531" s="168">
        <v>1014</v>
      </c>
      <c r="AD531" s="192">
        <v>78.8</v>
      </c>
      <c r="AE531" s="169">
        <v>1241</v>
      </c>
      <c r="AF531" s="168">
        <v>980</v>
      </c>
      <c r="AG531" s="192">
        <v>79</v>
      </c>
    </row>
    <row r="532" spans="1:33">
      <c r="A532" s="104"/>
      <c r="B532" s="441"/>
      <c r="C532" s="58" t="s">
        <v>111</v>
      </c>
      <c r="D532" s="169">
        <v>487</v>
      </c>
      <c r="E532" s="168">
        <v>320</v>
      </c>
      <c r="F532" s="192">
        <v>65.7</v>
      </c>
      <c r="G532" s="169">
        <v>171</v>
      </c>
      <c r="H532" s="168">
        <v>141</v>
      </c>
      <c r="I532" s="192">
        <v>82.5</v>
      </c>
      <c r="J532" s="169">
        <v>538</v>
      </c>
      <c r="K532" s="168">
        <v>333</v>
      </c>
      <c r="L532" s="192">
        <v>61.9</v>
      </c>
      <c r="M532" s="169">
        <v>187</v>
      </c>
      <c r="N532" s="168">
        <v>150</v>
      </c>
      <c r="O532" s="192">
        <v>80.2</v>
      </c>
      <c r="P532" s="169">
        <v>529</v>
      </c>
      <c r="Q532" s="168">
        <v>333</v>
      </c>
      <c r="R532" s="192">
        <v>62.9</v>
      </c>
      <c r="S532" s="169">
        <v>215</v>
      </c>
      <c r="T532" s="168">
        <v>156</v>
      </c>
      <c r="U532" s="192">
        <v>72.599999999999994</v>
      </c>
      <c r="V532" s="169">
        <v>654</v>
      </c>
      <c r="W532" s="168">
        <v>441</v>
      </c>
      <c r="X532" s="192">
        <v>67.400000000000006</v>
      </c>
      <c r="Y532" s="169">
        <v>272</v>
      </c>
      <c r="Z532" s="168">
        <v>215</v>
      </c>
      <c r="AA532" s="192">
        <v>79</v>
      </c>
      <c r="AB532" s="169">
        <v>798</v>
      </c>
      <c r="AC532" s="168">
        <v>487</v>
      </c>
      <c r="AD532" s="192">
        <v>61</v>
      </c>
      <c r="AE532" s="169">
        <v>273</v>
      </c>
      <c r="AF532" s="168">
        <v>214</v>
      </c>
      <c r="AG532" s="192">
        <v>78.400000000000006</v>
      </c>
    </row>
    <row r="533" spans="1:33">
      <c r="A533" s="104"/>
      <c r="B533" s="441"/>
      <c r="C533" s="58" t="s">
        <v>36</v>
      </c>
      <c r="D533" s="169">
        <v>3517</v>
      </c>
      <c r="E533" s="168">
        <v>2751</v>
      </c>
      <c r="F533" s="192">
        <v>78.2</v>
      </c>
      <c r="G533" s="169">
        <v>2896</v>
      </c>
      <c r="H533" s="168">
        <v>2396</v>
      </c>
      <c r="I533" s="192">
        <v>82.7</v>
      </c>
      <c r="J533" s="169">
        <v>3204</v>
      </c>
      <c r="K533" s="168">
        <v>2487</v>
      </c>
      <c r="L533" s="192">
        <v>77.599999999999994</v>
      </c>
      <c r="M533" s="169">
        <v>2608</v>
      </c>
      <c r="N533" s="168">
        <v>2143</v>
      </c>
      <c r="O533" s="192">
        <v>82.2</v>
      </c>
      <c r="P533" s="169">
        <v>2814</v>
      </c>
      <c r="Q533" s="168">
        <v>2202</v>
      </c>
      <c r="R533" s="192">
        <v>78.3</v>
      </c>
      <c r="S533" s="169">
        <v>2258</v>
      </c>
      <c r="T533" s="168">
        <v>1853</v>
      </c>
      <c r="U533" s="192">
        <v>82.1</v>
      </c>
      <c r="V533" s="169">
        <v>3008</v>
      </c>
      <c r="W533" s="168">
        <v>2309</v>
      </c>
      <c r="X533" s="192">
        <v>76.8</v>
      </c>
      <c r="Y533" s="169">
        <v>2355</v>
      </c>
      <c r="Z533" s="168">
        <v>1916</v>
      </c>
      <c r="AA533" s="192">
        <v>81.400000000000006</v>
      </c>
      <c r="AB533" s="169">
        <v>2801</v>
      </c>
      <c r="AC533" s="168">
        <v>2115</v>
      </c>
      <c r="AD533" s="192">
        <v>75.5</v>
      </c>
      <c r="AE533" s="169">
        <v>2083</v>
      </c>
      <c r="AF533" s="168">
        <v>1707</v>
      </c>
      <c r="AG533" s="192">
        <v>81.900000000000006</v>
      </c>
    </row>
    <row r="534" spans="1:33">
      <c r="A534" s="446"/>
      <c r="B534" s="445" t="s">
        <v>36</v>
      </c>
      <c r="C534" s="440"/>
      <c r="D534" s="179">
        <v>13816</v>
      </c>
      <c r="E534" s="178">
        <v>10072</v>
      </c>
      <c r="F534" s="194">
        <v>72.900000000000006</v>
      </c>
      <c r="G534" s="179">
        <v>10312</v>
      </c>
      <c r="H534" s="178">
        <v>8040</v>
      </c>
      <c r="I534" s="194">
        <v>78</v>
      </c>
      <c r="J534" s="179">
        <v>13701</v>
      </c>
      <c r="K534" s="178">
        <v>9985</v>
      </c>
      <c r="L534" s="194">
        <v>72.900000000000006</v>
      </c>
      <c r="M534" s="179">
        <v>10361</v>
      </c>
      <c r="N534" s="178">
        <v>8005</v>
      </c>
      <c r="O534" s="194">
        <v>77.3</v>
      </c>
      <c r="P534" s="179">
        <v>13200</v>
      </c>
      <c r="Q534" s="178">
        <v>9620</v>
      </c>
      <c r="R534" s="194">
        <v>72.900000000000006</v>
      </c>
      <c r="S534" s="179">
        <v>9844</v>
      </c>
      <c r="T534" s="178">
        <v>7627</v>
      </c>
      <c r="U534" s="194">
        <v>77.5</v>
      </c>
      <c r="V534" s="179">
        <v>13872</v>
      </c>
      <c r="W534" s="178">
        <v>9800</v>
      </c>
      <c r="X534" s="194">
        <v>70.599999999999994</v>
      </c>
      <c r="Y534" s="179">
        <v>10402</v>
      </c>
      <c r="Z534" s="178">
        <v>7746</v>
      </c>
      <c r="AA534" s="194">
        <v>74.5</v>
      </c>
      <c r="AB534" s="179">
        <v>13039</v>
      </c>
      <c r="AC534" s="178">
        <v>9120</v>
      </c>
      <c r="AD534" s="194">
        <v>69.900000000000006</v>
      </c>
      <c r="AE534" s="179">
        <v>9658</v>
      </c>
      <c r="AF534" s="178">
        <v>7239</v>
      </c>
      <c r="AG534" s="194">
        <v>75</v>
      </c>
    </row>
    <row r="535" spans="1:33">
      <c r="A535" s="104" t="s">
        <v>19</v>
      </c>
      <c r="B535" s="441" t="s">
        <v>112</v>
      </c>
      <c r="C535" s="58" t="s">
        <v>113</v>
      </c>
      <c r="D535" s="169">
        <v>20276</v>
      </c>
      <c r="E535" s="168">
        <v>18914</v>
      </c>
      <c r="F535" s="192">
        <v>93.3</v>
      </c>
      <c r="G535" s="169">
        <v>16570</v>
      </c>
      <c r="H535" s="168">
        <v>15835</v>
      </c>
      <c r="I535" s="192">
        <v>95.6</v>
      </c>
      <c r="J535" s="169">
        <v>19742</v>
      </c>
      <c r="K535" s="168">
        <v>18446</v>
      </c>
      <c r="L535" s="192">
        <v>93.4</v>
      </c>
      <c r="M535" s="169">
        <v>15990</v>
      </c>
      <c r="N535" s="168">
        <v>15334</v>
      </c>
      <c r="O535" s="192">
        <v>95.9</v>
      </c>
      <c r="P535" s="169">
        <v>17441</v>
      </c>
      <c r="Q535" s="168">
        <v>16281</v>
      </c>
      <c r="R535" s="192">
        <v>93.3</v>
      </c>
      <c r="S535" s="169">
        <v>14107</v>
      </c>
      <c r="T535" s="168">
        <v>13490</v>
      </c>
      <c r="U535" s="192">
        <v>95.6</v>
      </c>
      <c r="V535" s="169">
        <v>21133</v>
      </c>
      <c r="W535" s="168">
        <v>19707</v>
      </c>
      <c r="X535" s="192">
        <v>93.3</v>
      </c>
      <c r="Y535" s="169">
        <v>16811</v>
      </c>
      <c r="Z535" s="168">
        <v>16066</v>
      </c>
      <c r="AA535" s="192">
        <v>95.6</v>
      </c>
      <c r="AB535" s="169">
        <v>20916</v>
      </c>
      <c r="AC535" s="168">
        <v>19764</v>
      </c>
      <c r="AD535" s="192">
        <v>94.5</v>
      </c>
      <c r="AE535" s="169">
        <v>17033</v>
      </c>
      <c r="AF535" s="168">
        <v>16443</v>
      </c>
      <c r="AG535" s="192">
        <v>96.5</v>
      </c>
    </row>
    <row r="536" spans="1:33">
      <c r="A536" s="104"/>
      <c r="B536" s="441"/>
      <c r="C536" s="58" t="s">
        <v>114</v>
      </c>
      <c r="D536" s="169">
        <v>6716</v>
      </c>
      <c r="E536" s="168">
        <v>6305</v>
      </c>
      <c r="F536" s="192">
        <v>93.9</v>
      </c>
      <c r="G536" s="169">
        <v>5873</v>
      </c>
      <c r="H536" s="168">
        <v>5602</v>
      </c>
      <c r="I536" s="192">
        <v>95.4</v>
      </c>
      <c r="J536" s="169">
        <v>6437</v>
      </c>
      <c r="K536" s="168">
        <v>6057</v>
      </c>
      <c r="L536" s="192">
        <v>94.1</v>
      </c>
      <c r="M536" s="169">
        <v>5630</v>
      </c>
      <c r="N536" s="168">
        <v>5374</v>
      </c>
      <c r="O536" s="192">
        <v>95.5</v>
      </c>
      <c r="P536" s="169">
        <v>5472</v>
      </c>
      <c r="Q536" s="168">
        <v>5138</v>
      </c>
      <c r="R536" s="192">
        <v>93.9</v>
      </c>
      <c r="S536" s="169">
        <v>4753</v>
      </c>
      <c r="T536" s="168">
        <v>4530</v>
      </c>
      <c r="U536" s="192">
        <v>95.3</v>
      </c>
      <c r="V536" s="169">
        <v>7338</v>
      </c>
      <c r="W536" s="168">
        <v>6846</v>
      </c>
      <c r="X536" s="192">
        <v>93.3</v>
      </c>
      <c r="Y536" s="169">
        <v>6198</v>
      </c>
      <c r="Z536" s="168">
        <v>5889</v>
      </c>
      <c r="AA536" s="192">
        <v>95</v>
      </c>
      <c r="AB536" s="169">
        <v>6322</v>
      </c>
      <c r="AC536" s="168">
        <v>5935</v>
      </c>
      <c r="AD536" s="192">
        <v>93.9</v>
      </c>
      <c r="AE536" s="169">
        <v>5449</v>
      </c>
      <c r="AF536" s="168">
        <v>5197</v>
      </c>
      <c r="AG536" s="192">
        <v>95.4</v>
      </c>
    </row>
    <row r="537" spans="1:33">
      <c r="A537" s="104"/>
      <c r="B537" s="441"/>
      <c r="C537" s="58" t="s">
        <v>301</v>
      </c>
      <c r="D537" s="169">
        <v>148</v>
      </c>
      <c r="E537" s="168">
        <v>126</v>
      </c>
      <c r="F537" s="192">
        <v>85.1</v>
      </c>
      <c r="G537" s="169">
        <v>131</v>
      </c>
      <c r="H537" s="168">
        <v>113</v>
      </c>
      <c r="I537" s="192">
        <v>86.3</v>
      </c>
      <c r="J537" s="169">
        <v>165</v>
      </c>
      <c r="K537" s="168">
        <v>150</v>
      </c>
      <c r="L537" s="192">
        <v>90.9</v>
      </c>
      <c r="M537" s="169">
        <v>133</v>
      </c>
      <c r="N537" s="168">
        <v>124</v>
      </c>
      <c r="O537" s="192">
        <v>93.2</v>
      </c>
      <c r="P537" s="169">
        <v>160</v>
      </c>
      <c r="Q537" s="168">
        <v>132</v>
      </c>
      <c r="R537" s="192">
        <v>82.5</v>
      </c>
      <c r="S537" s="169">
        <v>136</v>
      </c>
      <c r="T537" s="168">
        <v>116</v>
      </c>
      <c r="U537" s="192">
        <v>85.3</v>
      </c>
      <c r="V537" s="169">
        <v>158</v>
      </c>
      <c r="W537" s="168">
        <v>116</v>
      </c>
      <c r="X537" s="192">
        <v>73.400000000000006</v>
      </c>
      <c r="Y537" s="169">
        <v>119</v>
      </c>
      <c r="Z537" s="168">
        <v>96</v>
      </c>
      <c r="AA537" s="192">
        <v>80.7</v>
      </c>
      <c r="AB537" s="169">
        <v>146</v>
      </c>
      <c r="AC537" s="168">
        <v>123</v>
      </c>
      <c r="AD537" s="192">
        <v>84.2</v>
      </c>
      <c r="AE537" s="169">
        <v>126</v>
      </c>
      <c r="AF537" s="168">
        <v>113</v>
      </c>
      <c r="AG537" s="192">
        <v>89.7</v>
      </c>
    </row>
    <row r="538" spans="1:33">
      <c r="A538" s="104"/>
      <c r="B538" s="441"/>
      <c r="C538" s="58" t="s">
        <v>36</v>
      </c>
      <c r="D538" s="169">
        <v>27140</v>
      </c>
      <c r="E538" s="168">
        <v>25345</v>
      </c>
      <c r="F538" s="192">
        <v>93.4</v>
      </c>
      <c r="G538" s="169">
        <v>22165</v>
      </c>
      <c r="H538" s="168">
        <v>21393</v>
      </c>
      <c r="I538" s="192">
        <v>96.5</v>
      </c>
      <c r="J538" s="169">
        <v>26344</v>
      </c>
      <c r="K538" s="168">
        <v>24653</v>
      </c>
      <c r="L538" s="192">
        <v>93.6</v>
      </c>
      <c r="M538" s="169">
        <v>21297</v>
      </c>
      <c r="N538" s="168">
        <v>20650</v>
      </c>
      <c r="O538" s="192">
        <v>97</v>
      </c>
      <c r="P538" s="169">
        <v>23073</v>
      </c>
      <c r="Q538" s="168">
        <v>21551</v>
      </c>
      <c r="R538" s="192">
        <v>93.4</v>
      </c>
      <c r="S538" s="169">
        <v>18561</v>
      </c>
      <c r="T538" s="168">
        <v>17955</v>
      </c>
      <c r="U538" s="192">
        <v>96.7</v>
      </c>
      <c r="V538" s="169">
        <v>28629</v>
      </c>
      <c r="W538" s="168">
        <v>26669</v>
      </c>
      <c r="X538" s="192">
        <v>93.2</v>
      </c>
      <c r="Y538" s="169">
        <v>22562</v>
      </c>
      <c r="Z538" s="168">
        <v>21839</v>
      </c>
      <c r="AA538" s="192">
        <v>96.8</v>
      </c>
      <c r="AB538" s="169">
        <v>27384</v>
      </c>
      <c r="AC538" s="168">
        <v>25822</v>
      </c>
      <c r="AD538" s="192">
        <v>94.3</v>
      </c>
      <c r="AE538" s="169">
        <v>22170</v>
      </c>
      <c r="AF538" s="168">
        <v>21539</v>
      </c>
      <c r="AG538" s="192">
        <v>97.2</v>
      </c>
    </row>
    <row r="539" spans="1:33" ht="26.25">
      <c r="A539" s="104"/>
      <c r="B539" s="442" t="s">
        <v>187</v>
      </c>
      <c r="C539" s="429" t="s">
        <v>115</v>
      </c>
      <c r="D539" s="172">
        <v>5598</v>
      </c>
      <c r="E539" s="173">
        <v>5326</v>
      </c>
      <c r="F539" s="191">
        <v>95.1</v>
      </c>
      <c r="G539" s="172">
        <v>4573</v>
      </c>
      <c r="H539" s="173">
        <v>4361</v>
      </c>
      <c r="I539" s="191">
        <v>95.4</v>
      </c>
      <c r="J539" s="172">
        <v>5230</v>
      </c>
      <c r="K539" s="173">
        <v>4980</v>
      </c>
      <c r="L539" s="191">
        <v>95.2</v>
      </c>
      <c r="M539" s="172">
        <v>4316</v>
      </c>
      <c r="N539" s="173">
        <v>4124</v>
      </c>
      <c r="O539" s="191">
        <v>95.6</v>
      </c>
      <c r="P539" s="172">
        <v>4463</v>
      </c>
      <c r="Q539" s="173">
        <v>4231</v>
      </c>
      <c r="R539" s="191">
        <v>94.8</v>
      </c>
      <c r="S539" s="172">
        <v>3556</v>
      </c>
      <c r="T539" s="173">
        <v>3396</v>
      </c>
      <c r="U539" s="191">
        <v>95.5</v>
      </c>
      <c r="V539" s="172">
        <v>4830</v>
      </c>
      <c r="W539" s="173">
        <v>4542</v>
      </c>
      <c r="X539" s="191">
        <v>94</v>
      </c>
      <c r="Y539" s="172">
        <v>3854</v>
      </c>
      <c r="Z539" s="173">
        <v>3670</v>
      </c>
      <c r="AA539" s="191">
        <v>95.2</v>
      </c>
      <c r="AB539" s="172">
        <v>4210</v>
      </c>
      <c r="AC539" s="173">
        <v>3991</v>
      </c>
      <c r="AD539" s="191">
        <v>94.8</v>
      </c>
      <c r="AE539" s="172">
        <v>3371</v>
      </c>
      <c r="AF539" s="173">
        <v>3254</v>
      </c>
      <c r="AG539" s="191">
        <v>96.5</v>
      </c>
    </row>
    <row r="540" spans="1:33">
      <c r="A540" s="104"/>
      <c r="B540" s="441"/>
      <c r="C540" s="58" t="s">
        <v>116</v>
      </c>
      <c r="D540" s="169">
        <v>60</v>
      </c>
      <c r="E540" s="168">
        <v>56</v>
      </c>
      <c r="F540" s="192">
        <v>93.3</v>
      </c>
      <c r="G540" s="169">
        <v>38</v>
      </c>
      <c r="H540" s="168">
        <v>35</v>
      </c>
      <c r="I540" s="192">
        <v>92.1</v>
      </c>
      <c r="J540" s="169">
        <v>31</v>
      </c>
      <c r="K540" s="168">
        <v>30</v>
      </c>
      <c r="L540" s="192">
        <v>96.8</v>
      </c>
      <c r="M540" s="169">
        <v>30</v>
      </c>
      <c r="N540" s="168">
        <v>29</v>
      </c>
      <c r="O540" s="192">
        <v>96.7</v>
      </c>
      <c r="P540" s="169">
        <v>54</v>
      </c>
      <c r="Q540" s="168">
        <v>51</v>
      </c>
      <c r="R540" s="192">
        <v>94.4</v>
      </c>
      <c r="S540" s="169">
        <v>41</v>
      </c>
      <c r="T540" s="168">
        <v>39</v>
      </c>
      <c r="U540" s="192">
        <v>95.1</v>
      </c>
      <c r="V540" s="169">
        <v>34</v>
      </c>
      <c r="W540" s="168">
        <v>32</v>
      </c>
      <c r="X540" s="192">
        <v>94.1</v>
      </c>
      <c r="Y540" s="169">
        <v>29</v>
      </c>
      <c r="Z540" s="168">
        <v>27</v>
      </c>
      <c r="AA540" s="192">
        <v>93.1</v>
      </c>
      <c r="AB540" s="169">
        <v>33</v>
      </c>
      <c r="AC540" s="168">
        <v>32</v>
      </c>
      <c r="AD540" s="192">
        <v>97</v>
      </c>
      <c r="AE540" s="169">
        <v>19</v>
      </c>
      <c r="AF540" s="168">
        <v>18</v>
      </c>
      <c r="AG540" s="192">
        <v>94.7</v>
      </c>
    </row>
    <row r="541" spans="1:33">
      <c r="A541" s="104"/>
      <c r="B541" s="443"/>
      <c r="C541" s="444" t="s">
        <v>36</v>
      </c>
      <c r="D541" s="170">
        <v>5658</v>
      </c>
      <c r="E541" s="171">
        <v>5382</v>
      </c>
      <c r="F541" s="193">
        <v>95.1</v>
      </c>
      <c r="G541" s="170">
        <v>4610</v>
      </c>
      <c r="H541" s="171">
        <v>4396</v>
      </c>
      <c r="I541" s="193">
        <v>95.4</v>
      </c>
      <c r="J541" s="170">
        <v>5261</v>
      </c>
      <c r="K541" s="171">
        <v>5010</v>
      </c>
      <c r="L541" s="193">
        <v>95.2</v>
      </c>
      <c r="M541" s="170">
        <v>4345</v>
      </c>
      <c r="N541" s="171">
        <v>4152</v>
      </c>
      <c r="O541" s="193">
        <v>95.6</v>
      </c>
      <c r="P541" s="170">
        <v>4517</v>
      </c>
      <c r="Q541" s="171">
        <v>4282</v>
      </c>
      <c r="R541" s="193">
        <v>94.8</v>
      </c>
      <c r="S541" s="170">
        <v>3597</v>
      </c>
      <c r="T541" s="171">
        <v>3435</v>
      </c>
      <c r="U541" s="193">
        <v>95.5</v>
      </c>
      <c r="V541" s="170">
        <v>4864</v>
      </c>
      <c r="W541" s="171">
        <v>4574</v>
      </c>
      <c r="X541" s="193">
        <v>94</v>
      </c>
      <c r="Y541" s="170">
        <v>3883</v>
      </c>
      <c r="Z541" s="171">
        <v>3697</v>
      </c>
      <c r="AA541" s="193">
        <v>95.2</v>
      </c>
      <c r="AB541" s="170">
        <v>4243</v>
      </c>
      <c r="AC541" s="171">
        <v>4023</v>
      </c>
      <c r="AD541" s="193">
        <v>94.8</v>
      </c>
      <c r="AE541" s="170">
        <v>3389</v>
      </c>
      <c r="AF541" s="171">
        <v>3271</v>
      </c>
      <c r="AG541" s="193">
        <v>96.5</v>
      </c>
    </row>
    <row r="542" spans="1:33">
      <c r="A542" s="104"/>
      <c r="B542" s="441" t="s">
        <v>117</v>
      </c>
      <c r="C542" s="58" t="s">
        <v>283</v>
      </c>
      <c r="D542" s="169">
        <v>18020</v>
      </c>
      <c r="E542" s="168">
        <v>17747</v>
      </c>
      <c r="F542" s="192">
        <v>98.5</v>
      </c>
      <c r="G542" s="169">
        <v>17692</v>
      </c>
      <c r="H542" s="168">
        <v>17538</v>
      </c>
      <c r="I542" s="192">
        <v>99.1</v>
      </c>
      <c r="J542" s="169">
        <v>18082</v>
      </c>
      <c r="K542" s="168">
        <v>17863</v>
      </c>
      <c r="L542" s="192">
        <v>98.8</v>
      </c>
      <c r="M542" s="169">
        <v>17784</v>
      </c>
      <c r="N542" s="168">
        <v>17651</v>
      </c>
      <c r="O542" s="192">
        <v>99.3</v>
      </c>
      <c r="P542" s="169">
        <v>10496</v>
      </c>
      <c r="Q542" s="168">
        <v>10347</v>
      </c>
      <c r="R542" s="192">
        <v>98.6</v>
      </c>
      <c r="S542" s="169">
        <v>10307</v>
      </c>
      <c r="T542" s="168">
        <v>10211</v>
      </c>
      <c r="U542" s="192">
        <v>99.1</v>
      </c>
      <c r="V542" s="169">
        <v>11157</v>
      </c>
      <c r="W542" s="168">
        <v>10928</v>
      </c>
      <c r="X542" s="192">
        <v>97.9</v>
      </c>
      <c r="Y542" s="169">
        <v>10911</v>
      </c>
      <c r="Z542" s="168">
        <v>10759</v>
      </c>
      <c r="AA542" s="192">
        <v>98.6</v>
      </c>
      <c r="AB542" s="169">
        <v>9753</v>
      </c>
      <c r="AC542" s="168">
        <v>9465</v>
      </c>
      <c r="AD542" s="192">
        <v>97</v>
      </c>
      <c r="AE542" s="169">
        <v>9555</v>
      </c>
      <c r="AF542" s="168">
        <v>9336</v>
      </c>
      <c r="AG542" s="192">
        <v>97.7</v>
      </c>
    </row>
    <row r="543" spans="1:33">
      <c r="A543" s="104"/>
      <c r="B543" s="441"/>
      <c r="C543" s="58" t="s">
        <v>309</v>
      </c>
      <c r="D543" s="169">
        <v>8951</v>
      </c>
      <c r="E543" s="168">
        <v>8760</v>
      </c>
      <c r="F543" s="192">
        <v>97.9</v>
      </c>
      <c r="G543" s="169">
        <v>8273</v>
      </c>
      <c r="H543" s="168">
        <v>8131</v>
      </c>
      <c r="I543" s="192">
        <v>98.3</v>
      </c>
      <c r="J543" s="169">
        <v>8798</v>
      </c>
      <c r="K543" s="168">
        <v>8635</v>
      </c>
      <c r="L543" s="192">
        <v>98.1</v>
      </c>
      <c r="M543" s="169">
        <v>8138</v>
      </c>
      <c r="N543" s="168">
        <v>8019</v>
      </c>
      <c r="O543" s="192">
        <v>98.5</v>
      </c>
      <c r="P543" s="169">
        <v>6347</v>
      </c>
      <c r="Q543" s="168">
        <v>6203</v>
      </c>
      <c r="R543" s="192">
        <v>97.7</v>
      </c>
      <c r="S543" s="169">
        <v>5852</v>
      </c>
      <c r="T543" s="168">
        <v>5739</v>
      </c>
      <c r="U543" s="192">
        <v>98.1</v>
      </c>
      <c r="V543" s="169">
        <v>9323</v>
      </c>
      <c r="W543" s="168">
        <v>9160</v>
      </c>
      <c r="X543" s="192">
        <v>98.3</v>
      </c>
      <c r="Y543" s="169">
        <v>8403</v>
      </c>
      <c r="Z543" s="168">
        <v>8288</v>
      </c>
      <c r="AA543" s="192">
        <v>98.6</v>
      </c>
      <c r="AB543" s="169">
        <v>9774</v>
      </c>
      <c r="AC543" s="168">
        <v>9601</v>
      </c>
      <c r="AD543" s="192">
        <v>98.2</v>
      </c>
      <c r="AE543" s="169">
        <v>8732</v>
      </c>
      <c r="AF543" s="168">
        <v>8605</v>
      </c>
      <c r="AG543" s="192">
        <v>98.5</v>
      </c>
    </row>
    <row r="544" spans="1:33">
      <c r="A544" s="104"/>
      <c r="B544" s="441"/>
      <c r="C544" s="58" t="s">
        <v>302</v>
      </c>
      <c r="D544" s="169">
        <v>9275</v>
      </c>
      <c r="E544" s="168">
        <v>8542</v>
      </c>
      <c r="F544" s="192">
        <v>92.1</v>
      </c>
      <c r="G544" s="169">
        <v>6954</v>
      </c>
      <c r="H544" s="168">
        <v>6540</v>
      </c>
      <c r="I544" s="192">
        <v>94</v>
      </c>
      <c r="J544" s="169">
        <v>7699</v>
      </c>
      <c r="K544" s="168">
        <v>7086</v>
      </c>
      <c r="L544" s="192">
        <v>92</v>
      </c>
      <c r="M544" s="169">
        <v>5836</v>
      </c>
      <c r="N544" s="168">
        <v>5497</v>
      </c>
      <c r="O544" s="192">
        <v>94.2</v>
      </c>
      <c r="P544" s="169">
        <v>6822</v>
      </c>
      <c r="Q544" s="168">
        <v>6261</v>
      </c>
      <c r="R544" s="192">
        <v>91.8</v>
      </c>
      <c r="S544" s="169">
        <v>5219</v>
      </c>
      <c r="T544" s="168">
        <v>4877</v>
      </c>
      <c r="U544" s="192">
        <v>93.4</v>
      </c>
      <c r="V544" s="169">
        <v>7722</v>
      </c>
      <c r="W544" s="168">
        <v>7217</v>
      </c>
      <c r="X544" s="192">
        <v>93.5</v>
      </c>
      <c r="Y544" s="169">
        <v>5857</v>
      </c>
      <c r="Z544" s="168">
        <v>5513</v>
      </c>
      <c r="AA544" s="192">
        <v>94.1</v>
      </c>
      <c r="AB544" s="169">
        <v>9270</v>
      </c>
      <c r="AC544" s="168">
        <v>8754</v>
      </c>
      <c r="AD544" s="192">
        <v>94.4</v>
      </c>
      <c r="AE544" s="169">
        <v>6549</v>
      </c>
      <c r="AF544" s="168">
        <v>6215</v>
      </c>
      <c r="AG544" s="192">
        <v>94.9</v>
      </c>
    </row>
    <row r="545" spans="1:33">
      <c r="A545" s="104"/>
      <c r="B545" s="441"/>
      <c r="C545" s="58" t="s">
        <v>36</v>
      </c>
      <c r="D545" s="169">
        <v>36246</v>
      </c>
      <c r="E545" s="168">
        <v>35049</v>
      </c>
      <c r="F545" s="192">
        <v>96.7</v>
      </c>
      <c r="G545" s="169">
        <v>32378</v>
      </c>
      <c r="H545" s="168">
        <v>31711</v>
      </c>
      <c r="I545" s="192">
        <v>97.9</v>
      </c>
      <c r="J545" s="169">
        <v>34579</v>
      </c>
      <c r="K545" s="168">
        <v>33584</v>
      </c>
      <c r="L545" s="192">
        <v>97.1</v>
      </c>
      <c r="M545" s="169">
        <v>31262</v>
      </c>
      <c r="N545" s="168">
        <v>30706</v>
      </c>
      <c r="O545" s="192">
        <v>98.2</v>
      </c>
      <c r="P545" s="169">
        <v>23665</v>
      </c>
      <c r="Q545" s="168">
        <v>22811</v>
      </c>
      <c r="R545" s="192">
        <v>96.4</v>
      </c>
      <c r="S545" s="169">
        <v>20965</v>
      </c>
      <c r="T545" s="168">
        <v>20442</v>
      </c>
      <c r="U545" s="192">
        <v>97.5</v>
      </c>
      <c r="V545" s="169">
        <v>28202</v>
      </c>
      <c r="W545" s="168">
        <v>27305</v>
      </c>
      <c r="X545" s="192">
        <v>96.8</v>
      </c>
      <c r="Y545" s="169">
        <v>24675</v>
      </c>
      <c r="Z545" s="168">
        <v>24116</v>
      </c>
      <c r="AA545" s="192">
        <v>97.7</v>
      </c>
      <c r="AB545" s="169">
        <v>28797</v>
      </c>
      <c r="AC545" s="168">
        <v>27820</v>
      </c>
      <c r="AD545" s="192">
        <v>96.6</v>
      </c>
      <c r="AE545" s="169">
        <v>24163</v>
      </c>
      <c r="AF545" s="168">
        <v>23653</v>
      </c>
      <c r="AG545" s="192">
        <v>97.9</v>
      </c>
    </row>
    <row r="546" spans="1:33">
      <c r="A546" s="446"/>
      <c r="B546" s="445" t="s">
        <v>36</v>
      </c>
      <c r="C546" s="440"/>
      <c r="D546" s="179">
        <v>69044</v>
      </c>
      <c r="E546" s="178">
        <v>65776</v>
      </c>
      <c r="F546" s="194">
        <v>95.3</v>
      </c>
      <c r="G546" s="179">
        <v>51389</v>
      </c>
      <c r="H546" s="178">
        <v>50067</v>
      </c>
      <c r="I546" s="194">
        <v>97.4</v>
      </c>
      <c r="J546" s="179">
        <v>66184</v>
      </c>
      <c r="K546" s="178">
        <v>63247</v>
      </c>
      <c r="L546" s="194">
        <v>95.6</v>
      </c>
      <c r="M546" s="179">
        <v>49568</v>
      </c>
      <c r="N546" s="178">
        <v>48438</v>
      </c>
      <c r="O546" s="194">
        <v>97.7</v>
      </c>
      <c r="P546" s="179">
        <v>51255</v>
      </c>
      <c r="Q546" s="178">
        <v>48644</v>
      </c>
      <c r="R546" s="194">
        <v>94.9</v>
      </c>
      <c r="S546" s="179">
        <v>37033</v>
      </c>
      <c r="T546" s="178">
        <v>36007</v>
      </c>
      <c r="U546" s="194">
        <v>97.2</v>
      </c>
      <c r="V546" s="179">
        <v>61695</v>
      </c>
      <c r="W546" s="178">
        <v>58548</v>
      </c>
      <c r="X546" s="194">
        <v>94.9</v>
      </c>
      <c r="Y546" s="179">
        <v>43906</v>
      </c>
      <c r="Z546" s="178">
        <v>42717</v>
      </c>
      <c r="AA546" s="194">
        <v>97.3</v>
      </c>
      <c r="AB546" s="179">
        <v>60424</v>
      </c>
      <c r="AC546" s="178">
        <v>57665</v>
      </c>
      <c r="AD546" s="194">
        <v>95.4</v>
      </c>
      <c r="AE546" s="179">
        <v>43099</v>
      </c>
      <c r="AF546" s="178">
        <v>42093</v>
      </c>
      <c r="AG546" s="194">
        <v>97.7</v>
      </c>
    </row>
    <row r="547" spans="1:33" ht="39">
      <c r="A547" s="104" t="s">
        <v>20</v>
      </c>
      <c r="B547" s="441" t="s">
        <v>118</v>
      </c>
      <c r="C547" s="58" t="s">
        <v>119</v>
      </c>
      <c r="D547" s="169">
        <v>217</v>
      </c>
      <c r="E547" s="168">
        <v>165</v>
      </c>
      <c r="F547" s="192">
        <v>76</v>
      </c>
      <c r="G547" s="169">
        <v>199</v>
      </c>
      <c r="H547" s="168">
        <v>152</v>
      </c>
      <c r="I547" s="192">
        <v>76.400000000000006</v>
      </c>
      <c r="J547" s="169">
        <v>199</v>
      </c>
      <c r="K547" s="168">
        <v>139</v>
      </c>
      <c r="L547" s="192">
        <v>69.8</v>
      </c>
      <c r="M547" s="169">
        <v>189</v>
      </c>
      <c r="N547" s="168">
        <v>138</v>
      </c>
      <c r="O547" s="192">
        <v>73</v>
      </c>
      <c r="P547" s="169">
        <v>205</v>
      </c>
      <c r="Q547" s="168">
        <v>144</v>
      </c>
      <c r="R547" s="192">
        <v>70.2</v>
      </c>
      <c r="S547" s="169">
        <v>194</v>
      </c>
      <c r="T547" s="168">
        <v>141</v>
      </c>
      <c r="U547" s="192">
        <v>72.7</v>
      </c>
      <c r="V547" s="169">
        <v>223</v>
      </c>
      <c r="W547" s="168">
        <v>142</v>
      </c>
      <c r="X547" s="192">
        <v>63.7</v>
      </c>
      <c r="Y547" s="169">
        <v>208</v>
      </c>
      <c r="Z547" s="168">
        <v>139</v>
      </c>
      <c r="AA547" s="192">
        <v>66.8</v>
      </c>
      <c r="AB547" s="169">
        <v>206</v>
      </c>
      <c r="AC547" s="168">
        <v>132</v>
      </c>
      <c r="AD547" s="192">
        <v>64.099999999999994</v>
      </c>
      <c r="AE547" s="169">
        <v>200</v>
      </c>
      <c r="AF547" s="168">
        <v>131</v>
      </c>
      <c r="AG547" s="192">
        <v>65.5</v>
      </c>
    </row>
    <row r="548" spans="1:33">
      <c r="A548" s="104"/>
      <c r="B548" s="441"/>
      <c r="C548" s="58" t="s">
        <v>120</v>
      </c>
      <c r="D548" s="169">
        <v>4646</v>
      </c>
      <c r="E548" s="168">
        <v>4646</v>
      </c>
      <c r="F548" s="192">
        <v>100</v>
      </c>
      <c r="G548" s="169">
        <v>1991</v>
      </c>
      <c r="H548" s="168">
        <v>1991</v>
      </c>
      <c r="I548" s="192">
        <v>100</v>
      </c>
      <c r="J548" s="169">
        <v>3363</v>
      </c>
      <c r="K548" s="168">
        <v>3363</v>
      </c>
      <c r="L548" s="192">
        <v>100</v>
      </c>
      <c r="M548" s="169">
        <v>1603</v>
      </c>
      <c r="N548" s="168">
        <v>1603</v>
      </c>
      <c r="O548" s="192">
        <v>100</v>
      </c>
      <c r="P548" s="169">
        <v>644</v>
      </c>
      <c r="Q548" s="168">
        <v>644</v>
      </c>
      <c r="R548" s="192">
        <v>100</v>
      </c>
      <c r="S548" s="169">
        <v>326</v>
      </c>
      <c r="T548" s="168">
        <v>326</v>
      </c>
      <c r="U548" s="192">
        <v>100</v>
      </c>
      <c r="V548" s="169">
        <v>141</v>
      </c>
      <c r="W548" s="168">
        <v>141</v>
      </c>
      <c r="X548" s="192">
        <v>100</v>
      </c>
      <c r="Y548" s="169">
        <v>60</v>
      </c>
      <c r="Z548" s="168">
        <v>60</v>
      </c>
      <c r="AA548" s="192">
        <v>100</v>
      </c>
      <c r="AB548" s="169">
        <v>116</v>
      </c>
      <c r="AC548" s="168">
        <v>114</v>
      </c>
      <c r="AD548" s="192">
        <v>98.3</v>
      </c>
      <c r="AE548" s="169">
        <v>30</v>
      </c>
      <c r="AF548" s="168">
        <v>29</v>
      </c>
      <c r="AG548" s="192">
        <v>96.7</v>
      </c>
    </row>
    <row r="549" spans="1:33">
      <c r="A549" s="104"/>
      <c r="B549" s="441"/>
      <c r="C549" s="58" t="s">
        <v>36</v>
      </c>
      <c r="D549" s="169">
        <v>4863</v>
      </c>
      <c r="E549" s="168">
        <v>4811</v>
      </c>
      <c r="F549" s="192">
        <v>98.9</v>
      </c>
      <c r="G549" s="169">
        <v>2183</v>
      </c>
      <c r="H549" s="168">
        <v>2139</v>
      </c>
      <c r="I549" s="192">
        <v>98</v>
      </c>
      <c r="J549" s="169">
        <v>3562</v>
      </c>
      <c r="K549" s="168">
        <v>3502</v>
      </c>
      <c r="L549" s="192">
        <v>98.3</v>
      </c>
      <c r="M549" s="169">
        <v>1786</v>
      </c>
      <c r="N549" s="168">
        <v>1736</v>
      </c>
      <c r="O549" s="192">
        <v>97.2</v>
      </c>
      <c r="P549" s="169">
        <v>849</v>
      </c>
      <c r="Q549" s="168">
        <v>788</v>
      </c>
      <c r="R549" s="192">
        <v>92.8</v>
      </c>
      <c r="S549" s="169">
        <v>518</v>
      </c>
      <c r="T549" s="168">
        <v>465</v>
      </c>
      <c r="U549" s="192">
        <v>89.8</v>
      </c>
      <c r="V549" s="169">
        <v>364</v>
      </c>
      <c r="W549" s="168">
        <v>283</v>
      </c>
      <c r="X549" s="192">
        <v>77.7</v>
      </c>
      <c r="Y549" s="169">
        <v>268</v>
      </c>
      <c r="Z549" s="168">
        <v>199</v>
      </c>
      <c r="AA549" s="192">
        <v>74.3</v>
      </c>
      <c r="AB549" s="169">
        <v>322</v>
      </c>
      <c r="AC549" s="168">
        <v>246</v>
      </c>
      <c r="AD549" s="192">
        <v>76.400000000000006</v>
      </c>
      <c r="AE549" s="169">
        <v>230</v>
      </c>
      <c r="AF549" s="168">
        <v>160</v>
      </c>
      <c r="AG549" s="192">
        <v>69.599999999999994</v>
      </c>
    </row>
    <row r="550" spans="1:33">
      <c r="A550" s="104"/>
      <c r="B550" s="442" t="s">
        <v>121</v>
      </c>
      <c r="C550" s="429" t="s">
        <v>401</v>
      </c>
      <c r="D550" s="172">
        <v>3</v>
      </c>
      <c r="E550" s="173">
        <v>0</v>
      </c>
      <c r="F550" s="191">
        <v>0</v>
      </c>
      <c r="G550" s="172">
        <v>3</v>
      </c>
      <c r="H550" s="173">
        <v>0</v>
      </c>
      <c r="I550" s="191">
        <v>0</v>
      </c>
      <c r="J550" s="172">
        <v>1</v>
      </c>
      <c r="K550" s="173">
        <v>0</v>
      </c>
      <c r="L550" s="191">
        <v>0</v>
      </c>
      <c r="M550" s="172">
        <v>1</v>
      </c>
      <c r="N550" s="173">
        <v>0</v>
      </c>
      <c r="O550" s="191">
        <v>0</v>
      </c>
      <c r="P550" s="172">
        <v>2</v>
      </c>
      <c r="Q550" s="173">
        <v>1</v>
      </c>
      <c r="R550" s="191">
        <v>50</v>
      </c>
      <c r="S550" s="172">
        <v>2</v>
      </c>
      <c r="T550" s="173">
        <v>1</v>
      </c>
      <c r="U550" s="191">
        <v>50</v>
      </c>
      <c r="V550" s="172">
        <v>2</v>
      </c>
      <c r="W550" s="173">
        <v>2</v>
      </c>
      <c r="X550" s="191">
        <v>100</v>
      </c>
      <c r="Y550" s="172">
        <v>2</v>
      </c>
      <c r="Z550" s="173">
        <v>2</v>
      </c>
      <c r="AA550" s="191">
        <v>100</v>
      </c>
      <c r="AB550" s="172">
        <v>3</v>
      </c>
      <c r="AC550" s="173">
        <v>1</v>
      </c>
      <c r="AD550" s="191">
        <v>33.299999999999997</v>
      </c>
      <c r="AE550" s="172">
        <v>3</v>
      </c>
      <c r="AF550" s="173">
        <v>1</v>
      </c>
      <c r="AG550" s="191">
        <v>33.299999999999997</v>
      </c>
    </row>
    <row r="551" spans="1:33">
      <c r="A551" s="104"/>
      <c r="B551" s="441"/>
      <c r="C551" s="58" t="s">
        <v>122</v>
      </c>
      <c r="D551" s="169">
        <v>2622</v>
      </c>
      <c r="E551" s="168">
        <v>2622</v>
      </c>
      <c r="F551" s="192">
        <v>100</v>
      </c>
      <c r="G551" s="169">
        <v>1480</v>
      </c>
      <c r="H551" s="168">
        <v>1480</v>
      </c>
      <c r="I551" s="192">
        <v>100</v>
      </c>
      <c r="J551" s="169">
        <v>2451</v>
      </c>
      <c r="K551" s="168">
        <v>2450</v>
      </c>
      <c r="L551" s="192">
        <v>100</v>
      </c>
      <c r="M551" s="169">
        <v>1388</v>
      </c>
      <c r="N551" s="168">
        <v>1387</v>
      </c>
      <c r="O551" s="192">
        <v>99.9</v>
      </c>
      <c r="P551" s="169">
        <v>470</v>
      </c>
      <c r="Q551" s="168">
        <v>470</v>
      </c>
      <c r="R551" s="192">
        <v>100</v>
      </c>
      <c r="S551" s="169">
        <v>265</v>
      </c>
      <c r="T551" s="168">
        <v>265</v>
      </c>
      <c r="U551" s="192">
        <v>100</v>
      </c>
      <c r="V551" s="169">
        <v>73</v>
      </c>
      <c r="W551" s="168">
        <v>73</v>
      </c>
      <c r="X551" s="192">
        <v>100</v>
      </c>
      <c r="Y551" s="169">
        <v>41</v>
      </c>
      <c r="Z551" s="168">
        <v>41</v>
      </c>
      <c r="AA551" s="192">
        <v>100</v>
      </c>
      <c r="AB551" s="169">
        <v>64</v>
      </c>
      <c r="AC551" s="168">
        <v>64</v>
      </c>
      <c r="AD551" s="192">
        <v>100</v>
      </c>
      <c r="AE551" s="169">
        <v>15</v>
      </c>
      <c r="AF551" s="168">
        <v>15</v>
      </c>
      <c r="AG551" s="192">
        <v>100</v>
      </c>
    </row>
    <row r="552" spans="1:33">
      <c r="A552" s="104"/>
      <c r="B552" s="441"/>
      <c r="C552" s="58" t="s">
        <v>123</v>
      </c>
      <c r="D552" s="169">
        <v>13639</v>
      </c>
      <c r="E552" s="168">
        <v>13639</v>
      </c>
      <c r="F552" s="192">
        <v>100</v>
      </c>
      <c r="G552" s="169">
        <v>6188</v>
      </c>
      <c r="H552" s="168">
        <v>6188</v>
      </c>
      <c r="I552" s="192">
        <v>100</v>
      </c>
      <c r="J552" s="169">
        <v>15771</v>
      </c>
      <c r="K552" s="168">
        <v>15769</v>
      </c>
      <c r="L552" s="192">
        <v>100</v>
      </c>
      <c r="M552" s="169">
        <v>6873</v>
      </c>
      <c r="N552" s="168">
        <v>6872</v>
      </c>
      <c r="O552" s="192">
        <v>100</v>
      </c>
      <c r="P552" s="169">
        <v>21500</v>
      </c>
      <c r="Q552" s="168">
        <v>21500</v>
      </c>
      <c r="R552" s="192">
        <v>100</v>
      </c>
      <c r="S552" s="169">
        <v>8999</v>
      </c>
      <c r="T552" s="168">
        <v>8999</v>
      </c>
      <c r="U552" s="192">
        <v>100</v>
      </c>
      <c r="V552" s="169">
        <v>21811</v>
      </c>
      <c r="W552" s="168">
        <v>21808</v>
      </c>
      <c r="X552" s="192">
        <v>100</v>
      </c>
      <c r="Y552" s="169">
        <v>9147</v>
      </c>
      <c r="Z552" s="168">
        <v>9145</v>
      </c>
      <c r="AA552" s="192">
        <v>100</v>
      </c>
      <c r="AB552" s="169">
        <v>18949</v>
      </c>
      <c r="AC552" s="168">
        <v>18945</v>
      </c>
      <c r="AD552" s="192">
        <v>100</v>
      </c>
      <c r="AE552" s="169">
        <v>8222</v>
      </c>
      <c r="AF552" s="168">
        <v>8220</v>
      </c>
      <c r="AG552" s="192">
        <v>100</v>
      </c>
    </row>
    <row r="553" spans="1:33">
      <c r="A553" s="104"/>
      <c r="B553" s="441"/>
      <c r="C553" s="58" t="s">
        <v>124</v>
      </c>
      <c r="D553" s="169">
        <v>10144</v>
      </c>
      <c r="E553" s="168">
        <v>10144</v>
      </c>
      <c r="F553" s="192">
        <v>100</v>
      </c>
      <c r="G553" s="169">
        <v>6422</v>
      </c>
      <c r="H553" s="168">
        <v>6422</v>
      </c>
      <c r="I553" s="192">
        <v>100</v>
      </c>
      <c r="J553" s="169">
        <v>10386</v>
      </c>
      <c r="K553" s="168">
        <v>10385</v>
      </c>
      <c r="L553" s="192">
        <v>100</v>
      </c>
      <c r="M553" s="169">
        <v>6519</v>
      </c>
      <c r="N553" s="168">
        <v>6518</v>
      </c>
      <c r="O553" s="192">
        <v>100</v>
      </c>
      <c r="P553" s="169">
        <v>9042</v>
      </c>
      <c r="Q553" s="168">
        <v>9042</v>
      </c>
      <c r="R553" s="192">
        <v>100</v>
      </c>
      <c r="S553" s="169">
        <v>5458</v>
      </c>
      <c r="T553" s="168">
        <v>5458</v>
      </c>
      <c r="U553" s="192">
        <v>100</v>
      </c>
      <c r="V553" s="169">
        <v>8949</v>
      </c>
      <c r="W553" s="168">
        <v>8949</v>
      </c>
      <c r="X553" s="192">
        <v>100</v>
      </c>
      <c r="Y553" s="169">
        <v>5515</v>
      </c>
      <c r="Z553" s="168">
        <v>5515</v>
      </c>
      <c r="AA553" s="192">
        <v>100</v>
      </c>
      <c r="AB553" s="169">
        <v>8085</v>
      </c>
      <c r="AC553" s="168">
        <v>8085</v>
      </c>
      <c r="AD553" s="192">
        <v>100</v>
      </c>
      <c r="AE553" s="169">
        <v>4907</v>
      </c>
      <c r="AF553" s="168">
        <v>4907</v>
      </c>
      <c r="AG553" s="192">
        <v>100</v>
      </c>
    </row>
    <row r="554" spans="1:33">
      <c r="A554" s="104"/>
      <c r="B554" s="441"/>
      <c r="C554" s="58" t="s">
        <v>303</v>
      </c>
      <c r="D554" s="169">
        <v>1576</v>
      </c>
      <c r="E554" s="168">
        <v>1383</v>
      </c>
      <c r="F554" s="192">
        <v>87.8</v>
      </c>
      <c r="G554" s="169">
        <v>598</v>
      </c>
      <c r="H554" s="168">
        <v>555</v>
      </c>
      <c r="I554" s="192">
        <v>92.8</v>
      </c>
      <c r="J554" s="169">
        <v>2424</v>
      </c>
      <c r="K554" s="168">
        <v>2096</v>
      </c>
      <c r="L554" s="192">
        <v>86.5</v>
      </c>
      <c r="M554" s="169">
        <v>847</v>
      </c>
      <c r="N554" s="168">
        <v>788</v>
      </c>
      <c r="O554" s="192">
        <v>93</v>
      </c>
      <c r="P554" s="169">
        <v>2190</v>
      </c>
      <c r="Q554" s="168">
        <v>1832</v>
      </c>
      <c r="R554" s="192">
        <v>83.7</v>
      </c>
      <c r="S554" s="169">
        <v>819</v>
      </c>
      <c r="T554" s="168">
        <v>758</v>
      </c>
      <c r="U554" s="192">
        <v>92.6</v>
      </c>
      <c r="V554" s="169">
        <v>1611</v>
      </c>
      <c r="W554" s="168">
        <v>1337</v>
      </c>
      <c r="X554" s="192">
        <v>83</v>
      </c>
      <c r="Y554" s="169">
        <v>891</v>
      </c>
      <c r="Z554" s="168">
        <v>814</v>
      </c>
      <c r="AA554" s="192">
        <v>91.4</v>
      </c>
      <c r="AB554" s="169">
        <v>1393</v>
      </c>
      <c r="AC554" s="168">
        <v>1153</v>
      </c>
      <c r="AD554" s="192">
        <v>82.8</v>
      </c>
      <c r="AE554" s="169">
        <v>783</v>
      </c>
      <c r="AF554" s="168">
        <v>727</v>
      </c>
      <c r="AG554" s="192">
        <v>92.8</v>
      </c>
    </row>
    <row r="555" spans="1:33">
      <c r="A555" s="104"/>
      <c r="B555" s="443"/>
      <c r="C555" s="444" t="s">
        <v>36</v>
      </c>
      <c r="D555" s="170">
        <v>27984</v>
      </c>
      <c r="E555" s="171">
        <v>27788</v>
      </c>
      <c r="F555" s="193">
        <v>99.3</v>
      </c>
      <c r="G555" s="170">
        <v>13888</v>
      </c>
      <c r="H555" s="171">
        <v>13843</v>
      </c>
      <c r="I555" s="193">
        <v>99.7</v>
      </c>
      <c r="J555" s="170">
        <v>31033</v>
      </c>
      <c r="K555" s="171">
        <v>30700</v>
      </c>
      <c r="L555" s="193">
        <v>98.9</v>
      </c>
      <c r="M555" s="170">
        <v>14735</v>
      </c>
      <c r="N555" s="171">
        <v>14676</v>
      </c>
      <c r="O555" s="193">
        <v>99.6</v>
      </c>
      <c r="P555" s="170">
        <v>33204</v>
      </c>
      <c r="Q555" s="171">
        <v>32845</v>
      </c>
      <c r="R555" s="193">
        <v>98.9</v>
      </c>
      <c r="S555" s="170">
        <v>14562</v>
      </c>
      <c r="T555" s="171">
        <v>14503</v>
      </c>
      <c r="U555" s="193">
        <v>99.6</v>
      </c>
      <c r="V555" s="170">
        <v>32446</v>
      </c>
      <c r="W555" s="171">
        <v>32169</v>
      </c>
      <c r="X555" s="193">
        <v>99.1</v>
      </c>
      <c r="Y555" s="170">
        <v>14661</v>
      </c>
      <c r="Z555" s="171">
        <v>14586</v>
      </c>
      <c r="AA555" s="193">
        <v>99.5</v>
      </c>
      <c r="AB555" s="170">
        <v>28494</v>
      </c>
      <c r="AC555" s="171">
        <v>28248</v>
      </c>
      <c r="AD555" s="193">
        <v>99.1</v>
      </c>
      <c r="AE555" s="170">
        <v>13056</v>
      </c>
      <c r="AF555" s="171">
        <v>12996</v>
      </c>
      <c r="AG555" s="193">
        <v>99.5</v>
      </c>
    </row>
    <row r="556" spans="1:33" ht="26.25">
      <c r="A556" s="104"/>
      <c r="B556" s="445" t="s">
        <v>188</v>
      </c>
      <c r="C556" s="440" t="s">
        <v>125</v>
      </c>
      <c r="D556" s="179">
        <v>12417</v>
      </c>
      <c r="E556" s="178">
        <v>9954</v>
      </c>
      <c r="F556" s="194">
        <v>80.2</v>
      </c>
      <c r="G556" s="179">
        <v>8583</v>
      </c>
      <c r="H556" s="178">
        <v>7101</v>
      </c>
      <c r="I556" s="194">
        <v>82.7</v>
      </c>
      <c r="J556" s="179">
        <v>13259</v>
      </c>
      <c r="K556" s="178">
        <v>10931</v>
      </c>
      <c r="L556" s="194">
        <v>82.4</v>
      </c>
      <c r="M556" s="179">
        <v>9151</v>
      </c>
      <c r="N556" s="178">
        <v>7674</v>
      </c>
      <c r="O556" s="194">
        <v>83.9</v>
      </c>
      <c r="P556" s="179">
        <v>14327</v>
      </c>
      <c r="Q556" s="178">
        <v>11803</v>
      </c>
      <c r="R556" s="194">
        <v>82.4</v>
      </c>
      <c r="S556" s="179">
        <v>9232</v>
      </c>
      <c r="T556" s="178">
        <v>8025</v>
      </c>
      <c r="U556" s="194">
        <v>86.9</v>
      </c>
      <c r="V556" s="179">
        <v>18510</v>
      </c>
      <c r="W556" s="178">
        <v>15039</v>
      </c>
      <c r="X556" s="194">
        <v>81.2</v>
      </c>
      <c r="Y556" s="179">
        <v>12340</v>
      </c>
      <c r="Z556" s="178">
        <v>10640</v>
      </c>
      <c r="AA556" s="194">
        <v>86.2</v>
      </c>
      <c r="AB556" s="179">
        <v>17575</v>
      </c>
      <c r="AC556" s="178">
        <v>14743</v>
      </c>
      <c r="AD556" s="194">
        <v>83.9</v>
      </c>
      <c r="AE556" s="179">
        <v>12017</v>
      </c>
      <c r="AF556" s="178">
        <v>10513</v>
      </c>
      <c r="AG556" s="194">
        <v>87.5</v>
      </c>
    </row>
    <row r="557" spans="1:33" ht="39">
      <c r="A557" s="104"/>
      <c r="B557" s="442" t="s">
        <v>189</v>
      </c>
      <c r="C557" s="429" t="s">
        <v>191</v>
      </c>
      <c r="D557" s="172">
        <v>132</v>
      </c>
      <c r="E557" s="173">
        <v>101</v>
      </c>
      <c r="F557" s="191">
        <v>76.5</v>
      </c>
      <c r="G557" s="172">
        <v>120</v>
      </c>
      <c r="H557" s="173">
        <v>95</v>
      </c>
      <c r="I557" s="191">
        <v>79.2</v>
      </c>
      <c r="J557" s="172">
        <v>117</v>
      </c>
      <c r="K557" s="173">
        <v>95</v>
      </c>
      <c r="L557" s="191">
        <v>81.2</v>
      </c>
      <c r="M557" s="172">
        <v>106</v>
      </c>
      <c r="N557" s="173">
        <v>87</v>
      </c>
      <c r="O557" s="191">
        <v>82.1</v>
      </c>
      <c r="P557" s="172">
        <v>104</v>
      </c>
      <c r="Q557" s="173">
        <v>76</v>
      </c>
      <c r="R557" s="191">
        <v>73.099999999999994</v>
      </c>
      <c r="S557" s="172">
        <v>96</v>
      </c>
      <c r="T557" s="173">
        <v>70</v>
      </c>
      <c r="U557" s="191">
        <v>72.900000000000006</v>
      </c>
      <c r="V557" s="172">
        <v>91</v>
      </c>
      <c r="W557" s="173">
        <v>69</v>
      </c>
      <c r="X557" s="191">
        <v>75.8</v>
      </c>
      <c r="Y557" s="172">
        <v>81</v>
      </c>
      <c r="Z557" s="173">
        <v>65</v>
      </c>
      <c r="AA557" s="191">
        <v>80.2</v>
      </c>
      <c r="AB557" s="172">
        <v>112</v>
      </c>
      <c r="AC557" s="173">
        <v>91</v>
      </c>
      <c r="AD557" s="191">
        <v>81.3</v>
      </c>
      <c r="AE557" s="172">
        <v>105</v>
      </c>
      <c r="AF557" s="173">
        <v>86</v>
      </c>
      <c r="AG557" s="191">
        <v>81.900000000000006</v>
      </c>
    </row>
    <row r="558" spans="1:33">
      <c r="A558" s="104"/>
      <c r="B558" s="441"/>
      <c r="C558" s="58" t="s">
        <v>126</v>
      </c>
      <c r="D558" s="169">
        <v>2</v>
      </c>
      <c r="E558" s="168">
        <v>2</v>
      </c>
      <c r="F558" s="192">
        <v>100</v>
      </c>
      <c r="G558" s="169">
        <v>2</v>
      </c>
      <c r="H558" s="168">
        <v>2</v>
      </c>
      <c r="I558" s="192">
        <v>100</v>
      </c>
      <c r="J558" s="169">
        <v>52</v>
      </c>
      <c r="K558" s="168">
        <v>8</v>
      </c>
      <c r="L558" s="192">
        <v>15.4</v>
      </c>
      <c r="M558" s="169">
        <v>7</v>
      </c>
      <c r="N558" s="168">
        <v>5</v>
      </c>
      <c r="O558" s="192">
        <v>71.400000000000006</v>
      </c>
      <c r="P558" s="169">
        <v>4</v>
      </c>
      <c r="Q558" s="168">
        <v>4</v>
      </c>
      <c r="R558" s="192">
        <v>100</v>
      </c>
      <c r="S558" s="169">
        <v>4</v>
      </c>
      <c r="T558" s="168">
        <v>4</v>
      </c>
      <c r="U558" s="192">
        <v>100</v>
      </c>
      <c r="V558" s="169">
        <v>25</v>
      </c>
      <c r="W558" s="168">
        <v>6</v>
      </c>
      <c r="X558" s="192">
        <v>24</v>
      </c>
      <c r="Y558" s="169">
        <v>10</v>
      </c>
      <c r="Z558" s="168">
        <v>6</v>
      </c>
      <c r="AA558" s="192">
        <v>60</v>
      </c>
      <c r="AB558" s="169">
        <v>4</v>
      </c>
      <c r="AC558" s="168">
        <v>0</v>
      </c>
      <c r="AD558" s="192">
        <v>0</v>
      </c>
      <c r="AE558" s="169">
        <v>2</v>
      </c>
      <c r="AF558" s="168">
        <v>0</v>
      </c>
      <c r="AG558" s="192">
        <v>0</v>
      </c>
    </row>
    <row r="559" spans="1:33">
      <c r="A559" s="104"/>
      <c r="B559" s="441"/>
      <c r="C559" s="58" t="s">
        <v>127</v>
      </c>
      <c r="D559" s="169">
        <v>35</v>
      </c>
      <c r="E559" s="168">
        <v>13</v>
      </c>
      <c r="F559" s="192">
        <v>37.1</v>
      </c>
      <c r="G559" s="169">
        <v>3</v>
      </c>
      <c r="H559" s="168">
        <v>1</v>
      </c>
      <c r="I559" s="192">
        <v>33.299999999999997</v>
      </c>
      <c r="J559" s="169">
        <v>13</v>
      </c>
      <c r="K559" s="168">
        <v>10</v>
      </c>
      <c r="L559" s="192">
        <v>76.900000000000006</v>
      </c>
      <c r="M559" s="169">
        <v>9</v>
      </c>
      <c r="N559" s="168">
        <v>7</v>
      </c>
      <c r="O559" s="192">
        <v>77.8</v>
      </c>
      <c r="P559" s="169">
        <v>7</v>
      </c>
      <c r="Q559" s="168">
        <v>5</v>
      </c>
      <c r="R559" s="192">
        <v>71.400000000000006</v>
      </c>
      <c r="S559" s="169">
        <v>6</v>
      </c>
      <c r="T559" s="168">
        <v>5</v>
      </c>
      <c r="U559" s="192">
        <v>83.3</v>
      </c>
      <c r="V559" s="169">
        <v>2</v>
      </c>
      <c r="W559" s="168">
        <v>0</v>
      </c>
      <c r="X559" s="192">
        <v>0</v>
      </c>
      <c r="Y559" s="169">
        <v>1</v>
      </c>
      <c r="Z559" s="168">
        <v>0</v>
      </c>
      <c r="AA559" s="192">
        <v>0</v>
      </c>
      <c r="AB559" s="169">
        <v>17</v>
      </c>
      <c r="AC559" s="168">
        <v>1</v>
      </c>
      <c r="AD559" s="192">
        <v>5.9</v>
      </c>
      <c r="AE559" s="169">
        <v>3</v>
      </c>
      <c r="AF559" s="168">
        <v>1</v>
      </c>
      <c r="AG559" s="192">
        <v>33.299999999999997</v>
      </c>
    </row>
    <row r="560" spans="1:33">
      <c r="A560" s="104"/>
      <c r="B560" s="441"/>
      <c r="C560" s="58" t="s">
        <v>304</v>
      </c>
      <c r="D560" s="169">
        <v>7011</v>
      </c>
      <c r="E560" s="168">
        <v>6397</v>
      </c>
      <c r="F560" s="192">
        <v>91.2</v>
      </c>
      <c r="G560" s="169">
        <v>840</v>
      </c>
      <c r="H560" s="168">
        <v>752</v>
      </c>
      <c r="I560" s="192">
        <v>89.5</v>
      </c>
      <c r="J560" s="169">
        <v>3712</v>
      </c>
      <c r="K560" s="168">
        <v>3458</v>
      </c>
      <c r="L560" s="192">
        <v>93.2</v>
      </c>
      <c r="M560" s="169">
        <v>514</v>
      </c>
      <c r="N560" s="168">
        <v>438</v>
      </c>
      <c r="O560" s="192">
        <v>85.2</v>
      </c>
      <c r="P560" s="169">
        <v>1827</v>
      </c>
      <c r="Q560" s="168">
        <v>1595</v>
      </c>
      <c r="R560" s="192">
        <v>87.3</v>
      </c>
      <c r="S560" s="169">
        <v>266</v>
      </c>
      <c r="T560" s="168">
        <v>229</v>
      </c>
      <c r="U560" s="192">
        <v>86.1</v>
      </c>
      <c r="V560" s="169">
        <v>546</v>
      </c>
      <c r="W560" s="168">
        <v>442</v>
      </c>
      <c r="X560" s="192">
        <v>81</v>
      </c>
      <c r="Y560" s="169">
        <v>211</v>
      </c>
      <c r="Z560" s="168">
        <v>168</v>
      </c>
      <c r="AA560" s="192">
        <v>79.599999999999994</v>
      </c>
      <c r="AB560" s="169">
        <v>415</v>
      </c>
      <c r="AC560" s="168">
        <v>235</v>
      </c>
      <c r="AD560" s="192">
        <v>56.6</v>
      </c>
      <c r="AE560" s="169">
        <v>168</v>
      </c>
      <c r="AF560" s="168">
        <v>97</v>
      </c>
      <c r="AG560" s="192">
        <v>57.7</v>
      </c>
    </row>
    <row r="561" spans="1:33">
      <c r="A561" s="104"/>
      <c r="B561" s="443"/>
      <c r="C561" s="444" t="s">
        <v>36</v>
      </c>
      <c r="D561" s="170">
        <v>7180</v>
      </c>
      <c r="E561" s="171">
        <v>6513</v>
      </c>
      <c r="F561" s="193">
        <v>90.7</v>
      </c>
      <c r="G561" s="170">
        <v>965</v>
      </c>
      <c r="H561" s="171">
        <v>850</v>
      </c>
      <c r="I561" s="193">
        <v>88.1</v>
      </c>
      <c r="J561" s="170">
        <v>3894</v>
      </c>
      <c r="K561" s="171">
        <v>3571</v>
      </c>
      <c r="L561" s="193">
        <v>91.7</v>
      </c>
      <c r="M561" s="170">
        <v>629</v>
      </c>
      <c r="N561" s="171">
        <v>534</v>
      </c>
      <c r="O561" s="193">
        <v>84.9</v>
      </c>
      <c r="P561" s="170">
        <v>1942</v>
      </c>
      <c r="Q561" s="171">
        <v>1680</v>
      </c>
      <c r="R561" s="193">
        <v>86.5</v>
      </c>
      <c r="S561" s="170">
        <v>370</v>
      </c>
      <c r="T561" s="171">
        <v>306</v>
      </c>
      <c r="U561" s="193">
        <v>82.7</v>
      </c>
      <c r="V561" s="170">
        <v>664</v>
      </c>
      <c r="W561" s="171">
        <v>517</v>
      </c>
      <c r="X561" s="193">
        <v>77.900000000000006</v>
      </c>
      <c r="Y561" s="170">
        <v>300</v>
      </c>
      <c r="Z561" s="171">
        <v>236</v>
      </c>
      <c r="AA561" s="193">
        <v>78.7</v>
      </c>
      <c r="AB561" s="170">
        <v>548</v>
      </c>
      <c r="AC561" s="171">
        <v>327</v>
      </c>
      <c r="AD561" s="193">
        <v>59.7</v>
      </c>
      <c r="AE561" s="170">
        <v>274</v>
      </c>
      <c r="AF561" s="171">
        <v>181</v>
      </c>
      <c r="AG561" s="193">
        <v>66.099999999999994</v>
      </c>
    </row>
    <row r="562" spans="1:33" ht="13.5" customHeight="1">
      <c r="A562" s="104"/>
      <c r="B562" s="441" t="s">
        <v>177</v>
      </c>
      <c r="C562" s="58" t="s">
        <v>192</v>
      </c>
      <c r="D562" s="169">
        <v>1</v>
      </c>
      <c r="E562" s="168">
        <v>0</v>
      </c>
      <c r="F562" s="192">
        <v>0</v>
      </c>
      <c r="G562" s="169">
        <v>1</v>
      </c>
      <c r="H562" s="168">
        <v>0</v>
      </c>
      <c r="I562" s="192">
        <v>0</v>
      </c>
      <c r="J562" s="169">
        <v>4</v>
      </c>
      <c r="K562" s="168">
        <v>3</v>
      </c>
      <c r="L562" s="192">
        <v>75</v>
      </c>
      <c r="M562" s="169">
        <v>4</v>
      </c>
      <c r="N562" s="168">
        <v>3</v>
      </c>
      <c r="O562" s="192">
        <v>75</v>
      </c>
      <c r="P562" s="169">
        <v>1</v>
      </c>
      <c r="Q562" s="168">
        <v>1</v>
      </c>
      <c r="R562" s="192">
        <v>100</v>
      </c>
      <c r="S562" s="169">
        <v>1</v>
      </c>
      <c r="T562" s="168">
        <v>1</v>
      </c>
      <c r="U562" s="192">
        <v>100</v>
      </c>
      <c r="V562" s="169">
        <v>2</v>
      </c>
      <c r="W562" s="168">
        <v>2</v>
      </c>
      <c r="X562" s="192">
        <v>100</v>
      </c>
      <c r="Y562" s="169">
        <v>2</v>
      </c>
      <c r="Z562" s="168">
        <v>2</v>
      </c>
      <c r="AA562" s="192">
        <v>100</v>
      </c>
      <c r="AB562" s="169">
        <v>2</v>
      </c>
      <c r="AC562" s="168">
        <v>0</v>
      </c>
      <c r="AD562" s="192">
        <v>0</v>
      </c>
      <c r="AE562" s="169">
        <v>2</v>
      </c>
      <c r="AF562" s="168">
        <v>0</v>
      </c>
      <c r="AG562" s="192">
        <v>0</v>
      </c>
    </row>
    <row r="563" spans="1:33">
      <c r="A563" s="104"/>
      <c r="B563" s="441"/>
      <c r="C563" s="58" t="s">
        <v>305</v>
      </c>
      <c r="D563" s="169">
        <v>12</v>
      </c>
      <c r="E563" s="168">
        <v>10</v>
      </c>
      <c r="F563" s="192">
        <v>83.3</v>
      </c>
      <c r="G563" s="169">
        <v>6</v>
      </c>
      <c r="H563" s="168">
        <v>5</v>
      </c>
      <c r="I563" s="192">
        <v>83.3</v>
      </c>
      <c r="J563" s="169">
        <v>15</v>
      </c>
      <c r="K563" s="168">
        <v>6</v>
      </c>
      <c r="L563" s="192">
        <v>40</v>
      </c>
      <c r="M563" s="169">
        <v>7</v>
      </c>
      <c r="N563" s="168">
        <v>4</v>
      </c>
      <c r="O563" s="192">
        <v>57.1</v>
      </c>
      <c r="P563" s="169">
        <v>8</v>
      </c>
      <c r="Q563" s="168">
        <v>4</v>
      </c>
      <c r="R563" s="192">
        <v>50</v>
      </c>
      <c r="S563" s="169">
        <v>6</v>
      </c>
      <c r="T563" s="168">
        <v>4</v>
      </c>
      <c r="U563" s="192">
        <v>66.7</v>
      </c>
      <c r="V563" s="169">
        <v>14</v>
      </c>
      <c r="W563" s="168">
        <v>5</v>
      </c>
      <c r="X563" s="192">
        <v>35.700000000000003</v>
      </c>
      <c r="Y563" s="169">
        <v>8</v>
      </c>
      <c r="Z563" s="168">
        <v>5</v>
      </c>
      <c r="AA563" s="192">
        <v>62.5</v>
      </c>
      <c r="AB563" s="169">
        <v>6</v>
      </c>
      <c r="AC563" s="168">
        <v>4</v>
      </c>
      <c r="AD563" s="192">
        <v>66.7</v>
      </c>
      <c r="AE563" s="169">
        <v>5</v>
      </c>
      <c r="AF563" s="168">
        <v>3</v>
      </c>
      <c r="AG563" s="192">
        <v>60</v>
      </c>
    </row>
    <row r="564" spans="1:33">
      <c r="A564" s="104"/>
      <c r="B564" s="441"/>
      <c r="C564" s="58" t="s">
        <v>36</v>
      </c>
      <c r="D564" s="169">
        <v>13</v>
      </c>
      <c r="E564" s="168">
        <v>10</v>
      </c>
      <c r="F564" s="192">
        <v>76.900000000000006</v>
      </c>
      <c r="G564" s="169">
        <v>7</v>
      </c>
      <c r="H564" s="168">
        <v>5</v>
      </c>
      <c r="I564" s="192">
        <v>71.400000000000006</v>
      </c>
      <c r="J564" s="169">
        <v>19</v>
      </c>
      <c r="K564" s="168">
        <v>9</v>
      </c>
      <c r="L564" s="192">
        <v>47.4</v>
      </c>
      <c r="M564" s="169">
        <v>11</v>
      </c>
      <c r="N564" s="168">
        <v>7</v>
      </c>
      <c r="O564" s="192">
        <v>63.6</v>
      </c>
      <c r="P564" s="169">
        <v>9</v>
      </c>
      <c r="Q564" s="168">
        <v>5</v>
      </c>
      <c r="R564" s="192">
        <v>55.6</v>
      </c>
      <c r="S564" s="169">
        <v>7</v>
      </c>
      <c r="T564" s="168">
        <v>5</v>
      </c>
      <c r="U564" s="192">
        <v>71.400000000000006</v>
      </c>
      <c r="V564" s="169">
        <v>16</v>
      </c>
      <c r="W564" s="168">
        <v>7</v>
      </c>
      <c r="X564" s="192">
        <v>43.8</v>
      </c>
      <c r="Y564" s="169">
        <v>10</v>
      </c>
      <c r="Z564" s="168">
        <v>7</v>
      </c>
      <c r="AA564" s="192">
        <v>70</v>
      </c>
      <c r="AB564" s="169">
        <v>8</v>
      </c>
      <c r="AC564" s="168">
        <v>4</v>
      </c>
      <c r="AD564" s="192">
        <v>50</v>
      </c>
      <c r="AE564" s="169">
        <v>7</v>
      </c>
      <c r="AF564" s="168">
        <v>3</v>
      </c>
      <c r="AG564" s="192">
        <v>42.9</v>
      </c>
    </row>
    <row r="565" spans="1:33">
      <c r="A565" s="104"/>
      <c r="B565" s="442" t="s">
        <v>176</v>
      </c>
      <c r="C565" s="429" t="s">
        <v>128</v>
      </c>
      <c r="D565" s="172">
        <v>195</v>
      </c>
      <c r="E565" s="173">
        <v>79</v>
      </c>
      <c r="F565" s="191">
        <v>40.5</v>
      </c>
      <c r="G565" s="172">
        <v>117</v>
      </c>
      <c r="H565" s="173">
        <v>64</v>
      </c>
      <c r="I565" s="191">
        <v>54.7</v>
      </c>
      <c r="J565" s="172">
        <v>276</v>
      </c>
      <c r="K565" s="173">
        <v>112</v>
      </c>
      <c r="L565" s="191">
        <v>40.6</v>
      </c>
      <c r="M565" s="172">
        <v>147</v>
      </c>
      <c r="N565" s="173">
        <v>85</v>
      </c>
      <c r="O565" s="191">
        <v>57.8</v>
      </c>
      <c r="P565" s="172">
        <v>266</v>
      </c>
      <c r="Q565" s="173">
        <v>113</v>
      </c>
      <c r="R565" s="191">
        <v>42.5</v>
      </c>
      <c r="S565" s="172">
        <v>161</v>
      </c>
      <c r="T565" s="173">
        <v>86</v>
      </c>
      <c r="U565" s="191">
        <v>53.4</v>
      </c>
      <c r="V565" s="172">
        <v>214</v>
      </c>
      <c r="W565" s="173">
        <v>98</v>
      </c>
      <c r="X565" s="191">
        <v>45.8</v>
      </c>
      <c r="Y565" s="172">
        <v>153</v>
      </c>
      <c r="Z565" s="173">
        <v>83</v>
      </c>
      <c r="AA565" s="191">
        <v>54.2</v>
      </c>
      <c r="AB565" s="172">
        <v>489</v>
      </c>
      <c r="AC565" s="173">
        <v>137</v>
      </c>
      <c r="AD565" s="191">
        <v>28</v>
      </c>
      <c r="AE565" s="172">
        <v>201</v>
      </c>
      <c r="AF565" s="173">
        <v>108</v>
      </c>
      <c r="AG565" s="191">
        <v>53.7</v>
      </c>
    </row>
    <row r="566" spans="1:33">
      <c r="A566" s="104"/>
      <c r="B566" s="441"/>
      <c r="C566" s="58" t="s">
        <v>129</v>
      </c>
      <c r="D566" s="169">
        <v>7204</v>
      </c>
      <c r="E566" s="168">
        <v>5874</v>
      </c>
      <c r="F566" s="192">
        <v>81.5</v>
      </c>
      <c r="G566" s="169">
        <v>6020</v>
      </c>
      <c r="H566" s="168">
        <v>5175</v>
      </c>
      <c r="I566" s="192">
        <v>86</v>
      </c>
      <c r="J566" s="169">
        <v>7093</v>
      </c>
      <c r="K566" s="168">
        <v>5854</v>
      </c>
      <c r="L566" s="192">
        <v>82.5</v>
      </c>
      <c r="M566" s="169">
        <v>5886</v>
      </c>
      <c r="N566" s="168">
        <v>5085</v>
      </c>
      <c r="O566" s="192">
        <v>86.4</v>
      </c>
      <c r="P566" s="169">
        <v>6457</v>
      </c>
      <c r="Q566" s="168">
        <v>5320</v>
      </c>
      <c r="R566" s="192">
        <v>82.4</v>
      </c>
      <c r="S566" s="169">
        <v>5470</v>
      </c>
      <c r="T566" s="168">
        <v>4695</v>
      </c>
      <c r="U566" s="192">
        <v>85.8</v>
      </c>
      <c r="V566" s="169">
        <v>7426</v>
      </c>
      <c r="W566" s="168">
        <v>6008</v>
      </c>
      <c r="X566" s="192">
        <v>80.900000000000006</v>
      </c>
      <c r="Y566" s="169">
        <v>6231</v>
      </c>
      <c r="Z566" s="168">
        <v>5309</v>
      </c>
      <c r="AA566" s="192">
        <v>85.2</v>
      </c>
      <c r="AB566" s="169">
        <v>6709</v>
      </c>
      <c r="AC566" s="168">
        <v>5437</v>
      </c>
      <c r="AD566" s="192">
        <v>81</v>
      </c>
      <c r="AE566" s="169">
        <v>5675</v>
      </c>
      <c r="AF566" s="168">
        <v>4820</v>
      </c>
      <c r="AG566" s="192">
        <v>84.9</v>
      </c>
    </row>
    <row r="567" spans="1:33">
      <c r="A567" s="104"/>
      <c r="B567" s="441"/>
      <c r="C567" s="58" t="s">
        <v>130</v>
      </c>
      <c r="D567" s="169">
        <v>557</v>
      </c>
      <c r="E567" s="168">
        <v>460</v>
      </c>
      <c r="F567" s="192">
        <v>82.6</v>
      </c>
      <c r="G567" s="169">
        <v>407</v>
      </c>
      <c r="H567" s="168">
        <v>365</v>
      </c>
      <c r="I567" s="192">
        <v>89.7</v>
      </c>
      <c r="J567" s="169">
        <v>600</v>
      </c>
      <c r="K567" s="168">
        <v>522</v>
      </c>
      <c r="L567" s="192">
        <v>87</v>
      </c>
      <c r="M567" s="169">
        <v>453</v>
      </c>
      <c r="N567" s="168">
        <v>420</v>
      </c>
      <c r="O567" s="192">
        <v>92.7</v>
      </c>
      <c r="P567" s="169">
        <v>497</v>
      </c>
      <c r="Q567" s="168">
        <v>423</v>
      </c>
      <c r="R567" s="192">
        <v>85.1</v>
      </c>
      <c r="S567" s="169">
        <v>401</v>
      </c>
      <c r="T567" s="168">
        <v>359</v>
      </c>
      <c r="U567" s="192">
        <v>89.5</v>
      </c>
      <c r="V567" s="169">
        <v>301</v>
      </c>
      <c r="W567" s="168">
        <v>247</v>
      </c>
      <c r="X567" s="192">
        <v>82.1</v>
      </c>
      <c r="Y567" s="169">
        <v>226</v>
      </c>
      <c r="Z567" s="168">
        <v>193</v>
      </c>
      <c r="AA567" s="192">
        <v>85.4</v>
      </c>
      <c r="AB567" s="169">
        <v>222</v>
      </c>
      <c r="AC567" s="168">
        <v>183</v>
      </c>
      <c r="AD567" s="192">
        <v>82.4</v>
      </c>
      <c r="AE567" s="169">
        <v>162</v>
      </c>
      <c r="AF567" s="168">
        <v>137</v>
      </c>
      <c r="AG567" s="192">
        <v>84.6</v>
      </c>
    </row>
    <row r="568" spans="1:33">
      <c r="A568" s="104"/>
      <c r="B568" s="441"/>
      <c r="C568" s="58" t="s">
        <v>306</v>
      </c>
      <c r="D568" s="169">
        <v>5807</v>
      </c>
      <c r="E568" s="168">
        <v>4781</v>
      </c>
      <c r="F568" s="192">
        <v>82.3</v>
      </c>
      <c r="G568" s="169">
        <v>3977</v>
      </c>
      <c r="H568" s="168">
        <v>3280</v>
      </c>
      <c r="I568" s="192">
        <v>82.5</v>
      </c>
      <c r="J568" s="169">
        <v>5660</v>
      </c>
      <c r="K568" s="168">
        <v>4691</v>
      </c>
      <c r="L568" s="192">
        <v>82.9</v>
      </c>
      <c r="M568" s="169">
        <v>3878</v>
      </c>
      <c r="N568" s="168">
        <v>3254</v>
      </c>
      <c r="O568" s="192">
        <v>83.9</v>
      </c>
      <c r="P568" s="169">
        <v>5350</v>
      </c>
      <c r="Q568" s="168">
        <v>4574</v>
      </c>
      <c r="R568" s="192">
        <v>85.5</v>
      </c>
      <c r="S568" s="169">
        <v>3636</v>
      </c>
      <c r="T568" s="168">
        <v>3113</v>
      </c>
      <c r="U568" s="192">
        <v>85.6</v>
      </c>
      <c r="V568" s="169">
        <v>5816</v>
      </c>
      <c r="W568" s="168">
        <v>4717</v>
      </c>
      <c r="X568" s="192">
        <v>81.099999999999994</v>
      </c>
      <c r="Y568" s="169">
        <v>3979</v>
      </c>
      <c r="Z568" s="168">
        <v>3212</v>
      </c>
      <c r="AA568" s="192">
        <v>80.7</v>
      </c>
      <c r="AB568" s="169">
        <v>4400</v>
      </c>
      <c r="AC568" s="168">
        <v>3577</v>
      </c>
      <c r="AD568" s="192">
        <v>81.3</v>
      </c>
      <c r="AE568" s="169">
        <v>3056</v>
      </c>
      <c r="AF568" s="168">
        <v>2502</v>
      </c>
      <c r="AG568" s="192">
        <v>81.900000000000006</v>
      </c>
    </row>
    <row r="569" spans="1:33">
      <c r="A569" s="104"/>
      <c r="B569" s="443"/>
      <c r="C569" s="444" t="s">
        <v>36</v>
      </c>
      <c r="D569" s="170">
        <v>13763</v>
      </c>
      <c r="E569" s="171">
        <v>11194</v>
      </c>
      <c r="F569" s="193">
        <v>81.3</v>
      </c>
      <c r="G569" s="170">
        <v>10035</v>
      </c>
      <c r="H569" s="171">
        <v>8512</v>
      </c>
      <c r="I569" s="193">
        <v>84.8</v>
      </c>
      <c r="J569" s="170">
        <v>13629</v>
      </c>
      <c r="K569" s="171">
        <v>11179</v>
      </c>
      <c r="L569" s="193">
        <v>82</v>
      </c>
      <c r="M569" s="170">
        <v>9854</v>
      </c>
      <c r="N569" s="171">
        <v>8436</v>
      </c>
      <c r="O569" s="193">
        <v>85.6</v>
      </c>
      <c r="P569" s="170">
        <v>12570</v>
      </c>
      <c r="Q569" s="171">
        <v>10430</v>
      </c>
      <c r="R569" s="193">
        <v>83</v>
      </c>
      <c r="S569" s="170">
        <v>9220</v>
      </c>
      <c r="T569" s="171">
        <v>7885</v>
      </c>
      <c r="U569" s="193">
        <v>85.5</v>
      </c>
      <c r="V569" s="170">
        <v>13757</v>
      </c>
      <c r="W569" s="171">
        <v>11070</v>
      </c>
      <c r="X569" s="193">
        <v>80.5</v>
      </c>
      <c r="Y569" s="170">
        <v>10082</v>
      </c>
      <c r="Z569" s="171">
        <v>8399</v>
      </c>
      <c r="AA569" s="193">
        <v>83.3</v>
      </c>
      <c r="AB569" s="170">
        <v>11820</v>
      </c>
      <c r="AC569" s="171">
        <v>9334</v>
      </c>
      <c r="AD569" s="193">
        <v>79</v>
      </c>
      <c r="AE569" s="170">
        <v>8687</v>
      </c>
      <c r="AF569" s="171">
        <v>7252</v>
      </c>
      <c r="AG569" s="193">
        <v>83.5</v>
      </c>
    </row>
    <row r="570" spans="1:33">
      <c r="A570" s="446"/>
      <c r="B570" s="443" t="s">
        <v>36</v>
      </c>
      <c r="C570" s="444"/>
      <c r="D570" s="170">
        <v>66220</v>
      </c>
      <c r="E570" s="171">
        <v>60270</v>
      </c>
      <c r="F570" s="193">
        <v>91</v>
      </c>
      <c r="G570" s="170">
        <v>29843</v>
      </c>
      <c r="H570" s="171">
        <v>27089</v>
      </c>
      <c r="I570" s="193">
        <v>90.8</v>
      </c>
      <c r="J570" s="170">
        <v>65396</v>
      </c>
      <c r="K570" s="171">
        <v>59892</v>
      </c>
      <c r="L570" s="193">
        <v>91.6</v>
      </c>
      <c r="M570" s="170">
        <v>30299</v>
      </c>
      <c r="N570" s="171">
        <v>27627</v>
      </c>
      <c r="O570" s="193">
        <v>91.2</v>
      </c>
      <c r="P570" s="170">
        <v>62901</v>
      </c>
      <c r="Q570" s="171">
        <v>57551</v>
      </c>
      <c r="R570" s="193">
        <v>91.5</v>
      </c>
      <c r="S570" s="170">
        <v>28337</v>
      </c>
      <c r="T570" s="171">
        <v>26063</v>
      </c>
      <c r="U570" s="193">
        <v>92</v>
      </c>
      <c r="V570" s="170">
        <v>65757</v>
      </c>
      <c r="W570" s="171">
        <v>59085</v>
      </c>
      <c r="X570" s="193">
        <v>89.9</v>
      </c>
      <c r="Y570" s="170">
        <v>31634</v>
      </c>
      <c r="Z570" s="171">
        <v>28508</v>
      </c>
      <c r="AA570" s="193">
        <v>90.1</v>
      </c>
      <c r="AB570" s="170">
        <v>58767</v>
      </c>
      <c r="AC570" s="171">
        <v>52902</v>
      </c>
      <c r="AD570" s="193">
        <v>90</v>
      </c>
      <c r="AE570" s="170">
        <v>28992</v>
      </c>
      <c r="AF570" s="171">
        <v>26232</v>
      </c>
      <c r="AG570" s="193">
        <v>90.5</v>
      </c>
    </row>
    <row r="571" spans="1:33">
      <c r="A571" s="104" t="s">
        <v>21</v>
      </c>
      <c r="B571" s="441" t="s">
        <v>178</v>
      </c>
      <c r="C571" s="58" t="s">
        <v>131</v>
      </c>
      <c r="D571" s="169">
        <v>35</v>
      </c>
      <c r="E571" s="168">
        <v>7</v>
      </c>
      <c r="F571" s="192">
        <v>20</v>
      </c>
      <c r="G571" s="169">
        <v>17</v>
      </c>
      <c r="H571" s="168">
        <v>7</v>
      </c>
      <c r="I571" s="192">
        <v>41.2</v>
      </c>
      <c r="J571" s="169">
        <v>40</v>
      </c>
      <c r="K571" s="168">
        <v>27</v>
      </c>
      <c r="L571" s="192">
        <v>67.5</v>
      </c>
      <c r="M571" s="169">
        <v>20</v>
      </c>
      <c r="N571" s="168">
        <v>15</v>
      </c>
      <c r="O571" s="192">
        <v>75</v>
      </c>
      <c r="P571" s="169">
        <v>29</v>
      </c>
      <c r="Q571" s="168">
        <v>12</v>
      </c>
      <c r="R571" s="192">
        <v>41.4</v>
      </c>
      <c r="S571" s="169">
        <v>19</v>
      </c>
      <c r="T571" s="168">
        <v>7</v>
      </c>
      <c r="U571" s="192">
        <v>36.799999999999997</v>
      </c>
      <c r="V571" s="169">
        <v>22</v>
      </c>
      <c r="W571" s="168">
        <v>12</v>
      </c>
      <c r="X571" s="192">
        <v>54.5</v>
      </c>
      <c r="Y571" s="169">
        <v>14</v>
      </c>
      <c r="Z571" s="168">
        <v>7</v>
      </c>
      <c r="AA571" s="192">
        <v>50</v>
      </c>
      <c r="AB571" s="169">
        <v>31</v>
      </c>
      <c r="AC571" s="168">
        <v>9</v>
      </c>
      <c r="AD571" s="192">
        <v>29</v>
      </c>
      <c r="AE571" s="169">
        <v>22</v>
      </c>
      <c r="AF571" s="168">
        <v>8</v>
      </c>
      <c r="AG571" s="192">
        <v>36.4</v>
      </c>
    </row>
    <row r="572" spans="1:33">
      <c r="A572" s="104"/>
      <c r="B572" s="442" t="s">
        <v>132</v>
      </c>
      <c r="C572" s="429" t="s">
        <v>133</v>
      </c>
      <c r="D572" s="172">
        <v>145</v>
      </c>
      <c r="E572" s="173">
        <v>125</v>
      </c>
      <c r="F572" s="191">
        <v>86.2</v>
      </c>
      <c r="G572" s="172">
        <v>29</v>
      </c>
      <c r="H572" s="173">
        <v>26</v>
      </c>
      <c r="I572" s="191">
        <v>89.7</v>
      </c>
      <c r="J572" s="172">
        <v>120</v>
      </c>
      <c r="K572" s="173">
        <v>95</v>
      </c>
      <c r="L572" s="191">
        <v>79.2</v>
      </c>
      <c r="M572" s="172">
        <v>25</v>
      </c>
      <c r="N572" s="173">
        <v>18</v>
      </c>
      <c r="O572" s="191">
        <v>72</v>
      </c>
      <c r="P572" s="172">
        <v>109</v>
      </c>
      <c r="Q572" s="173">
        <v>56</v>
      </c>
      <c r="R572" s="191">
        <v>51.4</v>
      </c>
      <c r="S572" s="172">
        <v>26</v>
      </c>
      <c r="T572" s="173">
        <v>20</v>
      </c>
      <c r="U572" s="191">
        <v>76.900000000000006</v>
      </c>
      <c r="V572" s="172">
        <v>63</v>
      </c>
      <c r="W572" s="173">
        <v>26</v>
      </c>
      <c r="X572" s="191">
        <v>41.3</v>
      </c>
      <c r="Y572" s="172">
        <v>12</v>
      </c>
      <c r="Z572" s="173">
        <v>7</v>
      </c>
      <c r="AA572" s="191">
        <v>58.3</v>
      </c>
      <c r="AB572" s="172">
        <v>34</v>
      </c>
      <c r="AC572" s="173">
        <v>22</v>
      </c>
      <c r="AD572" s="191">
        <v>64.7</v>
      </c>
      <c r="AE572" s="172">
        <v>8</v>
      </c>
      <c r="AF572" s="173">
        <v>5</v>
      </c>
      <c r="AG572" s="191">
        <v>62.5</v>
      </c>
    </row>
    <row r="573" spans="1:33">
      <c r="A573" s="104"/>
      <c r="B573" s="441"/>
      <c r="C573" s="58" t="s">
        <v>134</v>
      </c>
      <c r="D573" s="169">
        <v>15</v>
      </c>
      <c r="E573" s="168">
        <v>6</v>
      </c>
      <c r="F573" s="192">
        <v>40</v>
      </c>
      <c r="G573" s="169">
        <v>8</v>
      </c>
      <c r="H573" s="168">
        <v>5</v>
      </c>
      <c r="I573" s="192">
        <v>62.5</v>
      </c>
      <c r="J573" s="169">
        <v>41</v>
      </c>
      <c r="K573" s="168">
        <v>22</v>
      </c>
      <c r="L573" s="192">
        <v>53.7</v>
      </c>
      <c r="M573" s="169">
        <v>12</v>
      </c>
      <c r="N573" s="168">
        <v>9</v>
      </c>
      <c r="O573" s="192">
        <v>75</v>
      </c>
      <c r="P573" s="169">
        <v>37</v>
      </c>
      <c r="Q573" s="168">
        <v>26</v>
      </c>
      <c r="R573" s="192">
        <v>70.3</v>
      </c>
      <c r="S573" s="169">
        <v>28</v>
      </c>
      <c r="T573" s="168">
        <v>20</v>
      </c>
      <c r="U573" s="192">
        <v>71.400000000000006</v>
      </c>
      <c r="V573" s="169">
        <v>51</v>
      </c>
      <c r="W573" s="168">
        <v>36</v>
      </c>
      <c r="X573" s="192">
        <v>70.599999999999994</v>
      </c>
      <c r="Y573" s="169">
        <v>28</v>
      </c>
      <c r="Z573" s="168">
        <v>17</v>
      </c>
      <c r="AA573" s="192">
        <v>60.7</v>
      </c>
      <c r="AB573" s="169">
        <v>36</v>
      </c>
      <c r="AC573" s="168">
        <v>28</v>
      </c>
      <c r="AD573" s="192">
        <v>77.8</v>
      </c>
      <c r="AE573" s="169">
        <v>18</v>
      </c>
      <c r="AF573" s="168">
        <v>15</v>
      </c>
      <c r="AG573" s="192">
        <v>83.3</v>
      </c>
    </row>
    <row r="574" spans="1:33">
      <c r="A574" s="104"/>
      <c r="B574" s="441"/>
      <c r="C574" s="58" t="s">
        <v>135</v>
      </c>
      <c r="D574" s="169">
        <v>181</v>
      </c>
      <c r="E574" s="168">
        <v>39</v>
      </c>
      <c r="F574" s="192">
        <v>21.5</v>
      </c>
      <c r="G574" s="169">
        <v>14</v>
      </c>
      <c r="H574" s="168">
        <v>12</v>
      </c>
      <c r="I574" s="192">
        <v>85.7</v>
      </c>
      <c r="J574" s="169">
        <v>11</v>
      </c>
      <c r="K574" s="168">
        <v>10</v>
      </c>
      <c r="L574" s="192">
        <v>90.9</v>
      </c>
      <c r="M574" s="169">
        <v>10</v>
      </c>
      <c r="N574" s="168">
        <v>9</v>
      </c>
      <c r="O574" s="192">
        <v>90</v>
      </c>
      <c r="P574" s="169">
        <v>8</v>
      </c>
      <c r="Q574" s="168">
        <v>7</v>
      </c>
      <c r="R574" s="192">
        <v>87.5</v>
      </c>
      <c r="S574" s="169">
        <v>7</v>
      </c>
      <c r="T574" s="168">
        <v>6</v>
      </c>
      <c r="U574" s="192">
        <v>85.7</v>
      </c>
      <c r="V574" s="169">
        <v>10</v>
      </c>
      <c r="W574" s="168">
        <v>7</v>
      </c>
      <c r="X574" s="192">
        <v>70</v>
      </c>
      <c r="Y574" s="169">
        <v>7</v>
      </c>
      <c r="Z574" s="168">
        <v>6</v>
      </c>
      <c r="AA574" s="192">
        <v>85.7</v>
      </c>
      <c r="AB574" s="169">
        <v>42</v>
      </c>
      <c r="AC574" s="168">
        <v>35</v>
      </c>
      <c r="AD574" s="192">
        <v>83.3</v>
      </c>
      <c r="AE574" s="169">
        <v>29</v>
      </c>
      <c r="AF574" s="168">
        <v>25</v>
      </c>
      <c r="AG574" s="192">
        <v>86.2</v>
      </c>
    </row>
    <row r="575" spans="1:33">
      <c r="A575" s="104"/>
      <c r="B575" s="441"/>
      <c r="C575" s="58" t="s">
        <v>136</v>
      </c>
      <c r="D575" s="169">
        <v>1</v>
      </c>
      <c r="E575" s="168">
        <v>1</v>
      </c>
      <c r="F575" s="192">
        <v>100</v>
      </c>
      <c r="G575" s="169">
        <v>1</v>
      </c>
      <c r="H575" s="168">
        <v>1</v>
      </c>
      <c r="I575" s="192">
        <v>100</v>
      </c>
      <c r="J575" s="169">
        <v>0</v>
      </c>
      <c r="K575" s="168">
        <v>0</v>
      </c>
      <c r="L575" s="192">
        <v>0</v>
      </c>
      <c r="M575" s="169">
        <v>0</v>
      </c>
      <c r="N575" s="168">
        <v>0</v>
      </c>
      <c r="O575" s="192">
        <v>0</v>
      </c>
      <c r="P575" s="169">
        <v>8</v>
      </c>
      <c r="Q575" s="168">
        <v>5</v>
      </c>
      <c r="R575" s="192">
        <v>62.5</v>
      </c>
      <c r="S575" s="169">
        <v>5</v>
      </c>
      <c r="T575" s="168">
        <v>4</v>
      </c>
      <c r="U575" s="192">
        <v>80</v>
      </c>
      <c r="V575" s="169">
        <v>2</v>
      </c>
      <c r="W575" s="168">
        <v>1</v>
      </c>
      <c r="X575" s="192">
        <v>50</v>
      </c>
      <c r="Y575" s="169">
        <v>2</v>
      </c>
      <c r="Z575" s="168">
        <v>1</v>
      </c>
      <c r="AA575" s="192">
        <v>50</v>
      </c>
      <c r="AB575" s="169">
        <v>4</v>
      </c>
      <c r="AC575" s="168">
        <v>3</v>
      </c>
      <c r="AD575" s="192">
        <v>75</v>
      </c>
      <c r="AE575" s="169">
        <v>4</v>
      </c>
      <c r="AF575" s="168">
        <v>3</v>
      </c>
      <c r="AG575" s="192">
        <v>75</v>
      </c>
    </row>
    <row r="576" spans="1:33">
      <c r="A576" s="104"/>
      <c r="B576" s="441"/>
      <c r="C576" s="58" t="s">
        <v>137</v>
      </c>
      <c r="D576" s="169">
        <v>1898</v>
      </c>
      <c r="E576" s="168">
        <v>1187</v>
      </c>
      <c r="F576" s="192">
        <v>62.5</v>
      </c>
      <c r="G576" s="169">
        <v>1280</v>
      </c>
      <c r="H576" s="168">
        <v>998</v>
      </c>
      <c r="I576" s="192">
        <v>78</v>
      </c>
      <c r="J576" s="169">
        <v>1727</v>
      </c>
      <c r="K576" s="168">
        <v>1327</v>
      </c>
      <c r="L576" s="192">
        <v>76.8</v>
      </c>
      <c r="M576" s="169">
        <v>1413</v>
      </c>
      <c r="N576" s="168">
        <v>1104</v>
      </c>
      <c r="O576" s="192">
        <v>78.099999999999994</v>
      </c>
      <c r="P576" s="169">
        <v>1778</v>
      </c>
      <c r="Q576" s="168">
        <v>1298</v>
      </c>
      <c r="R576" s="192">
        <v>73</v>
      </c>
      <c r="S576" s="169">
        <v>1455</v>
      </c>
      <c r="T576" s="168">
        <v>1114</v>
      </c>
      <c r="U576" s="192">
        <v>76.599999999999994</v>
      </c>
      <c r="V576" s="169">
        <v>2535</v>
      </c>
      <c r="W576" s="168">
        <v>2009</v>
      </c>
      <c r="X576" s="192">
        <v>79.3</v>
      </c>
      <c r="Y576" s="169">
        <v>2040</v>
      </c>
      <c r="Z576" s="168">
        <v>1702</v>
      </c>
      <c r="AA576" s="192">
        <v>83.4</v>
      </c>
      <c r="AB576" s="169">
        <v>2074</v>
      </c>
      <c r="AC576" s="168">
        <v>1594</v>
      </c>
      <c r="AD576" s="192">
        <v>76.900000000000006</v>
      </c>
      <c r="AE576" s="169">
        <v>1689</v>
      </c>
      <c r="AF576" s="168">
        <v>1354</v>
      </c>
      <c r="AG576" s="192">
        <v>80.2</v>
      </c>
    </row>
    <row r="577" spans="1:33">
      <c r="A577" s="104"/>
      <c r="B577" s="441"/>
      <c r="C577" s="58" t="s">
        <v>307</v>
      </c>
      <c r="D577" s="169">
        <v>591</v>
      </c>
      <c r="E577" s="168">
        <v>453</v>
      </c>
      <c r="F577" s="192">
        <v>76.599999999999994</v>
      </c>
      <c r="G577" s="169">
        <v>262</v>
      </c>
      <c r="H577" s="168">
        <v>190</v>
      </c>
      <c r="I577" s="192">
        <v>72.5</v>
      </c>
      <c r="J577" s="169">
        <v>465</v>
      </c>
      <c r="K577" s="168">
        <v>321</v>
      </c>
      <c r="L577" s="192">
        <v>69</v>
      </c>
      <c r="M577" s="169">
        <v>273</v>
      </c>
      <c r="N577" s="168">
        <v>196</v>
      </c>
      <c r="O577" s="192">
        <v>71.8</v>
      </c>
      <c r="P577" s="169">
        <v>606</v>
      </c>
      <c r="Q577" s="168">
        <v>441</v>
      </c>
      <c r="R577" s="192">
        <v>72.8</v>
      </c>
      <c r="S577" s="169">
        <v>374</v>
      </c>
      <c r="T577" s="168">
        <v>298</v>
      </c>
      <c r="U577" s="192">
        <v>79.7</v>
      </c>
      <c r="V577" s="169">
        <v>970</v>
      </c>
      <c r="W577" s="168">
        <v>687</v>
      </c>
      <c r="X577" s="192">
        <v>70.8</v>
      </c>
      <c r="Y577" s="169">
        <v>635</v>
      </c>
      <c r="Z577" s="168">
        <v>489</v>
      </c>
      <c r="AA577" s="192">
        <v>77</v>
      </c>
      <c r="AB577" s="169">
        <v>8644</v>
      </c>
      <c r="AC577" s="168">
        <v>7645</v>
      </c>
      <c r="AD577" s="192">
        <v>88.4</v>
      </c>
      <c r="AE577" s="169">
        <v>6327</v>
      </c>
      <c r="AF577" s="168">
        <v>5712</v>
      </c>
      <c r="AG577" s="192">
        <v>90.3</v>
      </c>
    </row>
    <row r="578" spans="1:33">
      <c r="A578" s="104"/>
      <c r="B578" s="443"/>
      <c r="C578" s="444" t="s">
        <v>36</v>
      </c>
      <c r="D578" s="170">
        <v>2831</v>
      </c>
      <c r="E578" s="171">
        <v>1811</v>
      </c>
      <c r="F578" s="193">
        <v>64</v>
      </c>
      <c r="G578" s="170">
        <v>1592</v>
      </c>
      <c r="H578" s="171">
        <v>1231</v>
      </c>
      <c r="I578" s="193">
        <v>77.3</v>
      </c>
      <c r="J578" s="170">
        <v>2364</v>
      </c>
      <c r="K578" s="171">
        <v>1775</v>
      </c>
      <c r="L578" s="193">
        <v>75.099999999999994</v>
      </c>
      <c r="M578" s="170">
        <v>1733</v>
      </c>
      <c r="N578" s="171">
        <v>1336</v>
      </c>
      <c r="O578" s="193">
        <v>77.099999999999994</v>
      </c>
      <c r="P578" s="170">
        <v>2546</v>
      </c>
      <c r="Q578" s="171">
        <v>1833</v>
      </c>
      <c r="R578" s="193">
        <v>72</v>
      </c>
      <c r="S578" s="170">
        <v>1893</v>
      </c>
      <c r="T578" s="171">
        <v>1462</v>
      </c>
      <c r="U578" s="193">
        <v>77.2</v>
      </c>
      <c r="V578" s="170">
        <v>3631</v>
      </c>
      <c r="W578" s="171">
        <v>2766</v>
      </c>
      <c r="X578" s="193">
        <v>76.2</v>
      </c>
      <c r="Y578" s="170">
        <v>2715</v>
      </c>
      <c r="Z578" s="171">
        <v>2219</v>
      </c>
      <c r="AA578" s="193">
        <v>81.7</v>
      </c>
      <c r="AB578" s="170">
        <v>10834</v>
      </c>
      <c r="AC578" s="171">
        <v>9327</v>
      </c>
      <c r="AD578" s="193">
        <v>86.1</v>
      </c>
      <c r="AE578" s="170">
        <v>7933</v>
      </c>
      <c r="AF578" s="171">
        <v>7001</v>
      </c>
      <c r="AG578" s="193">
        <v>88.3</v>
      </c>
    </row>
    <row r="579" spans="1:33">
      <c r="A579" s="104"/>
      <c r="B579" s="441" t="s">
        <v>138</v>
      </c>
      <c r="C579" s="58" t="s">
        <v>138</v>
      </c>
      <c r="D579" s="169">
        <v>1039</v>
      </c>
      <c r="E579" s="168">
        <v>819</v>
      </c>
      <c r="F579" s="192">
        <v>78.8</v>
      </c>
      <c r="G579" s="169">
        <v>539</v>
      </c>
      <c r="H579" s="168">
        <v>424</v>
      </c>
      <c r="I579" s="192">
        <v>78.7</v>
      </c>
      <c r="J579" s="169">
        <v>1059</v>
      </c>
      <c r="K579" s="168">
        <v>775</v>
      </c>
      <c r="L579" s="192">
        <v>73.2</v>
      </c>
      <c r="M579" s="169">
        <v>523</v>
      </c>
      <c r="N579" s="168">
        <v>412</v>
      </c>
      <c r="O579" s="192">
        <v>78.8</v>
      </c>
      <c r="P579" s="169">
        <v>906</v>
      </c>
      <c r="Q579" s="168">
        <v>707</v>
      </c>
      <c r="R579" s="192">
        <v>78</v>
      </c>
      <c r="S579" s="169">
        <v>405</v>
      </c>
      <c r="T579" s="168">
        <v>308</v>
      </c>
      <c r="U579" s="192">
        <v>76</v>
      </c>
      <c r="V579" s="169">
        <v>713</v>
      </c>
      <c r="W579" s="168">
        <v>508</v>
      </c>
      <c r="X579" s="192">
        <v>71.2</v>
      </c>
      <c r="Y579" s="169">
        <v>340</v>
      </c>
      <c r="Z579" s="168">
        <v>259</v>
      </c>
      <c r="AA579" s="192">
        <v>76.2</v>
      </c>
      <c r="AB579" s="169">
        <v>758</v>
      </c>
      <c r="AC579" s="168">
        <v>571</v>
      </c>
      <c r="AD579" s="192">
        <v>75.3</v>
      </c>
      <c r="AE579" s="169">
        <v>240</v>
      </c>
      <c r="AF579" s="168">
        <v>186</v>
      </c>
      <c r="AG579" s="192">
        <v>77.5</v>
      </c>
    </row>
    <row r="580" spans="1:33">
      <c r="A580" s="104"/>
      <c r="B580" s="442" t="s">
        <v>139</v>
      </c>
      <c r="C580" s="429" t="s">
        <v>140</v>
      </c>
      <c r="D580" s="172">
        <v>346</v>
      </c>
      <c r="E580" s="173">
        <v>206</v>
      </c>
      <c r="F580" s="191">
        <v>59.5</v>
      </c>
      <c r="G580" s="172">
        <v>148</v>
      </c>
      <c r="H580" s="173">
        <v>113</v>
      </c>
      <c r="I580" s="191">
        <v>76.400000000000006</v>
      </c>
      <c r="J580" s="172">
        <v>423</v>
      </c>
      <c r="K580" s="173">
        <v>293</v>
      </c>
      <c r="L580" s="191">
        <v>69.3</v>
      </c>
      <c r="M580" s="172">
        <v>234</v>
      </c>
      <c r="N580" s="173">
        <v>164</v>
      </c>
      <c r="O580" s="191">
        <v>70.099999999999994</v>
      </c>
      <c r="P580" s="172">
        <v>373</v>
      </c>
      <c r="Q580" s="173">
        <v>219</v>
      </c>
      <c r="R580" s="191">
        <v>58.7</v>
      </c>
      <c r="S580" s="172">
        <v>216</v>
      </c>
      <c r="T580" s="173">
        <v>145</v>
      </c>
      <c r="U580" s="191">
        <v>67.099999999999994</v>
      </c>
      <c r="V580" s="172">
        <v>486</v>
      </c>
      <c r="W580" s="173">
        <v>220</v>
      </c>
      <c r="X580" s="191">
        <v>45.3</v>
      </c>
      <c r="Y580" s="172">
        <v>210</v>
      </c>
      <c r="Z580" s="173">
        <v>141</v>
      </c>
      <c r="AA580" s="191">
        <v>67.099999999999994</v>
      </c>
      <c r="AB580" s="172">
        <v>408</v>
      </c>
      <c r="AC580" s="173">
        <v>244</v>
      </c>
      <c r="AD580" s="191">
        <v>59.8</v>
      </c>
      <c r="AE580" s="172">
        <v>217</v>
      </c>
      <c r="AF580" s="173">
        <v>151</v>
      </c>
      <c r="AG580" s="191">
        <v>69.599999999999994</v>
      </c>
    </row>
    <row r="581" spans="1:33">
      <c r="A581" s="104"/>
      <c r="B581" s="441"/>
      <c r="C581" s="58" t="s">
        <v>141</v>
      </c>
      <c r="D581" s="169">
        <v>11</v>
      </c>
      <c r="E581" s="168">
        <v>8</v>
      </c>
      <c r="F581" s="192">
        <v>72.7</v>
      </c>
      <c r="G581" s="169">
        <v>9</v>
      </c>
      <c r="H581" s="168">
        <v>6</v>
      </c>
      <c r="I581" s="192">
        <v>66.7</v>
      </c>
      <c r="J581" s="169">
        <v>7</v>
      </c>
      <c r="K581" s="168">
        <v>7</v>
      </c>
      <c r="L581" s="192">
        <v>100</v>
      </c>
      <c r="M581" s="169">
        <v>6</v>
      </c>
      <c r="N581" s="168">
        <v>6</v>
      </c>
      <c r="O581" s="192">
        <v>100</v>
      </c>
      <c r="P581" s="169">
        <v>8</v>
      </c>
      <c r="Q581" s="168">
        <v>4</v>
      </c>
      <c r="R581" s="192">
        <v>50</v>
      </c>
      <c r="S581" s="169">
        <v>4</v>
      </c>
      <c r="T581" s="168">
        <v>4</v>
      </c>
      <c r="U581" s="192">
        <v>100</v>
      </c>
      <c r="V581" s="169">
        <v>7</v>
      </c>
      <c r="W581" s="168">
        <v>4</v>
      </c>
      <c r="X581" s="192">
        <v>57.1</v>
      </c>
      <c r="Y581" s="169">
        <v>5</v>
      </c>
      <c r="Z581" s="168">
        <v>3</v>
      </c>
      <c r="AA581" s="192">
        <v>60</v>
      </c>
      <c r="AB581" s="169">
        <v>127</v>
      </c>
      <c r="AC581" s="168">
        <v>10</v>
      </c>
      <c r="AD581" s="192">
        <v>7.9</v>
      </c>
      <c r="AE581" s="169">
        <v>13</v>
      </c>
      <c r="AF581" s="168">
        <v>6</v>
      </c>
      <c r="AG581" s="192">
        <v>46.2</v>
      </c>
    </row>
    <row r="582" spans="1:33">
      <c r="A582" s="104"/>
      <c r="B582" s="441"/>
      <c r="C582" s="58" t="s">
        <v>142</v>
      </c>
      <c r="D582" s="169">
        <v>15</v>
      </c>
      <c r="E582" s="168">
        <v>3</v>
      </c>
      <c r="F582" s="192">
        <v>20</v>
      </c>
      <c r="G582" s="169">
        <v>3</v>
      </c>
      <c r="H582" s="168">
        <v>2</v>
      </c>
      <c r="I582" s="192">
        <v>66.7</v>
      </c>
      <c r="J582" s="169">
        <v>0</v>
      </c>
      <c r="K582" s="168">
        <v>0</v>
      </c>
      <c r="L582" s="192">
        <v>0</v>
      </c>
      <c r="M582" s="169">
        <v>0</v>
      </c>
      <c r="N582" s="168">
        <v>0</v>
      </c>
      <c r="O582" s="192">
        <v>0</v>
      </c>
      <c r="P582" s="169">
        <v>2</v>
      </c>
      <c r="Q582" s="168">
        <v>1</v>
      </c>
      <c r="R582" s="192">
        <v>50</v>
      </c>
      <c r="S582" s="169">
        <v>2</v>
      </c>
      <c r="T582" s="168">
        <v>1</v>
      </c>
      <c r="U582" s="192">
        <v>50</v>
      </c>
      <c r="V582" s="169">
        <v>0</v>
      </c>
      <c r="W582" s="168">
        <v>0</v>
      </c>
      <c r="X582" s="192">
        <v>0</v>
      </c>
      <c r="Y582" s="169">
        <v>0</v>
      </c>
      <c r="Z582" s="168">
        <v>0</v>
      </c>
      <c r="AA582" s="192">
        <v>0</v>
      </c>
      <c r="AB582" s="169">
        <v>0</v>
      </c>
      <c r="AC582" s="168">
        <v>0</v>
      </c>
      <c r="AD582" s="192">
        <v>0</v>
      </c>
      <c r="AE582" s="169">
        <v>0</v>
      </c>
      <c r="AF582" s="168">
        <v>0</v>
      </c>
      <c r="AG582" s="192">
        <v>0</v>
      </c>
    </row>
    <row r="583" spans="1:33">
      <c r="A583" s="104"/>
      <c r="B583" s="441"/>
      <c r="C583" s="58" t="s">
        <v>143</v>
      </c>
      <c r="D583" s="169">
        <v>79</v>
      </c>
      <c r="E583" s="168">
        <v>26</v>
      </c>
      <c r="F583" s="192">
        <v>32.9</v>
      </c>
      <c r="G583" s="169">
        <v>35</v>
      </c>
      <c r="H583" s="168">
        <v>19</v>
      </c>
      <c r="I583" s="192">
        <v>54.3</v>
      </c>
      <c r="J583" s="169">
        <v>78</v>
      </c>
      <c r="K583" s="168">
        <v>42</v>
      </c>
      <c r="L583" s="192">
        <v>53.8</v>
      </c>
      <c r="M583" s="169">
        <v>26</v>
      </c>
      <c r="N583" s="168">
        <v>18</v>
      </c>
      <c r="O583" s="192">
        <v>69.2</v>
      </c>
      <c r="P583" s="169">
        <v>47</v>
      </c>
      <c r="Q583" s="168">
        <v>24</v>
      </c>
      <c r="R583" s="192">
        <v>51.1</v>
      </c>
      <c r="S583" s="169">
        <v>31</v>
      </c>
      <c r="T583" s="168">
        <v>23</v>
      </c>
      <c r="U583" s="192">
        <v>74.2</v>
      </c>
      <c r="V583" s="169">
        <v>73</v>
      </c>
      <c r="W583" s="168">
        <v>37</v>
      </c>
      <c r="X583" s="192">
        <v>50.7</v>
      </c>
      <c r="Y583" s="169">
        <v>38</v>
      </c>
      <c r="Z583" s="168">
        <v>23</v>
      </c>
      <c r="AA583" s="192">
        <v>60.5</v>
      </c>
      <c r="AB583" s="169">
        <v>108</v>
      </c>
      <c r="AC583" s="168">
        <v>44</v>
      </c>
      <c r="AD583" s="192">
        <v>40.700000000000003</v>
      </c>
      <c r="AE583" s="169">
        <v>43</v>
      </c>
      <c r="AF583" s="168">
        <v>26</v>
      </c>
      <c r="AG583" s="192">
        <v>60.5</v>
      </c>
    </row>
    <row r="584" spans="1:33">
      <c r="A584" s="104"/>
      <c r="B584" s="441"/>
      <c r="C584" s="58" t="s">
        <v>144</v>
      </c>
      <c r="D584" s="169">
        <v>1</v>
      </c>
      <c r="E584" s="168">
        <v>1</v>
      </c>
      <c r="F584" s="192">
        <v>100</v>
      </c>
      <c r="G584" s="169">
        <v>1</v>
      </c>
      <c r="H584" s="168">
        <v>1</v>
      </c>
      <c r="I584" s="192">
        <v>100</v>
      </c>
      <c r="J584" s="169">
        <v>0</v>
      </c>
      <c r="K584" s="168">
        <v>0</v>
      </c>
      <c r="L584" s="192">
        <v>0</v>
      </c>
      <c r="M584" s="169">
        <v>0</v>
      </c>
      <c r="N584" s="168">
        <v>0</v>
      </c>
      <c r="O584" s="192">
        <v>0</v>
      </c>
      <c r="P584" s="169">
        <v>1</v>
      </c>
      <c r="Q584" s="168">
        <v>1</v>
      </c>
      <c r="R584" s="192">
        <v>100</v>
      </c>
      <c r="S584" s="169">
        <v>1</v>
      </c>
      <c r="T584" s="168">
        <v>1</v>
      </c>
      <c r="U584" s="192">
        <v>100</v>
      </c>
      <c r="V584" s="169">
        <v>0</v>
      </c>
      <c r="W584" s="168">
        <v>0</v>
      </c>
      <c r="X584" s="192">
        <v>0</v>
      </c>
      <c r="Y584" s="169">
        <v>0</v>
      </c>
      <c r="Z584" s="168">
        <v>0</v>
      </c>
      <c r="AA584" s="192">
        <v>0</v>
      </c>
      <c r="AB584" s="169">
        <v>0</v>
      </c>
      <c r="AC584" s="168">
        <v>0</v>
      </c>
      <c r="AD584" s="192">
        <v>0</v>
      </c>
      <c r="AE584" s="169">
        <v>0</v>
      </c>
      <c r="AF584" s="168">
        <v>0</v>
      </c>
      <c r="AG584" s="192">
        <v>0</v>
      </c>
    </row>
    <row r="585" spans="1:33">
      <c r="A585" s="104"/>
      <c r="B585" s="441"/>
      <c r="C585" s="58" t="s">
        <v>308</v>
      </c>
      <c r="D585" s="169">
        <v>390</v>
      </c>
      <c r="E585" s="168">
        <v>226</v>
      </c>
      <c r="F585" s="192">
        <v>57.9</v>
      </c>
      <c r="G585" s="169">
        <v>247</v>
      </c>
      <c r="H585" s="168">
        <v>180</v>
      </c>
      <c r="I585" s="192">
        <v>72.900000000000006</v>
      </c>
      <c r="J585" s="169">
        <v>366</v>
      </c>
      <c r="K585" s="168">
        <v>247</v>
      </c>
      <c r="L585" s="192">
        <v>67.5</v>
      </c>
      <c r="M585" s="169">
        <v>253</v>
      </c>
      <c r="N585" s="168">
        <v>196</v>
      </c>
      <c r="O585" s="192">
        <v>77.5</v>
      </c>
      <c r="P585" s="169">
        <v>275</v>
      </c>
      <c r="Q585" s="168">
        <v>183</v>
      </c>
      <c r="R585" s="192">
        <v>66.5</v>
      </c>
      <c r="S585" s="169">
        <v>204</v>
      </c>
      <c r="T585" s="168">
        <v>143</v>
      </c>
      <c r="U585" s="192">
        <v>70.099999999999994</v>
      </c>
      <c r="V585" s="169">
        <v>352</v>
      </c>
      <c r="W585" s="168">
        <v>274</v>
      </c>
      <c r="X585" s="192">
        <v>77.8</v>
      </c>
      <c r="Y585" s="169">
        <v>252</v>
      </c>
      <c r="Z585" s="168">
        <v>199</v>
      </c>
      <c r="AA585" s="192">
        <v>79</v>
      </c>
      <c r="AB585" s="169">
        <v>263</v>
      </c>
      <c r="AC585" s="168">
        <v>202</v>
      </c>
      <c r="AD585" s="192">
        <v>76.8</v>
      </c>
      <c r="AE585" s="169">
        <v>175</v>
      </c>
      <c r="AF585" s="168">
        <v>138</v>
      </c>
      <c r="AG585" s="192">
        <v>78.900000000000006</v>
      </c>
    </row>
    <row r="586" spans="1:33">
      <c r="A586" s="104"/>
      <c r="B586" s="443"/>
      <c r="C586" s="444" t="s">
        <v>36</v>
      </c>
      <c r="D586" s="170">
        <v>842</v>
      </c>
      <c r="E586" s="171">
        <v>470</v>
      </c>
      <c r="F586" s="193">
        <v>55.8</v>
      </c>
      <c r="G586" s="170">
        <v>430</v>
      </c>
      <c r="H586" s="171">
        <v>310</v>
      </c>
      <c r="I586" s="193">
        <v>72.099999999999994</v>
      </c>
      <c r="J586" s="170">
        <v>874</v>
      </c>
      <c r="K586" s="171">
        <v>589</v>
      </c>
      <c r="L586" s="193">
        <v>67.400000000000006</v>
      </c>
      <c r="M586" s="170">
        <v>508</v>
      </c>
      <c r="N586" s="171">
        <v>373</v>
      </c>
      <c r="O586" s="193">
        <v>73.400000000000006</v>
      </c>
      <c r="P586" s="170">
        <v>706</v>
      </c>
      <c r="Q586" s="171">
        <v>432</v>
      </c>
      <c r="R586" s="193">
        <v>61.2</v>
      </c>
      <c r="S586" s="170">
        <v>453</v>
      </c>
      <c r="T586" s="171">
        <v>313</v>
      </c>
      <c r="U586" s="193">
        <v>69.099999999999994</v>
      </c>
      <c r="V586" s="170">
        <v>918</v>
      </c>
      <c r="W586" s="171">
        <v>535</v>
      </c>
      <c r="X586" s="193">
        <v>58.3</v>
      </c>
      <c r="Y586" s="170">
        <v>500</v>
      </c>
      <c r="Z586" s="171">
        <v>362</v>
      </c>
      <c r="AA586" s="193">
        <v>72.400000000000006</v>
      </c>
      <c r="AB586" s="170">
        <v>906</v>
      </c>
      <c r="AC586" s="171">
        <v>500</v>
      </c>
      <c r="AD586" s="193">
        <v>55.2</v>
      </c>
      <c r="AE586" s="170">
        <v>435</v>
      </c>
      <c r="AF586" s="171">
        <v>308</v>
      </c>
      <c r="AG586" s="193">
        <v>70.8</v>
      </c>
    </row>
    <row r="587" spans="1:33">
      <c r="A587" s="446"/>
      <c r="B587" s="443" t="s">
        <v>36</v>
      </c>
      <c r="C587" s="444"/>
      <c r="D587" s="170">
        <v>4747</v>
      </c>
      <c r="E587" s="171">
        <v>3107</v>
      </c>
      <c r="F587" s="193">
        <v>65.5</v>
      </c>
      <c r="G587" s="170">
        <v>2561</v>
      </c>
      <c r="H587" s="171">
        <v>1958</v>
      </c>
      <c r="I587" s="193">
        <v>76.5</v>
      </c>
      <c r="J587" s="170">
        <v>4337</v>
      </c>
      <c r="K587" s="171">
        <v>3166</v>
      </c>
      <c r="L587" s="193">
        <v>73</v>
      </c>
      <c r="M587" s="170">
        <v>2760</v>
      </c>
      <c r="N587" s="171">
        <v>2121</v>
      </c>
      <c r="O587" s="193">
        <v>76.8</v>
      </c>
      <c r="P587" s="170">
        <v>4187</v>
      </c>
      <c r="Q587" s="171">
        <v>2984</v>
      </c>
      <c r="R587" s="193">
        <v>71.3</v>
      </c>
      <c r="S587" s="170">
        <v>2752</v>
      </c>
      <c r="T587" s="171">
        <v>2075</v>
      </c>
      <c r="U587" s="193">
        <v>75.400000000000006</v>
      </c>
      <c r="V587" s="170">
        <v>5284</v>
      </c>
      <c r="W587" s="171">
        <v>3821</v>
      </c>
      <c r="X587" s="193">
        <v>72.3</v>
      </c>
      <c r="Y587" s="170">
        <v>3545</v>
      </c>
      <c r="Z587" s="171">
        <v>2828</v>
      </c>
      <c r="AA587" s="193">
        <v>79.8</v>
      </c>
      <c r="AB587" s="170">
        <v>12529</v>
      </c>
      <c r="AC587" s="171">
        <v>10407</v>
      </c>
      <c r="AD587" s="193">
        <v>83.1</v>
      </c>
      <c r="AE587" s="170">
        <v>8596</v>
      </c>
      <c r="AF587" s="171">
        <v>7484</v>
      </c>
      <c r="AG587" s="193">
        <v>87.1</v>
      </c>
    </row>
    <row r="588" spans="1:33">
      <c r="A588" s="336" t="s">
        <v>36</v>
      </c>
      <c r="B588" s="443"/>
      <c r="C588" s="444"/>
      <c r="D588" s="170">
        <v>301189</v>
      </c>
      <c r="E588" s="171">
        <v>245456</v>
      </c>
      <c r="F588" s="193">
        <v>81.5</v>
      </c>
      <c r="G588" s="170">
        <v>129684</v>
      </c>
      <c r="H588" s="171">
        <v>117954</v>
      </c>
      <c r="I588" s="193">
        <v>91</v>
      </c>
      <c r="J588" s="170">
        <v>301872</v>
      </c>
      <c r="K588" s="171">
        <v>247996</v>
      </c>
      <c r="L588" s="193">
        <v>82.2</v>
      </c>
      <c r="M588" s="170">
        <v>128631</v>
      </c>
      <c r="N588" s="171">
        <v>117472</v>
      </c>
      <c r="O588" s="193">
        <v>91.3</v>
      </c>
      <c r="P588" s="170">
        <v>278033</v>
      </c>
      <c r="Q588" s="171">
        <v>225842</v>
      </c>
      <c r="R588" s="193">
        <v>81.2</v>
      </c>
      <c r="S588" s="170">
        <v>110272</v>
      </c>
      <c r="T588" s="171">
        <v>100560</v>
      </c>
      <c r="U588" s="193">
        <v>91.2</v>
      </c>
      <c r="V588" s="170">
        <v>321584</v>
      </c>
      <c r="W588" s="171">
        <v>255961</v>
      </c>
      <c r="X588" s="193">
        <v>79.599999999999994</v>
      </c>
      <c r="Y588" s="170">
        <v>130444</v>
      </c>
      <c r="Z588" s="171">
        <v>117688</v>
      </c>
      <c r="AA588" s="193">
        <v>90.2</v>
      </c>
      <c r="AB588" s="170">
        <v>297590</v>
      </c>
      <c r="AC588" s="171">
        <v>238277</v>
      </c>
      <c r="AD588" s="193">
        <v>80.099999999999994</v>
      </c>
      <c r="AE588" s="170">
        <v>122813</v>
      </c>
      <c r="AF588" s="171">
        <v>111495</v>
      </c>
      <c r="AG588" s="193">
        <v>90.8</v>
      </c>
    </row>
    <row r="589" spans="1:33">
      <c r="A589" s="165"/>
    </row>
    <row r="590" spans="1:33" ht="15.75">
      <c r="A590" s="306" t="s">
        <v>318</v>
      </c>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row>
    <row r="591" spans="1:33">
      <c r="A591" s="24" t="s">
        <v>0</v>
      </c>
      <c r="B591" s="25"/>
      <c r="C591" s="26"/>
      <c r="D591" s="554" t="str">
        <f>D$6</f>
        <v>July 2017 to June 2018</v>
      </c>
      <c r="E591" s="555"/>
      <c r="F591" s="555"/>
      <c r="G591" s="555"/>
      <c r="H591" s="555"/>
      <c r="I591" s="556"/>
      <c r="J591" s="554" t="str">
        <f t="shared" ref="J591" si="12">J$6</f>
        <v>July 2018 to June 2019</v>
      </c>
      <c r="K591" s="555"/>
      <c r="L591" s="555"/>
      <c r="M591" s="555"/>
      <c r="N591" s="555"/>
      <c r="O591" s="556"/>
      <c r="P591" s="554" t="str">
        <f t="shared" ref="P591" si="13">P$6</f>
        <v>July 2019 to June 2020</v>
      </c>
      <c r="Q591" s="555"/>
      <c r="R591" s="555"/>
      <c r="S591" s="555"/>
      <c r="T591" s="555"/>
      <c r="U591" s="556"/>
      <c r="V591" s="554" t="str">
        <f t="shared" ref="V591" si="14">V$6</f>
        <v>July 2020 to June 2021</v>
      </c>
      <c r="W591" s="555"/>
      <c r="X591" s="555"/>
      <c r="Y591" s="555"/>
      <c r="Z591" s="555"/>
      <c r="AA591" s="556"/>
      <c r="AB591" s="554" t="str">
        <f t="shared" ref="AB591" si="15">AB$6</f>
        <v>July 2021 to June 2022</v>
      </c>
      <c r="AC591" s="555"/>
      <c r="AD591" s="555"/>
      <c r="AE591" s="555"/>
      <c r="AF591" s="555"/>
      <c r="AG591" s="556"/>
    </row>
    <row r="592" spans="1:33">
      <c r="A592" s="27"/>
      <c r="B592" s="10"/>
      <c r="C592" s="28"/>
      <c r="D592" s="557" t="s">
        <v>28</v>
      </c>
      <c r="E592" s="558"/>
      <c r="F592" s="559"/>
      <c r="G592" s="560" t="s">
        <v>495</v>
      </c>
      <c r="H592" s="561"/>
      <c r="I592" s="562"/>
      <c r="J592" s="557" t="s">
        <v>28</v>
      </c>
      <c r="K592" s="558"/>
      <c r="L592" s="559"/>
      <c r="M592" s="560" t="s">
        <v>495</v>
      </c>
      <c r="N592" s="561"/>
      <c r="O592" s="562"/>
      <c r="P592" s="557" t="s">
        <v>28</v>
      </c>
      <c r="Q592" s="558"/>
      <c r="R592" s="559"/>
      <c r="S592" s="560" t="s">
        <v>495</v>
      </c>
      <c r="T592" s="561"/>
      <c r="U592" s="562"/>
      <c r="V592" s="557" t="s">
        <v>28</v>
      </c>
      <c r="W592" s="558"/>
      <c r="X592" s="559"/>
      <c r="Y592" s="560" t="s">
        <v>495</v>
      </c>
      <c r="Z592" s="561"/>
      <c r="AA592" s="562"/>
      <c r="AB592" s="557" t="s">
        <v>28</v>
      </c>
      <c r="AC592" s="558"/>
      <c r="AD592" s="559"/>
      <c r="AE592" s="560" t="s">
        <v>495</v>
      </c>
      <c r="AF592" s="561"/>
      <c r="AG592" s="562"/>
    </row>
    <row r="593" spans="1:33" ht="60" customHeight="1">
      <c r="A593" s="223" t="s">
        <v>471</v>
      </c>
      <c r="B593" s="29"/>
      <c r="C593" s="30"/>
      <c r="D593" s="301" t="s">
        <v>276</v>
      </c>
      <c r="E593" s="302" t="s">
        <v>277</v>
      </c>
      <c r="F593" s="190" t="s">
        <v>278</v>
      </c>
      <c r="G593" s="301" t="s">
        <v>274</v>
      </c>
      <c r="H593" s="302" t="s">
        <v>275</v>
      </c>
      <c r="I593" s="190" t="s">
        <v>278</v>
      </c>
      <c r="J593" s="301" t="s">
        <v>276</v>
      </c>
      <c r="K593" s="302" t="s">
        <v>277</v>
      </c>
      <c r="L593" s="190" t="s">
        <v>278</v>
      </c>
      <c r="M593" s="301" t="s">
        <v>274</v>
      </c>
      <c r="N593" s="302" t="s">
        <v>275</v>
      </c>
      <c r="O593" s="190" t="s">
        <v>278</v>
      </c>
      <c r="P593" s="301" t="s">
        <v>276</v>
      </c>
      <c r="Q593" s="302" t="s">
        <v>277</v>
      </c>
      <c r="R593" s="190" t="s">
        <v>278</v>
      </c>
      <c r="S593" s="301" t="s">
        <v>274</v>
      </c>
      <c r="T593" s="302" t="s">
        <v>275</v>
      </c>
      <c r="U593" s="190" t="s">
        <v>278</v>
      </c>
      <c r="V593" s="301" t="s">
        <v>276</v>
      </c>
      <c r="W593" s="302" t="s">
        <v>277</v>
      </c>
      <c r="X593" s="190" t="s">
        <v>278</v>
      </c>
      <c r="Y593" s="301" t="s">
        <v>274</v>
      </c>
      <c r="Z593" s="302" t="s">
        <v>275</v>
      </c>
      <c r="AA593" s="190" t="s">
        <v>278</v>
      </c>
      <c r="AB593" s="301" t="s">
        <v>276</v>
      </c>
      <c r="AC593" s="302" t="s">
        <v>277</v>
      </c>
      <c r="AD593" s="190" t="s">
        <v>278</v>
      </c>
      <c r="AE593" s="301" t="s">
        <v>274</v>
      </c>
      <c r="AF593" s="302" t="s">
        <v>275</v>
      </c>
      <c r="AG593" s="190" t="s">
        <v>278</v>
      </c>
    </row>
    <row r="594" spans="1:33">
      <c r="A594" s="363" t="s">
        <v>6</v>
      </c>
      <c r="B594" s="442" t="s">
        <v>179</v>
      </c>
      <c r="C594" s="429" t="s">
        <v>34</v>
      </c>
      <c r="D594" s="172">
        <v>0</v>
      </c>
      <c r="E594" s="173">
        <v>0</v>
      </c>
      <c r="F594" s="191">
        <v>0</v>
      </c>
      <c r="G594" s="172">
        <v>0</v>
      </c>
      <c r="H594" s="173">
        <v>0</v>
      </c>
      <c r="I594" s="191">
        <v>0</v>
      </c>
      <c r="J594" s="172">
        <v>0</v>
      </c>
      <c r="K594" s="173">
        <v>0</v>
      </c>
      <c r="L594" s="191">
        <v>0</v>
      </c>
      <c r="M594" s="172">
        <v>0</v>
      </c>
      <c r="N594" s="173">
        <v>0</v>
      </c>
      <c r="O594" s="191">
        <v>0</v>
      </c>
      <c r="P594" s="172">
        <v>0</v>
      </c>
      <c r="Q594" s="173">
        <v>0</v>
      </c>
      <c r="R594" s="191">
        <v>0</v>
      </c>
      <c r="S594" s="172">
        <v>0</v>
      </c>
      <c r="T594" s="173">
        <v>0</v>
      </c>
      <c r="U594" s="191">
        <v>0</v>
      </c>
      <c r="V594" s="172">
        <v>1</v>
      </c>
      <c r="W594" s="173">
        <v>0</v>
      </c>
      <c r="X594" s="191">
        <v>0</v>
      </c>
      <c r="Y594" s="172">
        <v>1</v>
      </c>
      <c r="Z594" s="173">
        <v>0</v>
      </c>
      <c r="AA594" s="191">
        <v>0</v>
      </c>
      <c r="AB594" s="172">
        <v>0</v>
      </c>
      <c r="AC594" s="173">
        <v>0</v>
      </c>
      <c r="AD594" s="191">
        <v>0</v>
      </c>
      <c r="AE594" s="172">
        <v>0</v>
      </c>
      <c r="AF594" s="173">
        <v>0</v>
      </c>
      <c r="AG594" s="191">
        <v>0</v>
      </c>
    </row>
    <row r="595" spans="1:33">
      <c r="A595" s="104"/>
      <c r="B595" s="441"/>
      <c r="C595" s="58" t="s">
        <v>35</v>
      </c>
      <c r="D595" s="169">
        <v>4</v>
      </c>
      <c r="E595" s="168">
        <v>1</v>
      </c>
      <c r="F595" s="192">
        <v>25</v>
      </c>
      <c r="G595" s="169">
        <v>2</v>
      </c>
      <c r="H595" s="168">
        <v>1</v>
      </c>
      <c r="I595" s="192">
        <v>50</v>
      </c>
      <c r="J595" s="169">
        <v>3</v>
      </c>
      <c r="K595" s="168">
        <v>2</v>
      </c>
      <c r="L595" s="192">
        <v>66.7</v>
      </c>
      <c r="M595" s="169">
        <v>2</v>
      </c>
      <c r="N595" s="168">
        <v>2</v>
      </c>
      <c r="O595" s="192">
        <v>100</v>
      </c>
      <c r="P595" s="169">
        <v>4</v>
      </c>
      <c r="Q595" s="168">
        <v>2</v>
      </c>
      <c r="R595" s="192">
        <v>50</v>
      </c>
      <c r="S595" s="169">
        <v>3</v>
      </c>
      <c r="T595" s="168">
        <v>2</v>
      </c>
      <c r="U595" s="192">
        <v>66.7</v>
      </c>
      <c r="V595" s="169">
        <v>5</v>
      </c>
      <c r="W595" s="168">
        <v>3</v>
      </c>
      <c r="X595" s="192">
        <v>60</v>
      </c>
      <c r="Y595" s="169">
        <v>3</v>
      </c>
      <c r="Z595" s="168">
        <v>3</v>
      </c>
      <c r="AA595" s="192">
        <v>100</v>
      </c>
      <c r="AB595" s="169">
        <v>8</v>
      </c>
      <c r="AC595" s="168">
        <v>4</v>
      </c>
      <c r="AD595" s="192">
        <v>50</v>
      </c>
      <c r="AE595" s="169">
        <v>4</v>
      </c>
      <c r="AF595" s="168">
        <v>4</v>
      </c>
      <c r="AG595" s="192">
        <v>100</v>
      </c>
    </row>
    <row r="596" spans="1:33">
      <c r="A596" s="104"/>
      <c r="B596" s="441"/>
      <c r="C596" s="58" t="s">
        <v>36</v>
      </c>
      <c r="D596" s="169">
        <v>4</v>
      </c>
      <c r="E596" s="168">
        <v>1</v>
      </c>
      <c r="F596" s="192">
        <v>25</v>
      </c>
      <c r="G596" s="169">
        <v>2</v>
      </c>
      <c r="H596" s="168">
        <v>1</v>
      </c>
      <c r="I596" s="192">
        <v>50</v>
      </c>
      <c r="J596" s="169">
        <v>3</v>
      </c>
      <c r="K596" s="168">
        <v>2</v>
      </c>
      <c r="L596" s="192">
        <v>66.7</v>
      </c>
      <c r="M596" s="169">
        <v>2</v>
      </c>
      <c r="N596" s="168">
        <v>2</v>
      </c>
      <c r="O596" s="192">
        <v>100</v>
      </c>
      <c r="P596" s="169">
        <v>4</v>
      </c>
      <c r="Q596" s="168">
        <v>2</v>
      </c>
      <c r="R596" s="192">
        <v>50</v>
      </c>
      <c r="S596" s="169">
        <v>3</v>
      </c>
      <c r="T596" s="168">
        <v>2</v>
      </c>
      <c r="U596" s="192">
        <v>66.7</v>
      </c>
      <c r="V596" s="169">
        <v>6</v>
      </c>
      <c r="W596" s="168">
        <v>3</v>
      </c>
      <c r="X596" s="192">
        <v>50</v>
      </c>
      <c r="Y596" s="169">
        <v>4</v>
      </c>
      <c r="Z596" s="168">
        <v>3</v>
      </c>
      <c r="AA596" s="192">
        <v>75</v>
      </c>
      <c r="AB596" s="169">
        <v>8</v>
      </c>
      <c r="AC596" s="168">
        <v>4</v>
      </c>
      <c r="AD596" s="192">
        <v>50</v>
      </c>
      <c r="AE596" s="169">
        <v>4</v>
      </c>
      <c r="AF596" s="168">
        <v>4</v>
      </c>
      <c r="AG596" s="192">
        <v>100</v>
      </c>
    </row>
    <row r="597" spans="1:33" ht="15" customHeight="1">
      <c r="A597" s="363" t="s">
        <v>7</v>
      </c>
      <c r="B597" s="442" t="s">
        <v>37</v>
      </c>
      <c r="C597" s="429" t="s">
        <v>38</v>
      </c>
      <c r="D597" s="172">
        <v>900</v>
      </c>
      <c r="E597" s="173">
        <v>554</v>
      </c>
      <c r="F597" s="191">
        <v>61.6</v>
      </c>
      <c r="G597" s="172">
        <v>718</v>
      </c>
      <c r="H597" s="173">
        <v>485</v>
      </c>
      <c r="I597" s="191">
        <v>67.5</v>
      </c>
      <c r="J597" s="172">
        <v>982</v>
      </c>
      <c r="K597" s="173">
        <v>607</v>
      </c>
      <c r="L597" s="191">
        <v>61.8</v>
      </c>
      <c r="M597" s="172">
        <v>776</v>
      </c>
      <c r="N597" s="173">
        <v>530</v>
      </c>
      <c r="O597" s="191">
        <v>68.3</v>
      </c>
      <c r="P597" s="172">
        <v>968</v>
      </c>
      <c r="Q597" s="173">
        <v>579</v>
      </c>
      <c r="R597" s="191">
        <v>59.8</v>
      </c>
      <c r="S597" s="172">
        <v>719</v>
      </c>
      <c r="T597" s="173">
        <v>494</v>
      </c>
      <c r="U597" s="191">
        <v>68.7</v>
      </c>
      <c r="V597" s="172">
        <v>1055</v>
      </c>
      <c r="W597" s="173">
        <v>577</v>
      </c>
      <c r="X597" s="191">
        <v>54.7</v>
      </c>
      <c r="Y597" s="172">
        <v>815</v>
      </c>
      <c r="Z597" s="173">
        <v>496</v>
      </c>
      <c r="AA597" s="191">
        <v>60.9</v>
      </c>
      <c r="AB597" s="172">
        <v>993</v>
      </c>
      <c r="AC597" s="173">
        <v>534</v>
      </c>
      <c r="AD597" s="191">
        <v>53.8</v>
      </c>
      <c r="AE597" s="172">
        <v>779</v>
      </c>
      <c r="AF597" s="173">
        <v>464</v>
      </c>
      <c r="AG597" s="191">
        <v>59.6</v>
      </c>
    </row>
    <row r="598" spans="1:33" ht="15" customHeight="1">
      <c r="A598" s="104"/>
      <c r="B598" s="441"/>
      <c r="C598" s="58" t="s">
        <v>39</v>
      </c>
      <c r="D598" s="169">
        <v>409</v>
      </c>
      <c r="E598" s="168">
        <v>289</v>
      </c>
      <c r="F598" s="192">
        <v>70.7</v>
      </c>
      <c r="G598" s="169">
        <v>288</v>
      </c>
      <c r="H598" s="168">
        <v>215</v>
      </c>
      <c r="I598" s="192">
        <v>74.7</v>
      </c>
      <c r="J598" s="169">
        <v>388</v>
      </c>
      <c r="K598" s="168">
        <v>275</v>
      </c>
      <c r="L598" s="192">
        <v>70.900000000000006</v>
      </c>
      <c r="M598" s="169">
        <v>270</v>
      </c>
      <c r="N598" s="168">
        <v>198</v>
      </c>
      <c r="O598" s="192">
        <v>73.3</v>
      </c>
      <c r="P598" s="169">
        <v>434</v>
      </c>
      <c r="Q598" s="168">
        <v>296</v>
      </c>
      <c r="R598" s="192">
        <v>68.2</v>
      </c>
      <c r="S598" s="169">
        <v>277</v>
      </c>
      <c r="T598" s="168">
        <v>199</v>
      </c>
      <c r="U598" s="192">
        <v>71.8</v>
      </c>
      <c r="V598" s="169">
        <v>513</v>
      </c>
      <c r="W598" s="168">
        <v>306</v>
      </c>
      <c r="X598" s="192">
        <v>59.6</v>
      </c>
      <c r="Y598" s="169">
        <v>333</v>
      </c>
      <c r="Z598" s="168">
        <v>203</v>
      </c>
      <c r="AA598" s="192">
        <v>61</v>
      </c>
      <c r="AB598" s="169">
        <v>342</v>
      </c>
      <c r="AC598" s="168">
        <v>200</v>
      </c>
      <c r="AD598" s="192">
        <v>58.5</v>
      </c>
      <c r="AE598" s="169">
        <v>227</v>
      </c>
      <c r="AF598" s="168">
        <v>146</v>
      </c>
      <c r="AG598" s="192">
        <v>64.3</v>
      </c>
    </row>
    <row r="599" spans="1:33" ht="15" customHeight="1">
      <c r="A599" s="104"/>
      <c r="B599" s="441"/>
      <c r="C599" s="58" t="s">
        <v>40</v>
      </c>
      <c r="D599" s="169">
        <v>1777</v>
      </c>
      <c r="E599" s="168">
        <v>1151</v>
      </c>
      <c r="F599" s="192">
        <v>64.8</v>
      </c>
      <c r="G599" s="169">
        <v>1258</v>
      </c>
      <c r="H599" s="168">
        <v>870</v>
      </c>
      <c r="I599" s="192">
        <v>69.2</v>
      </c>
      <c r="J599" s="169">
        <v>1746</v>
      </c>
      <c r="K599" s="168">
        <v>1148</v>
      </c>
      <c r="L599" s="192">
        <v>65.8</v>
      </c>
      <c r="M599" s="169">
        <v>1249</v>
      </c>
      <c r="N599" s="168">
        <v>850</v>
      </c>
      <c r="O599" s="192">
        <v>68.099999999999994</v>
      </c>
      <c r="P599" s="169">
        <v>1711</v>
      </c>
      <c r="Q599" s="168">
        <v>1066</v>
      </c>
      <c r="R599" s="192">
        <v>62.3</v>
      </c>
      <c r="S599" s="169">
        <v>1179</v>
      </c>
      <c r="T599" s="168">
        <v>785</v>
      </c>
      <c r="U599" s="192">
        <v>66.599999999999994</v>
      </c>
      <c r="V599" s="169">
        <v>1928</v>
      </c>
      <c r="W599" s="168">
        <v>1115</v>
      </c>
      <c r="X599" s="192">
        <v>57.8</v>
      </c>
      <c r="Y599" s="169">
        <v>1355</v>
      </c>
      <c r="Z599" s="168">
        <v>834</v>
      </c>
      <c r="AA599" s="192">
        <v>61.5</v>
      </c>
      <c r="AB599" s="169">
        <v>1699</v>
      </c>
      <c r="AC599" s="168">
        <v>922</v>
      </c>
      <c r="AD599" s="192">
        <v>54.3</v>
      </c>
      <c r="AE599" s="169">
        <v>1191</v>
      </c>
      <c r="AF599" s="168">
        <v>714</v>
      </c>
      <c r="AG599" s="192">
        <v>59.9</v>
      </c>
    </row>
    <row r="600" spans="1:33" ht="15" customHeight="1">
      <c r="A600" s="104"/>
      <c r="B600" s="441"/>
      <c r="C600" s="58" t="s">
        <v>36</v>
      </c>
      <c r="D600" s="169">
        <v>3086</v>
      </c>
      <c r="E600" s="168">
        <v>1994</v>
      </c>
      <c r="F600" s="192">
        <v>64.599999999999994</v>
      </c>
      <c r="G600" s="169">
        <v>1896</v>
      </c>
      <c r="H600" s="168">
        <v>1396</v>
      </c>
      <c r="I600" s="192">
        <v>73.599999999999994</v>
      </c>
      <c r="J600" s="169">
        <v>3116</v>
      </c>
      <c r="K600" s="168">
        <v>2030</v>
      </c>
      <c r="L600" s="192">
        <v>65.099999999999994</v>
      </c>
      <c r="M600" s="169">
        <v>1918</v>
      </c>
      <c r="N600" s="168">
        <v>1395</v>
      </c>
      <c r="O600" s="192">
        <v>72.7</v>
      </c>
      <c r="P600" s="169">
        <v>3113</v>
      </c>
      <c r="Q600" s="168">
        <v>1941</v>
      </c>
      <c r="R600" s="192">
        <v>62.4</v>
      </c>
      <c r="S600" s="169">
        <v>1812</v>
      </c>
      <c r="T600" s="168">
        <v>1306</v>
      </c>
      <c r="U600" s="192">
        <v>72.099999999999994</v>
      </c>
      <c r="V600" s="169">
        <v>3496</v>
      </c>
      <c r="W600" s="168">
        <v>1998</v>
      </c>
      <c r="X600" s="192">
        <v>57.2</v>
      </c>
      <c r="Y600" s="169">
        <v>2053</v>
      </c>
      <c r="Z600" s="168">
        <v>1334</v>
      </c>
      <c r="AA600" s="192">
        <v>65</v>
      </c>
      <c r="AB600" s="169">
        <v>3034</v>
      </c>
      <c r="AC600" s="168">
        <v>1656</v>
      </c>
      <c r="AD600" s="192">
        <v>54.6</v>
      </c>
      <c r="AE600" s="169">
        <v>1838</v>
      </c>
      <c r="AF600" s="168">
        <v>1167</v>
      </c>
      <c r="AG600" s="192">
        <v>63.5</v>
      </c>
    </row>
    <row r="601" spans="1:33" ht="15" customHeight="1">
      <c r="A601" s="104"/>
      <c r="B601" s="442" t="s">
        <v>492</v>
      </c>
      <c r="C601" s="429" t="s">
        <v>426</v>
      </c>
      <c r="D601" s="172">
        <v>1021</v>
      </c>
      <c r="E601" s="173">
        <v>693</v>
      </c>
      <c r="F601" s="191">
        <v>67.900000000000006</v>
      </c>
      <c r="G601" s="172">
        <v>786</v>
      </c>
      <c r="H601" s="173">
        <v>547</v>
      </c>
      <c r="I601" s="191">
        <v>69.599999999999994</v>
      </c>
      <c r="J601" s="172">
        <v>1066</v>
      </c>
      <c r="K601" s="173">
        <v>701</v>
      </c>
      <c r="L601" s="191">
        <v>65.8</v>
      </c>
      <c r="M601" s="172">
        <v>844</v>
      </c>
      <c r="N601" s="173">
        <v>581</v>
      </c>
      <c r="O601" s="191">
        <v>68.8</v>
      </c>
      <c r="P601" s="172">
        <v>1249</v>
      </c>
      <c r="Q601" s="173">
        <v>773</v>
      </c>
      <c r="R601" s="191">
        <v>61.9</v>
      </c>
      <c r="S601" s="172">
        <v>931</v>
      </c>
      <c r="T601" s="173">
        <v>602</v>
      </c>
      <c r="U601" s="191">
        <v>64.7</v>
      </c>
      <c r="V601" s="172">
        <v>1538</v>
      </c>
      <c r="W601" s="173">
        <v>886</v>
      </c>
      <c r="X601" s="191">
        <v>57.6</v>
      </c>
      <c r="Y601" s="172">
        <v>1120</v>
      </c>
      <c r="Z601" s="173">
        <v>701</v>
      </c>
      <c r="AA601" s="191">
        <v>62.6</v>
      </c>
      <c r="AB601" s="172">
        <v>1482</v>
      </c>
      <c r="AC601" s="173">
        <v>826</v>
      </c>
      <c r="AD601" s="191">
        <v>55.7</v>
      </c>
      <c r="AE601" s="172">
        <v>1082</v>
      </c>
      <c r="AF601" s="173">
        <v>650</v>
      </c>
      <c r="AG601" s="191">
        <v>60.1</v>
      </c>
    </row>
    <row r="602" spans="1:33">
      <c r="A602" s="104"/>
      <c r="B602" s="441"/>
      <c r="C602" s="58" t="s">
        <v>289</v>
      </c>
      <c r="D602" s="169">
        <v>24</v>
      </c>
      <c r="E602" s="168">
        <v>22</v>
      </c>
      <c r="F602" s="192">
        <v>91.7</v>
      </c>
      <c r="G602" s="169">
        <v>14</v>
      </c>
      <c r="H602" s="168">
        <v>12</v>
      </c>
      <c r="I602" s="192">
        <v>85.7</v>
      </c>
      <c r="J602" s="169">
        <v>11</v>
      </c>
      <c r="K602" s="168">
        <v>8</v>
      </c>
      <c r="L602" s="192">
        <v>72.7</v>
      </c>
      <c r="M602" s="169">
        <v>11</v>
      </c>
      <c r="N602" s="168">
        <v>8</v>
      </c>
      <c r="O602" s="192">
        <v>72.7</v>
      </c>
      <c r="P602" s="169">
        <v>9</v>
      </c>
      <c r="Q602" s="168">
        <v>3</v>
      </c>
      <c r="R602" s="192">
        <v>33.299999999999997</v>
      </c>
      <c r="S602" s="169">
        <v>9</v>
      </c>
      <c r="T602" s="168">
        <v>3</v>
      </c>
      <c r="U602" s="192">
        <v>33.299999999999997</v>
      </c>
      <c r="V602" s="169">
        <v>19</v>
      </c>
      <c r="W602" s="168">
        <v>7</v>
      </c>
      <c r="X602" s="192">
        <v>36.799999999999997</v>
      </c>
      <c r="Y602" s="169">
        <v>17</v>
      </c>
      <c r="Z602" s="168">
        <v>7</v>
      </c>
      <c r="AA602" s="192">
        <v>41.2</v>
      </c>
      <c r="AB602" s="169">
        <v>12</v>
      </c>
      <c r="AC602" s="168">
        <v>8</v>
      </c>
      <c r="AD602" s="192">
        <v>66.7</v>
      </c>
      <c r="AE602" s="169">
        <v>12</v>
      </c>
      <c r="AF602" s="168">
        <v>8</v>
      </c>
      <c r="AG602" s="192">
        <v>66.7</v>
      </c>
    </row>
    <row r="603" spans="1:33">
      <c r="A603" s="104"/>
      <c r="B603" s="443"/>
      <c r="C603" s="444" t="s">
        <v>36</v>
      </c>
      <c r="D603" s="170">
        <v>1045</v>
      </c>
      <c r="E603" s="171">
        <v>715</v>
      </c>
      <c r="F603" s="193">
        <v>68.400000000000006</v>
      </c>
      <c r="G603" s="170">
        <v>800</v>
      </c>
      <c r="H603" s="171">
        <v>559</v>
      </c>
      <c r="I603" s="193">
        <v>69.900000000000006</v>
      </c>
      <c r="J603" s="170">
        <v>1077</v>
      </c>
      <c r="K603" s="171">
        <v>709</v>
      </c>
      <c r="L603" s="193">
        <v>65.8</v>
      </c>
      <c r="M603" s="170">
        <v>855</v>
      </c>
      <c r="N603" s="171">
        <v>589</v>
      </c>
      <c r="O603" s="193">
        <v>68.900000000000006</v>
      </c>
      <c r="P603" s="170">
        <v>1258</v>
      </c>
      <c r="Q603" s="171">
        <v>776</v>
      </c>
      <c r="R603" s="193">
        <v>61.7</v>
      </c>
      <c r="S603" s="170">
        <v>937</v>
      </c>
      <c r="T603" s="171">
        <v>604</v>
      </c>
      <c r="U603" s="193">
        <v>64.5</v>
      </c>
      <c r="V603" s="170">
        <v>1557</v>
      </c>
      <c r="W603" s="171">
        <v>893</v>
      </c>
      <c r="X603" s="193">
        <v>57.4</v>
      </c>
      <c r="Y603" s="170">
        <v>1133</v>
      </c>
      <c r="Z603" s="171">
        <v>707</v>
      </c>
      <c r="AA603" s="193">
        <v>62.4</v>
      </c>
      <c r="AB603" s="170">
        <v>1494</v>
      </c>
      <c r="AC603" s="171">
        <v>834</v>
      </c>
      <c r="AD603" s="193">
        <v>55.8</v>
      </c>
      <c r="AE603" s="170">
        <v>1089</v>
      </c>
      <c r="AF603" s="171">
        <v>656</v>
      </c>
      <c r="AG603" s="193">
        <v>60.2</v>
      </c>
    </row>
    <row r="604" spans="1:33">
      <c r="A604" s="446"/>
      <c r="B604" s="443" t="s">
        <v>36</v>
      </c>
      <c r="C604" s="444"/>
      <c r="D604" s="170">
        <v>4131</v>
      </c>
      <c r="E604" s="171">
        <v>2709</v>
      </c>
      <c r="F604" s="193">
        <v>65.599999999999994</v>
      </c>
      <c r="G604" s="170">
        <v>2272</v>
      </c>
      <c r="H604" s="171">
        <v>1707</v>
      </c>
      <c r="I604" s="193">
        <v>75.099999999999994</v>
      </c>
      <c r="J604" s="170">
        <v>4193</v>
      </c>
      <c r="K604" s="171">
        <v>2739</v>
      </c>
      <c r="L604" s="193">
        <v>65.3</v>
      </c>
      <c r="M604" s="170">
        <v>2327</v>
      </c>
      <c r="N604" s="171">
        <v>1719</v>
      </c>
      <c r="O604" s="193">
        <v>73.900000000000006</v>
      </c>
      <c r="P604" s="170">
        <v>4371</v>
      </c>
      <c r="Q604" s="171">
        <v>2717</v>
      </c>
      <c r="R604" s="193">
        <v>62.2</v>
      </c>
      <c r="S604" s="170">
        <v>2235</v>
      </c>
      <c r="T604" s="171">
        <v>1618</v>
      </c>
      <c r="U604" s="193">
        <v>72.400000000000006</v>
      </c>
      <c r="V604" s="170">
        <v>5053</v>
      </c>
      <c r="W604" s="171">
        <v>2891</v>
      </c>
      <c r="X604" s="193">
        <v>57.2</v>
      </c>
      <c r="Y604" s="170">
        <v>2562</v>
      </c>
      <c r="Z604" s="171">
        <v>1718</v>
      </c>
      <c r="AA604" s="193">
        <v>67.099999999999994</v>
      </c>
      <c r="AB604" s="170">
        <v>4528</v>
      </c>
      <c r="AC604" s="171">
        <v>2490</v>
      </c>
      <c r="AD604" s="193">
        <v>55</v>
      </c>
      <c r="AE604" s="170">
        <v>2341</v>
      </c>
      <c r="AF604" s="171">
        <v>1525</v>
      </c>
      <c r="AG604" s="193">
        <v>65.099999999999994</v>
      </c>
    </row>
    <row r="605" spans="1:33">
      <c r="A605" s="104" t="s">
        <v>8</v>
      </c>
      <c r="B605" s="441" t="s">
        <v>41</v>
      </c>
      <c r="C605" s="58" t="s">
        <v>42</v>
      </c>
      <c r="D605" s="169">
        <v>486</v>
      </c>
      <c r="E605" s="168">
        <v>188</v>
      </c>
      <c r="F605" s="192">
        <v>38.700000000000003</v>
      </c>
      <c r="G605" s="169">
        <v>154</v>
      </c>
      <c r="H605" s="168">
        <v>97</v>
      </c>
      <c r="I605" s="192">
        <v>63</v>
      </c>
      <c r="J605" s="169">
        <v>426</v>
      </c>
      <c r="K605" s="168">
        <v>144</v>
      </c>
      <c r="L605" s="192">
        <v>33.799999999999997</v>
      </c>
      <c r="M605" s="169">
        <v>139</v>
      </c>
      <c r="N605" s="168">
        <v>83</v>
      </c>
      <c r="O605" s="192">
        <v>59.7</v>
      </c>
      <c r="P605" s="169">
        <v>545</v>
      </c>
      <c r="Q605" s="168">
        <v>153</v>
      </c>
      <c r="R605" s="192">
        <v>28.1</v>
      </c>
      <c r="S605" s="169">
        <v>143</v>
      </c>
      <c r="T605" s="168">
        <v>80</v>
      </c>
      <c r="U605" s="192">
        <v>55.9</v>
      </c>
      <c r="V605" s="169">
        <v>453</v>
      </c>
      <c r="W605" s="168">
        <v>122</v>
      </c>
      <c r="X605" s="192">
        <v>26.9</v>
      </c>
      <c r="Y605" s="169">
        <v>132</v>
      </c>
      <c r="Z605" s="168">
        <v>66</v>
      </c>
      <c r="AA605" s="192">
        <v>50</v>
      </c>
      <c r="AB605" s="169">
        <v>386</v>
      </c>
      <c r="AC605" s="168">
        <v>103</v>
      </c>
      <c r="AD605" s="192">
        <v>26.7</v>
      </c>
      <c r="AE605" s="169">
        <v>114</v>
      </c>
      <c r="AF605" s="168">
        <v>54</v>
      </c>
      <c r="AG605" s="192">
        <v>47.4</v>
      </c>
    </row>
    <row r="606" spans="1:33">
      <c r="A606" s="104"/>
      <c r="B606" s="441"/>
      <c r="C606" s="58" t="s">
        <v>43</v>
      </c>
      <c r="D606" s="169">
        <v>5</v>
      </c>
      <c r="E606" s="168">
        <v>3</v>
      </c>
      <c r="F606" s="192">
        <v>60</v>
      </c>
      <c r="G606" s="169">
        <v>5</v>
      </c>
      <c r="H606" s="168">
        <v>3</v>
      </c>
      <c r="I606" s="192">
        <v>60</v>
      </c>
      <c r="J606" s="169">
        <v>9</v>
      </c>
      <c r="K606" s="168">
        <v>6</v>
      </c>
      <c r="L606" s="192">
        <v>66.7</v>
      </c>
      <c r="M606" s="169">
        <v>7</v>
      </c>
      <c r="N606" s="168">
        <v>4</v>
      </c>
      <c r="O606" s="192">
        <v>57.1</v>
      </c>
      <c r="P606" s="169">
        <v>25</v>
      </c>
      <c r="Q606" s="168">
        <v>24</v>
      </c>
      <c r="R606" s="192">
        <v>96</v>
      </c>
      <c r="S606" s="169">
        <v>21</v>
      </c>
      <c r="T606" s="168">
        <v>20</v>
      </c>
      <c r="U606" s="192">
        <v>95.2</v>
      </c>
      <c r="V606" s="169">
        <v>53</v>
      </c>
      <c r="W606" s="168">
        <v>52</v>
      </c>
      <c r="X606" s="192">
        <v>98.1</v>
      </c>
      <c r="Y606" s="169">
        <v>35</v>
      </c>
      <c r="Z606" s="168">
        <v>34</v>
      </c>
      <c r="AA606" s="192">
        <v>97.1</v>
      </c>
      <c r="AB606" s="169">
        <v>21</v>
      </c>
      <c r="AC606" s="168">
        <v>21</v>
      </c>
      <c r="AD606" s="192">
        <v>100</v>
      </c>
      <c r="AE606" s="169">
        <v>17</v>
      </c>
      <c r="AF606" s="168">
        <v>17</v>
      </c>
      <c r="AG606" s="192">
        <v>100</v>
      </c>
    </row>
    <row r="607" spans="1:33">
      <c r="A607" s="104"/>
      <c r="B607" s="441"/>
      <c r="C607" s="58" t="s">
        <v>36</v>
      </c>
      <c r="D607" s="169">
        <v>491</v>
      </c>
      <c r="E607" s="168">
        <v>191</v>
      </c>
      <c r="F607" s="192">
        <v>38.9</v>
      </c>
      <c r="G607" s="169">
        <v>156</v>
      </c>
      <c r="H607" s="168">
        <v>98</v>
      </c>
      <c r="I607" s="192">
        <v>62.8</v>
      </c>
      <c r="J607" s="169">
        <v>435</v>
      </c>
      <c r="K607" s="168">
        <v>150</v>
      </c>
      <c r="L607" s="192">
        <v>34.5</v>
      </c>
      <c r="M607" s="169">
        <v>146</v>
      </c>
      <c r="N607" s="168">
        <v>87</v>
      </c>
      <c r="O607" s="192">
        <v>59.6</v>
      </c>
      <c r="P607" s="169">
        <v>570</v>
      </c>
      <c r="Q607" s="168">
        <v>177</v>
      </c>
      <c r="R607" s="192">
        <v>31.1</v>
      </c>
      <c r="S607" s="169">
        <v>157</v>
      </c>
      <c r="T607" s="168">
        <v>98</v>
      </c>
      <c r="U607" s="192">
        <v>62.4</v>
      </c>
      <c r="V607" s="169">
        <v>506</v>
      </c>
      <c r="W607" s="168">
        <v>174</v>
      </c>
      <c r="X607" s="192">
        <v>34.4</v>
      </c>
      <c r="Y607" s="169">
        <v>155</v>
      </c>
      <c r="Z607" s="168">
        <v>96</v>
      </c>
      <c r="AA607" s="192">
        <v>61.9</v>
      </c>
      <c r="AB607" s="169">
        <v>407</v>
      </c>
      <c r="AC607" s="168">
        <v>124</v>
      </c>
      <c r="AD607" s="192">
        <v>30.5</v>
      </c>
      <c r="AE607" s="169">
        <v>123</v>
      </c>
      <c r="AF607" s="168">
        <v>66</v>
      </c>
      <c r="AG607" s="192">
        <v>53.7</v>
      </c>
    </row>
    <row r="608" spans="1:33">
      <c r="A608" s="104"/>
      <c r="B608" s="442" t="s">
        <v>44</v>
      </c>
      <c r="C608" s="429" t="s">
        <v>45</v>
      </c>
      <c r="D608" s="172">
        <v>1</v>
      </c>
      <c r="E608" s="173">
        <v>1</v>
      </c>
      <c r="F608" s="191">
        <v>100</v>
      </c>
      <c r="G608" s="172">
        <v>1</v>
      </c>
      <c r="H608" s="173">
        <v>1</v>
      </c>
      <c r="I608" s="191">
        <v>100</v>
      </c>
      <c r="J608" s="172">
        <v>0</v>
      </c>
      <c r="K608" s="173">
        <v>0</v>
      </c>
      <c r="L608" s="191">
        <v>0</v>
      </c>
      <c r="M608" s="172">
        <v>0</v>
      </c>
      <c r="N608" s="173">
        <v>0</v>
      </c>
      <c r="O608" s="191">
        <v>0</v>
      </c>
      <c r="P608" s="172">
        <v>4</v>
      </c>
      <c r="Q608" s="173">
        <v>0</v>
      </c>
      <c r="R608" s="191">
        <v>0</v>
      </c>
      <c r="S608" s="172">
        <v>3</v>
      </c>
      <c r="T608" s="173">
        <v>0</v>
      </c>
      <c r="U608" s="191">
        <v>0</v>
      </c>
      <c r="V608" s="172">
        <v>2</v>
      </c>
      <c r="W608" s="173">
        <v>0</v>
      </c>
      <c r="X608" s="191">
        <v>0</v>
      </c>
      <c r="Y608" s="172">
        <v>2</v>
      </c>
      <c r="Z608" s="173">
        <v>0</v>
      </c>
      <c r="AA608" s="191">
        <v>0</v>
      </c>
      <c r="AB608" s="172">
        <v>2</v>
      </c>
      <c r="AC608" s="173">
        <v>0</v>
      </c>
      <c r="AD608" s="191">
        <v>0</v>
      </c>
      <c r="AE608" s="172">
        <v>2</v>
      </c>
      <c r="AF608" s="173">
        <v>0</v>
      </c>
      <c r="AG608" s="191">
        <v>0</v>
      </c>
    </row>
    <row r="609" spans="1:33" ht="26.25">
      <c r="A609" s="104"/>
      <c r="B609" s="441"/>
      <c r="C609" s="58" t="s">
        <v>751</v>
      </c>
      <c r="D609" s="169">
        <v>37</v>
      </c>
      <c r="E609" s="168">
        <v>29</v>
      </c>
      <c r="F609" s="192">
        <v>78.400000000000006</v>
      </c>
      <c r="G609" s="169">
        <v>19</v>
      </c>
      <c r="H609" s="168">
        <v>15</v>
      </c>
      <c r="I609" s="192">
        <v>78.900000000000006</v>
      </c>
      <c r="J609" s="169">
        <v>25</v>
      </c>
      <c r="K609" s="168">
        <v>10</v>
      </c>
      <c r="L609" s="192">
        <v>40</v>
      </c>
      <c r="M609" s="169">
        <v>16</v>
      </c>
      <c r="N609" s="168">
        <v>9</v>
      </c>
      <c r="O609" s="192">
        <v>56.3</v>
      </c>
      <c r="P609" s="169">
        <v>45</v>
      </c>
      <c r="Q609" s="168">
        <v>23</v>
      </c>
      <c r="R609" s="192">
        <v>51.1</v>
      </c>
      <c r="S609" s="169">
        <v>13</v>
      </c>
      <c r="T609" s="168">
        <v>9</v>
      </c>
      <c r="U609" s="192">
        <v>69.2</v>
      </c>
      <c r="V609" s="169">
        <v>25</v>
      </c>
      <c r="W609" s="168">
        <v>2</v>
      </c>
      <c r="X609" s="192">
        <v>8</v>
      </c>
      <c r="Y609" s="169">
        <v>7</v>
      </c>
      <c r="Z609" s="168">
        <v>2</v>
      </c>
      <c r="AA609" s="192">
        <v>28.6</v>
      </c>
      <c r="AB609" s="169">
        <v>26</v>
      </c>
      <c r="AC609" s="168">
        <v>6</v>
      </c>
      <c r="AD609" s="192">
        <v>23.1</v>
      </c>
      <c r="AE609" s="169">
        <v>13</v>
      </c>
      <c r="AF609" s="168">
        <v>5</v>
      </c>
      <c r="AG609" s="192">
        <v>38.5</v>
      </c>
    </row>
    <row r="610" spans="1:33">
      <c r="A610" s="104"/>
      <c r="B610" s="441"/>
      <c r="C610" s="58" t="s">
        <v>290</v>
      </c>
      <c r="D610" s="169">
        <v>17</v>
      </c>
      <c r="E610" s="168">
        <v>11</v>
      </c>
      <c r="F610" s="192">
        <v>64.7</v>
      </c>
      <c r="G610" s="169">
        <v>10</v>
      </c>
      <c r="H610" s="168">
        <v>8</v>
      </c>
      <c r="I610" s="192">
        <v>80</v>
      </c>
      <c r="J610" s="169">
        <v>14</v>
      </c>
      <c r="K610" s="168">
        <v>9</v>
      </c>
      <c r="L610" s="192">
        <v>64.3</v>
      </c>
      <c r="M610" s="169">
        <v>10</v>
      </c>
      <c r="N610" s="168">
        <v>7</v>
      </c>
      <c r="O610" s="192">
        <v>70</v>
      </c>
      <c r="P610" s="169">
        <v>14</v>
      </c>
      <c r="Q610" s="168">
        <v>10</v>
      </c>
      <c r="R610" s="192">
        <v>71.400000000000006</v>
      </c>
      <c r="S610" s="169">
        <v>8</v>
      </c>
      <c r="T610" s="168">
        <v>5</v>
      </c>
      <c r="U610" s="192">
        <v>62.5</v>
      </c>
      <c r="V610" s="169">
        <v>21</v>
      </c>
      <c r="W610" s="168">
        <v>15</v>
      </c>
      <c r="X610" s="192">
        <v>71.400000000000006</v>
      </c>
      <c r="Y610" s="169">
        <v>11</v>
      </c>
      <c r="Z610" s="168">
        <v>8</v>
      </c>
      <c r="AA610" s="192">
        <v>72.7</v>
      </c>
      <c r="AB610" s="169">
        <v>30</v>
      </c>
      <c r="AC610" s="168">
        <v>13</v>
      </c>
      <c r="AD610" s="192">
        <v>43.3</v>
      </c>
      <c r="AE610" s="169">
        <v>15</v>
      </c>
      <c r="AF610" s="168">
        <v>9</v>
      </c>
      <c r="AG610" s="192">
        <v>60</v>
      </c>
    </row>
    <row r="611" spans="1:33">
      <c r="A611" s="104"/>
      <c r="B611" s="443"/>
      <c r="C611" s="444" t="s">
        <v>36</v>
      </c>
      <c r="D611" s="170">
        <v>55</v>
      </c>
      <c r="E611" s="171">
        <v>41</v>
      </c>
      <c r="F611" s="193">
        <v>74.5</v>
      </c>
      <c r="G611" s="170">
        <v>26</v>
      </c>
      <c r="H611" s="171">
        <v>22</v>
      </c>
      <c r="I611" s="193">
        <v>84.6</v>
      </c>
      <c r="J611" s="170">
        <v>39</v>
      </c>
      <c r="K611" s="171">
        <v>19</v>
      </c>
      <c r="L611" s="193">
        <v>48.7</v>
      </c>
      <c r="M611" s="170">
        <v>22</v>
      </c>
      <c r="N611" s="171">
        <v>13</v>
      </c>
      <c r="O611" s="193">
        <v>59.1</v>
      </c>
      <c r="P611" s="170">
        <v>63</v>
      </c>
      <c r="Q611" s="171">
        <v>33</v>
      </c>
      <c r="R611" s="193">
        <v>52.4</v>
      </c>
      <c r="S611" s="170">
        <v>23</v>
      </c>
      <c r="T611" s="171">
        <v>13</v>
      </c>
      <c r="U611" s="193">
        <v>56.5</v>
      </c>
      <c r="V611" s="170">
        <v>48</v>
      </c>
      <c r="W611" s="171">
        <v>17</v>
      </c>
      <c r="X611" s="193">
        <v>35.4</v>
      </c>
      <c r="Y611" s="170">
        <v>18</v>
      </c>
      <c r="Z611" s="171">
        <v>10</v>
      </c>
      <c r="AA611" s="193">
        <v>55.6</v>
      </c>
      <c r="AB611" s="170">
        <v>58</v>
      </c>
      <c r="AC611" s="171">
        <v>19</v>
      </c>
      <c r="AD611" s="193">
        <v>32.799999999999997</v>
      </c>
      <c r="AE611" s="170">
        <v>27</v>
      </c>
      <c r="AF611" s="171">
        <v>14</v>
      </c>
      <c r="AG611" s="193">
        <v>51.9</v>
      </c>
    </row>
    <row r="612" spans="1:33">
      <c r="A612" s="446"/>
      <c r="B612" s="443" t="s">
        <v>36</v>
      </c>
      <c r="C612" s="444"/>
      <c r="D612" s="170">
        <v>546</v>
      </c>
      <c r="E612" s="171">
        <v>232</v>
      </c>
      <c r="F612" s="193">
        <v>42.5</v>
      </c>
      <c r="G612" s="170">
        <v>177</v>
      </c>
      <c r="H612" s="171">
        <v>118</v>
      </c>
      <c r="I612" s="193">
        <v>66.7</v>
      </c>
      <c r="J612" s="170">
        <v>474</v>
      </c>
      <c r="K612" s="171">
        <v>169</v>
      </c>
      <c r="L612" s="193">
        <v>35.700000000000003</v>
      </c>
      <c r="M612" s="170">
        <v>159</v>
      </c>
      <c r="N612" s="171">
        <v>96</v>
      </c>
      <c r="O612" s="193">
        <v>60.4</v>
      </c>
      <c r="P612" s="170">
        <v>633</v>
      </c>
      <c r="Q612" s="171">
        <v>210</v>
      </c>
      <c r="R612" s="193">
        <v>33.200000000000003</v>
      </c>
      <c r="S612" s="170">
        <v>173</v>
      </c>
      <c r="T612" s="171">
        <v>109</v>
      </c>
      <c r="U612" s="193">
        <v>63</v>
      </c>
      <c r="V612" s="170">
        <v>554</v>
      </c>
      <c r="W612" s="171">
        <v>191</v>
      </c>
      <c r="X612" s="193">
        <v>34.5</v>
      </c>
      <c r="Y612" s="170">
        <v>168</v>
      </c>
      <c r="Z612" s="171">
        <v>105</v>
      </c>
      <c r="AA612" s="193">
        <v>62.5</v>
      </c>
      <c r="AB612" s="170">
        <v>465</v>
      </c>
      <c r="AC612" s="171">
        <v>143</v>
      </c>
      <c r="AD612" s="193">
        <v>30.8</v>
      </c>
      <c r="AE612" s="170">
        <v>142</v>
      </c>
      <c r="AF612" s="171">
        <v>77</v>
      </c>
      <c r="AG612" s="193">
        <v>54.2</v>
      </c>
    </row>
    <row r="613" spans="1:33" ht="26.25">
      <c r="A613" s="104" t="s">
        <v>9</v>
      </c>
      <c r="B613" s="441" t="s">
        <v>180</v>
      </c>
      <c r="C613" s="58" t="s">
        <v>47</v>
      </c>
      <c r="D613" s="169">
        <v>15</v>
      </c>
      <c r="E613" s="168">
        <v>10</v>
      </c>
      <c r="F613" s="192">
        <v>66.7</v>
      </c>
      <c r="G613" s="169">
        <v>14</v>
      </c>
      <c r="H613" s="168">
        <v>10</v>
      </c>
      <c r="I613" s="192">
        <v>71.400000000000006</v>
      </c>
      <c r="J613" s="169">
        <v>6</v>
      </c>
      <c r="K613" s="168">
        <v>5</v>
      </c>
      <c r="L613" s="192">
        <v>83.3</v>
      </c>
      <c r="M613" s="169">
        <v>5</v>
      </c>
      <c r="N613" s="168">
        <v>5</v>
      </c>
      <c r="O613" s="192">
        <v>100</v>
      </c>
      <c r="P613" s="169">
        <v>2</v>
      </c>
      <c r="Q613" s="168">
        <v>2</v>
      </c>
      <c r="R613" s="192">
        <v>100</v>
      </c>
      <c r="S613" s="169">
        <v>2</v>
      </c>
      <c r="T613" s="168">
        <v>2</v>
      </c>
      <c r="U613" s="192">
        <v>100</v>
      </c>
      <c r="V613" s="169">
        <v>10</v>
      </c>
      <c r="W613" s="168">
        <v>8</v>
      </c>
      <c r="X613" s="192">
        <v>80</v>
      </c>
      <c r="Y613" s="169">
        <v>8</v>
      </c>
      <c r="Z613" s="168">
        <v>8</v>
      </c>
      <c r="AA613" s="192">
        <v>100</v>
      </c>
      <c r="AB613" s="169">
        <v>8</v>
      </c>
      <c r="AC613" s="168">
        <v>6</v>
      </c>
      <c r="AD613" s="192">
        <v>75</v>
      </c>
      <c r="AE613" s="169">
        <v>8</v>
      </c>
      <c r="AF613" s="168">
        <v>6</v>
      </c>
      <c r="AG613" s="192">
        <v>75</v>
      </c>
    </row>
    <row r="614" spans="1:33" ht="26.25">
      <c r="A614" s="104"/>
      <c r="B614" s="441"/>
      <c r="C614" s="58" t="s">
        <v>48</v>
      </c>
      <c r="D614" s="169">
        <v>291</v>
      </c>
      <c r="E614" s="168">
        <v>206</v>
      </c>
      <c r="F614" s="192">
        <v>70.8</v>
      </c>
      <c r="G614" s="169">
        <v>191</v>
      </c>
      <c r="H614" s="168">
        <v>167</v>
      </c>
      <c r="I614" s="192">
        <v>87.4</v>
      </c>
      <c r="J614" s="169">
        <v>247</v>
      </c>
      <c r="K614" s="168">
        <v>189</v>
      </c>
      <c r="L614" s="192">
        <v>76.5</v>
      </c>
      <c r="M614" s="169">
        <v>165</v>
      </c>
      <c r="N614" s="168">
        <v>141</v>
      </c>
      <c r="O614" s="192">
        <v>85.5</v>
      </c>
      <c r="P614" s="169">
        <v>249</v>
      </c>
      <c r="Q614" s="168">
        <v>199</v>
      </c>
      <c r="R614" s="192">
        <v>79.900000000000006</v>
      </c>
      <c r="S614" s="169">
        <v>174</v>
      </c>
      <c r="T614" s="168">
        <v>159</v>
      </c>
      <c r="U614" s="192">
        <v>91.4</v>
      </c>
      <c r="V614" s="169">
        <v>308</v>
      </c>
      <c r="W614" s="168">
        <v>208</v>
      </c>
      <c r="X614" s="192">
        <v>67.5</v>
      </c>
      <c r="Y614" s="169">
        <v>198</v>
      </c>
      <c r="Z614" s="168">
        <v>168</v>
      </c>
      <c r="AA614" s="192">
        <v>84.8</v>
      </c>
      <c r="AB614" s="169">
        <v>333</v>
      </c>
      <c r="AC614" s="168">
        <v>245</v>
      </c>
      <c r="AD614" s="192">
        <v>73.599999999999994</v>
      </c>
      <c r="AE614" s="169">
        <v>223</v>
      </c>
      <c r="AF614" s="168">
        <v>192</v>
      </c>
      <c r="AG614" s="192">
        <v>86.1</v>
      </c>
    </row>
    <row r="615" spans="1:33">
      <c r="A615" s="104"/>
      <c r="B615" s="441"/>
      <c r="C615" s="58" t="s">
        <v>36</v>
      </c>
      <c r="D615" s="169">
        <v>306</v>
      </c>
      <c r="E615" s="168">
        <v>216</v>
      </c>
      <c r="F615" s="192">
        <v>70.599999999999994</v>
      </c>
      <c r="G615" s="169">
        <v>200</v>
      </c>
      <c r="H615" s="168">
        <v>173</v>
      </c>
      <c r="I615" s="192">
        <v>86.5</v>
      </c>
      <c r="J615" s="169">
        <v>253</v>
      </c>
      <c r="K615" s="168">
        <v>194</v>
      </c>
      <c r="L615" s="192">
        <v>76.7</v>
      </c>
      <c r="M615" s="169">
        <v>168</v>
      </c>
      <c r="N615" s="168">
        <v>145</v>
      </c>
      <c r="O615" s="192">
        <v>86.3</v>
      </c>
      <c r="P615" s="169">
        <v>251</v>
      </c>
      <c r="Q615" s="168">
        <v>201</v>
      </c>
      <c r="R615" s="192">
        <v>80.099999999999994</v>
      </c>
      <c r="S615" s="169">
        <v>174</v>
      </c>
      <c r="T615" s="168">
        <v>159</v>
      </c>
      <c r="U615" s="192">
        <v>91.4</v>
      </c>
      <c r="V615" s="169">
        <v>318</v>
      </c>
      <c r="W615" s="168">
        <v>216</v>
      </c>
      <c r="X615" s="192">
        <v>67.900000000000006</v>
      </c>
      <c r="Y615" s="169">
        <v>199</v>
      </c>
      <c r="Z615" s="168">
        <v>171</v>
      </c>
      <c r="AA615" s="192">
        <v>85.9</v>
      </c>
      <c r="AB615" s="169">
        <v>341</v>
      </c>
      <c r="AC615" s="168">
        <v>251</v>
      </c>
      <c r="AD615" s="192">
        <v>73.599999999999994</v>
      </c>
      <c r="AE615" s="169">
        <v>226</v>
      </c>
      <c r="AF615" s="168">
        <v>194</v>
      </c>
      <c r="AG615" s="192">
        <v>85.8</v>
      </c>
    </row>
    <row r="616" spans="1:33" ht="26.25">
      <c r="A616" s="104"/>
      <c r="B616" s="442" t="s">
        <v>181</v>
      </c>
      <c r="C616" s="429" t="s">
        <v>291</v>
      </c>
      <c r="D616" s="172">
        <v>2</v>
      </c>
      <c r="E616" s="173">
        <v>1</v>
      </c>
      <c r="F616" s="191">
        <v>50</v>
      </c>
      <c r="G616" s="172">
        <v>2</v>
      </c>
      <c r="H616" s="173">
        <v>1</v>
      </c>
      <c r="I616" s="191">
        <v>50</v>
      </c>
      <c r="J616" s="172">
        <v>3</v>
      </c>
      <c r="K616" s="173">
        <v>3</v>
      </c>
      <c r="L616" s="191">
        <v>100</v>
      </c>
      <c r="M616" s="172">
        <v>3</v>
      </c>
      <c r="N616" s="173">
        <v>3</v>
      </c>
      <c r="O616" s="191">
        <v>100</v>
      </c>
      <c r="P616" s="172">
        <v>2</v>
      </c>
      <c r="Q616" s="173">
        <v>1</v>
      </c>
      <c r="R616" s="191">
        <v>50</v>
      </c>
      <c r="S616" s="172">
        <v>2</v>
      </c>
      <c r="T616" s="173">
        <v>1</v>
      </c>
      <c r="U616" s="191">
        <v>50</v>
      </c>
      <c r="V616" s="172">
        <v>0</v>
      </c>
      <c r="W616" s="173">
        <v>0</v>
      </c>
      <c r="X616" s="191">
        <v>0</v>
      </c>
      <c r="Y616" s="172">
        <v>0</v>
      </c>
      <c r="Z616" s="173">
        <v>0</v>
      </c>
      <c r="AA616" s="191">
        <v>0</v>
      </c>
      <c r="AB616" s="172">
        <v>3</v>
      </c>
      <c r="AC616" s="173">
        <v>3</v>
      </c>
      <c r="AD616" s="191">
        <v>100</v>
      </c>
      <c r="AE616" s="172">
        <v>3</v>
      </c>
      <c r="AF616" s="173">
        <v>3</v>
      </c>
      <c r="AG616" s="191">
        <v>100</v>
      </c>
    </row>
    <row r="617" spans="1:33">
      <c r="A617" s="104"/>
      <c r="B617" s="443" t="s">
        <v>36</v>
      </c>
      <c r="C617" s="444"/>
      <c r="D617" s="170">
        <v>308</v>
      </c>
      <c r="E617" s="171">
        <v>217</v>
      </c>
      <c r="F617" s="193">
        <v>70.5</v>
      </c>
      <c r="G617" s="170">
        <v>202</v>
      </c>
      <c r="H617" s="171">
        <v>174</v>
      </c>
      <c r="I617" s="193">
        <v>86.1</v>
      </c>
      <c r="J617" s="170">
        <v>256</v>
      </c>
      <c r="K617" s="171">
        <v>197</v>
      </c>
      <c r="L617" s="193">
        <v>77</v>
      </c>
      <c r="M617" s="170">
        <v>171</v>
      </c>
      <c r="N617" s="171">
        <v>148</v>
      </c>
      <c r="O617" s="193">
        <v>86.5</v>
      </c>
      <c r="P617" s="170">
        <v>253</v>
      </c>
      <c r="Q617" s="171">
        <v>202</v>
      </c>
      <c r="R617" s="193">
        <v>79.8</v>
      </c>
      <c r="S617" s="170">
        <v>176</v>
      </c>
      <c r="T617" s="171">
        <v>160</v>
      </c>
      <c r="U617" s="193">
        <v>90.9</v>
      </c>
      <c r="V617" s="170">
        <v>318</v>
      </c>
      <c r="W617" s="171">
        <v>216</v>
      </c>
      <c r="X617" s="193">
        <v>67.900000000000006</v>
      </c>
      <c r="Y617" s="170">
        <v>199</v>
      </c>
      <c r="Z617" s="171">
        <v>171</v>
      </c>
      <c r="AA617" s="193">
        <v>85.9</v>
      </c>
      <c r="AB617" s="170">
        <v>344</v>
      </c>
      <c r="AC617" s="171">
        <v>254</v>
      </c>
      <c r="AD617" s="193">
        <v>73.8</v>
      </c>
      <c r="AE617" s="170">
        <v>229</v>
      </c>
      <c r="AF617" s="171">
        <v>197</v>
      </c>
      <c r="AG617" s="193">
        <v>86</v>
      </c>
    </row>
    <row r="618" spans="1:33" ht="26.25">
      <c r="A618" s="363" t="s">
        <v>10</v>
      </c>
      <c r="B618" s="443" t="s">
        <v>50</v>
      </c>
      <c r="C618" s="444" t="s">
        <v>50</v>
      </c>
      <c r="D618" s="170">
        <v>18</v>
      </c>
      <c r="E618" s="171">
        <v>1</v>
      </c>
      <c r="F618" s="193">
        <v>5.6</v>
      </c>
      <c r="G618" s="170">
        <v>16</v>
      </c>
      <c r="H618" s="171">
        <v>1</v>
      </c>
      <c r="I618" s="193">
        <v>6.3</v>
      </c>
      <c r="J618" s="170">
        <v>19</v>
      </c>
      <c r="K618" s="171">
        <v>5</v>
      </c>
      <c r="L618" s="193">
        <v>26.3</v>
      </c>
      <c r="M618" s="170">
        <v>18</v>
      </c>
      <c r="N618" s="171">
        <v>5</v>
      </c>
      <c r="O618" s="193">
        <v>27.8</v>
      </c>
      <c r="P618" s="170">
        <v>37</v>
      </c>
      <c r="Q618" s="171">
        <v>12</v>
      </c>
      <c r="R618" s="193">
        <v>32.4</v>
      </c>
      <c r="S618" s="170">
        <v>22</v>
      </c>
      <c r="T618" s="171">
        <v>11</v>
      </c>
      <c r="U618" s="193">
        <v>50</v>
      </c>
      <c r="V618" s="170">
        <v>26</v>
      </c>
      <c r="W618" s="171">
        <v>5</v>
      </c>
      <c r="X618" s="193">
        <v>19.2</v>
      </c>
      <c r="Y618" s="170">
        <v>21</v>
      </c>
      <c r="Z618" s="171">
        <v>5</v>
      </c>
      <c r="AA618" s="193">
        <v>23.8</v>
      </c>
      <c r="AB618" s="170">
        <v>15</v>
      </c>
      <c r="AC618" s="171">
        <v>4</v>
      </c>
      <c r="AD618" s="193">
        <v>26.7</v>
      </c>
      <c r="AE618" s="170">
        <v>15</v>
      </c>
      <c r="AF618" s="171">
        <v>4</v>
      </c>
      <c r="AG618" s="193">
        <v>26.7</v>
      </c>
    </row>
    <row r="619" spans="1:33">
      <c r="A619" s="104"/>
      <c r="B619" s="445" t="s">
        <v>51</v>
      </c>
      <c r="C619" s="440" t="s">
        <v>51</v>
      </c>
      <c r="D619" s="179">
        <v>0</v>
      </c>
      <c r="E619" s="178">
        <v>0</v>
      </c>
      <c r="F619" s="194">
        <v>0</v>
      </c>
      <c r="G619" s="179">
        <v>0</v>
      </c>
      <c r="H619" s="178">
        <v>0</v>
      </c>
      <c r="I619" s="194">
        <v>0</v>
      </c>
      <c r="J619" s="179">
        <v>0</v>
      </c>
      <c r="K619" s="178">
        <v>0</v>
      </c>
      <c r="L619" s="194">
        <v>0</v>
      </c>
      <c r="M619" s="179">
        <v>0</v>
      </c>
      <c r="N619" s="178">
        <v>0</v>
      </c>
      <c r="O619" s="194">
        <v>0</v>
      </c>
      <c r="P619" s="179">
        <v>1</v>
      </c>
      <c r="Q619" s="178">
        <v>1</v>
      </c>
      <c r="R619" s="194">
        <v>100</v>
      </c>
      <c r="S619" s="179">
        <v>1</v>
      </c>
      <c r="T619" s="178">
        <v>1</v>
      </c>
      <c r="U619" s="194">
        <v>100</v>
      </c>
      <c r="V619" s="179">
        <v>2</v>
      </c>
      <c r="W619" s="178">
        <v>2</v>
      </c>
      <c r="X619" s="194">
        <v>100</v>
      </c>
      <c r="Y619" s="179">
        <v>2</v>
      </c>
      <c r="Z619" s="178">
        <v>2</v>
      </c>
      <c r="AA619" s="194">
        <v>100</v>
      </c>
      <c r="AB619" s="179">
        <v>0</v>
      </c>
      <c r="AC619" s="178">
        <v>0</v>
      </c>
      <c r="AD619" s="194">
        <v>0</v>
      </c>
      <c r="AE619" s="179">
        <v>0</v>
      </c>
      <c r="AF619" s="178">
        <v>0</v>
      </c>
      <c r="AG619" s="194">
        <v>0</v>
      </c>
    </row>
    <row r="620" spans="1:33">
      <c r="A620" s="104"/>
      <c r="B620" s="442" t="s">
        <v>182</v>
      </c>
      <c r="C620" s="429" t="s">
        <v>52</v>
      </c>
      <c r="D620" s="172">
        <v>0</v>
      </c>
      <c r="E620" s="173">
        <v>0</v>
      </c>
      <c r="F620" s="191">
        <v>0</v>
      </c>
      <c r="G620" s="172">
        <v>0</v>
      </c>
      <c r="H620" s="173">
        <v>0</v>
      </c>
      <c r="I620" s="191">
        <v>0</v>
      </c>
      <c r="J620" s="172">
        <v>1</v>
      </c>
      <c r="K620" s="173">
        <v>1</v>
      </c>
      <c r="L620" s="191">
        <v>100</v>
      </c>
      <c r="M620" s="172">
        <v>1</v>
      </c>
      <c r="N620" s="173">
        <v>1</v>
      </c>
      <c r="O620" s="191">
        <v>100</v>
      </c>
      <c r="P620" s="172">
        <v>1</v>
      </c>
      <c r="Q620" s="173">
        <v>1</v>
      </c>
      <c r="R620" s="191">
        <v>100</v>
      </c>
      <c r="S620" s="172">
        <v>1</v>
      </c>
      <c r="T620" s="173">
        <v>1</v>
      </c>
      <c r="U620" s="191">
        <v>100</v>
      </c>
      <c r="V620" s="172">
        <v>1</v>
      </c>
      <c r="W620" s="173">
        <v>0</v>
      </c>
      <c r="X620" s="191">
        <v>0</v>
      </c>
      <c r="Y620" s="172">
        <v>1</v>
      </c>
      <c r="Z620" s="173">
        <v>0</v>
      </c>
      <c r="AA620" s="191">
        <v>0</v>
      </c>
      <c r="AB620" s="172">
        <v>3</v>
      </c>
      <c r="AC620" s="173">
        <v>1</v>
      </c>
      <c r="AD620" s="191">
        <v>33.299999999999997</v>
      </c>
      <c r="AE620" s="172">
        <v>3</v>
      </c>
      <c r="AF620" s="173">
        <v>1</v>
      </c>
      <c r="AG620" s="191">
        <v>33.299999999999997</v>
      </c>
    </row>
    <row r="621" spans="1:33">
      <c r="A621" s="104"/>
      <c r="B621" s="441"/>
      <c r="C621" s="58" t="s">
        <v>53</v>
      </c>
      <c r="D621" s="169">
        <v>151</v>
      </c>
      <c r="E621" s="168">
        <v>109</v>
      </c>
      <c r="F621" s="192">
        <v>72.2</v>
      </c>
      <c r="G621" s="169">
        <v>126</v>
      </c>
      <c r="H621" s="168">
        <v>91</v>
      </c>
      <c r="I621" s="192">
        <v>72.2</v>
      </c>
      <c r="J621" s="169">
        <v>139</v>
      </c>
      <c r="K621" s="168">
        <v>106</v>
      </c>
      <c r="L621" s="192">
        <v>76.3</v>
      </c>
      <c r="M621" s="169">
        <v>111</v>
      </c>
      <c r="N621" s="168">
        <v>90</v>
      </c>
      <c r="O621" s="192">
        <v>81.099999999999994</v>
      </c>
      <c r="P621" s="169">
        <v>162</v>
      </c>
      <c r="Q621" s="168">
        <v>84</v>
      </c>
      <c r="R621" s="192">
        <v>51.9</v>
      </c>
      <c r="S621" s="169">
        <v>121</v>
      </c>
      <c r="T621" s="168">
        <v>66</v>
      </c>
      <c r="U621" s="192">
        <v>54.5</v>
      </c>
      <c r="V621" s="169">
        <v>173</v>
      </c>
      <c r="W621" s="168">
        <v>101</v>
      </c>
      <c r="X621" s="192">
        <v>58.4</v>
      </c>
      <c r="Y621" s="169">
        <v>143</v>
      </c>
      <c r="Z621" s="168">
        <v>89</v>
      </c>
      <c r="AA621" s="192">
        <v>62.2</v>
      </c>
      <c r="AB621" s="169">
        <v>167</v>
      </c>
      <c r="AC621" s="168">
        <v>92</v>
      </c>
      <c r="AD621" s="192">
        <v>55.1</v>
      </c>
      <c r="AE621" s="169">
        <v>126</v>
      </c>
      <c r="AF621" s="168">
        <v>75</v>
      </c>
      <c r="AG621" s="192">
        <v>59.5</v>
      </c>
    </row>
    <row r="622" spans="1:33">
      <c r="A622" s="104"/>
      <c r="B622" s="443"/>
      <c r="C622" s="444" t="s">
        <v>36</v>
      </c>
      <c r="D622" s="170">
        <v>151</v>
      </c>
      <c r="E622" s="171">
        <v>109</v>
      </c>
      <c r="F622" s="193">
        <v>72.2</v>
      </c>
      <c r="G622" s="170">
        <v>126</v>
      </c>
      <c r="H622" s="171">
        <v>91</v>
      </c>
      <c r="I622" s="193">
        <v>72.2</v>
      </c>
      <c r="J622" s="170">
        <v>140</v>
      </c>
      <c r="K622" s="171">
        <v>107</v>
      </c>
      <c r="L622" s="193">
        <v>76.400000000000006</v>
      </c>
      <c r="M622" s="170">
        <v>112</v>
      </c>
      <c r="N622" s="171">
        <v>91</v>
      </c>
      <c r="O622" s="193">
        <v>81.3</v>
      </c>
      <c r="P622" s="170">
        <v>163</v>
      </c>
      <c r="Q622" s="171">
        <v>85</v>
      </c>
      <c r="R622" s="193">
        <v>52.1</v>
      </c>
      <c r="S622" s="170">
        <v>122</v>
      </c>
      <c r="T622" s="171">
        <v>67</v>
      </c>
      <c r="U622" s="193">
        <v>54.9</v>
      </c>
      <c r="V622" s="170">
        <v>174</v>
      </c>
      <c r="W622" s="171">
        <v>101</v>
      </c>
      <c r="X622" s="193">
        <v>58</v>
      </c>
      <c r="Y622" s="170">
        <v>143</v>
      </c>
      <c r="Z622" s="171">
        <v>89</v>
      </c>
      <c r="AA622" s="193">
        <v>62.2</v>
      </c>
      <c r="AB622" s="170">
        <v>170</v>
      </c>
      <c r="AC622" s="171">
        <v>93</v>
      </c>
      <c r="AD622" s="193">
        <v>54.7</v>
      </c>
      <c r="AE622" s="170">
        <v>128</v>
      </c>
      <c r="AF622" s="171">
        <v>76</v>
      </c>
      <c r="AG622" s="193">
        <v>59.4</v>
      </c>
    </row>
    <row r="623" spans="1:33">
      <c r="A623" s="104"/>
      <c r="B623" s="441" t="s">
        <v>36</v>
      </c>
      <c r="C623" s="58"/>
      <c r="D623" s="169">
        <v>169</v>
      </c>
      <c r="E623" s="168">
        <v>110</v>
      </c>
      <c r="F623" s="192">
        <v>65.099999999999994</v>
      </c>
      <c r="G623" s="169">
        <v>141</v>
      </c>
      <c r="H623" s="168">
        <v>92</v>
      </c>
      <c r="I623" s="192">
        <v>65.2</v>
      </c>
      <c r="J623" s="169">
        <v>159</v>
      </c>
      <c r="K623" s="168">
        <v>112</v>
      </c>
      <c r="L623" s="192">
        <v>70.400000000000006</v>
      </c>
      <c r="M623" s="169">
        <v>130</v>
      </c>
      <c r="N623" s="168">
        <v>96</v>
      </c>
      <c r="O623" s="192">
        <v>73.8</v>
      </c>
      <c r="P623" s="169">
        <v>201</v>
      </c>
      <c r="Q623" s="168">
        <v>98</v>
      </c>
      <c r="R623" s="192">
        <v>48.8</v>
      </c>
      <c r="S623" s="169">
        <v>144</v>
      </c>
      <c r="T623" s="168">
        <v>79</v>
      </c>
      <c r="U623" s="192">
        <v>54.9</v>
      </c>
      <c r="V623" s="169">
        <v>202</v>
      </c>
      <c r="W623" s="168">
        <v>108</v>
      </c>
      <c r="X623" s="192">
        <v>53.5</v>
      </c>
      <c r="Y623" s="169">
        <v>166</v>
      </c>
      <c r="Z623" s="168">
        <v>96</v>
      </c>
      <c r="AA623" s="192">
        <v>57.8</v>
      </c>
      <c r="AB623" s="169">
        <v>185</v>
      </c>
      <c r="AC623" s="168">
        <v>97</v>
      </c>
      <c r="AD623" s="192">
        <v>52.4</v>
      </c>
      <c r="AE623" s="169">
        <v>143</v>
      </c>
      <c r="AF623" s="168">
        <v>80</v>
      </c>
      <c r="AG623" s="192">
        <v>55.9</v>
      </c>
    </row>
    <row r="624" spans="1:33">
      <c r="A624" s="363" t="s">
        <v>11</v>
      </c>
      <c r="B624" s="442" t="s">
        <v>54</v>
      </c>
      <c r="C624" s="429" t="s">
        <v>55</v>
      </c>
      <c r="D624" s="172">
        <v>532</v>
      </c>
      <c r="E624" s="173">
        <v>283</v>
      </c>
      <c r="F624" s="191">
        <v>53.2</v>
      </c>
      <c r="G624" s="172">
        <v>377</v>
      </c>
      <c r="H624" s="173">
        <v>230</v>
      </c>
      <c r="I624" s="191">
        <v>61</v>
      </c>
      <c r="J624" s="172">
        <v>566</v>
      </c>
      <c r="K624" s="173">
        <v>291</v>
      </c>
      <c r="L624" s="191">
        <v>51.4</v>
      </c>
      <c r="M624" s="172">
        <v>404</v>
      </c>
      <c r="N624" s="173">
        <v>239</v>
      </c>
      <c r="O624" s="191">
        <v>59.2</v>
      </c>
      <c r="P624" s="172">
        <v>629</v>
      </c>
      <c r="Q624" s="173">
        <v>330</v>
      </c>
      <c r="R624" s="191">
        <v>52.5</v>
      </c>
      <c r="S624" s="172">
        <v>432</v>
      </c>
      <c r="T624" s="173">
        <v>257</v>
      </c>
      <c r="U624" s="191">
        <v>59.5</v>
      </c>
      <c r="V624" s="172">
        <v>795</v>
      </c>
      <c r="W624" s="173">
        <v>431</v>
      </c>
      <c r="X624" s="191">
        <v>54.2</v>
      </c>
      <c r="Y624" s="172">
        <v>560</v>
      </c>
      <c r="Z624" s="173">
        <v>332</v>
      </c>
      <c r="AA624" s="191">
        <v>59.3</v>
      </c>
      <c r="AB624" s="172">
        <v>529</v>
      </c>
      <c r="AC624" s="173">
        <v>295</v>
      </c>
      <c r="AD624" s="191">
        <v>55.8</v>
      </c>
      <c r="AE624" s="172">
        <v>377</v>
      </c>
      <c r="AF624" s="173">
        <v>213</v>
      </c>
      <c r="AG624" s="191">
        <v>56.5</v>
      </c>
    </row>
    <row r="625" spans="1:33">
      <c r="A625" s="104"/>
      <c r="B625" s="441"/>
      <c r="C625" s="58" t="s">
        <v>56</v>
      </c>
      <c r="D625" s="169">
        <v>60</v>
      </c>
      <c r="E625" s="168">
        <v>39</v>
      </c>
      <c r="F625" s="192">
        <v>65</v>
      </c>
      <c r="G625" s="169">
        <v>54</v>
      </c>
      <c r="H625" s="168">
        <v>34</v>
      </c>
      <c r="I625" s="192">
        <v>63</v>
      </c>
      <c r="J625" s="169">
        <v>77</v>
      </c>
      <c r="K625" s="168">
        <v>43</v>
      </c>
      <c r="L625" s="192">
        <v>55.8</v>
      </c>
      <c r="M625" s="169">
        <v>63</v>
      </c>
      <c r="N625" s="168">
        <v>37</v>
      </c>
      <c r="O625" s="192">
        <v>58.7</v>
      </c>
      <c r="P625" s="169">
        <v>96</v>
      </c>
      <c r="Q625" s="168">
        <v>50</v>
      </c>
      <c r="R625" s="192">
        <v>52.1</v>
      </c>
      <c r="S625" s="169">
        <v>76</v>
      </c>
      <c r="T625" s="168">
        <v>45</v>
      </c>
      <c r="U625" s="192">
        <v>59.2</v>
      </c>
      <c r="V625" s="169">
        <v>102</v>
      </c>
      <c r="W625" s="168">
        <v>49</v>
      </c>
      <c r="X625" s="192">
        <v>48</v>
      </c>
      <c r="Y625" s="169">
        <v>72</v>
      </c>
      <c r="Z625" s="168">
        <v>44</v>
      </c>
      <c r="AA625" s="192">
        <v>61.1</v>
      </c>
      <c r="AB625" s="169">
        <v>79</v>
      </c>
      <c r="AC625" s="168">
        <v>48</v>
      </c>
      <c r="AD625" s="192">
        <v>60.8</v>
      </c>
      <c r="AE625" s="169">
        <v>67</v>
      </c>
      <c r="AF625" s="168">
        <v>44</v>
      </c>
      <c r="AG625" s="192">
        <v>65.7</v>
      </c>
    </row>
    <row r="626" spans="1:33">
      <c r="A626" s="104"/>
      <c r="B626" s="441"/>
      <c r="C626" s="58" t="s">
        <v>36</v>
      </c>
      <c r="D626" s="169">
        <v>592</v>
      </c>
      <c r="E626" s="168">
        <v>322</v>
      </c>
      <c r="F626" s="192">
        <v>54.4</v>
      </c>
      <c r="G626" s="169">
        <v>411</v>
      </c>
      <c r="H626" s="168">
        <v>259</v>
      </c>
      <c r="I626" s="192">
        <v>63</v>
      </c>
      <c r="J626" s="169">
        <v>643</v>
      </c>
      <c r="K626" s="168">
        <v>334</v>
      </c>
      <c r="L626" s="192">
        <v>51.9</v>
      </c>
      <c r="M626" s="169">
        <v>437</v>
      </c>
      <c r="N626" s="168">
        <v>269</v>
      </c>
      <c r="O626" s="192">
        <v>61.6</v>
      </c>
      <c r="P626" s="169">
        <v>725</v>
      </c>
      <c r="Q626" s="168">
        <v>380</v>
      </c>
      <c r="R626" s="192">
        <v>52.4</v>
      </c>
      <c r="S626" s="169">
        <v>482</v>
      </c>
      <c r="T626" s="168">
        <v>294</v>
      </c>
      <c r="U626" s="192">
        <v>61</v>
      </c>
      <c r="V626" s="169">
        <v>897</v>
      </c>
      <c r="W626" s="168">
        <v>480</v>
      </c>
      <c r="X626" s="192">
        <v>53.5</v>
      </c>
      <c r="Y626" s="169">
        <v>590</v>
      </c>
      <c r="Z626" s="168">
        <v>367</v>
      </c>
      <c r="AA626" s="192">
        <v>62.2</v>
      </c>
      <c r="AB626" s="169">
        <v>608</v>
      </c>
      <c r="AC626" s="168">
        <v>343</v>
      </c>
      <c r="AD626" s="192">
        <v>56.4</v>
      </c>
      <c r="AE626" s="169">
        <v>416</v>
      </c>
      <c r="AF626" s="168">
        <v>251</v>
      </c>
      <c r="AG626" s="192">
        <v>60.3</v>
      </c>
    </row>
    <row r="627" spans="1:33">
      <c r="A627" s="104"/>
      <c r="B627" s="445" t="s">
        <v>57</v>
      </c>
      <c r="C627" s="440" t="s">
        <v>57</v>
      </c>
      <c r="D627" s="179">
        <v>1</v>
      </c>
      <c r="E627" s="178">
        <v>1</v>
      </c>
      <c r="F627" s="194">
        <v>100</v>
      </c>
      <c r="G627" s="179">
        <v>1</v>
      </c>
      <c r="H627" s="178">
        <v>1</v>
      </c>
      <c r="I627" s="194">
        <v>100</v>
      </c>
      <c r="J627" s="179">
        <v>4</v>
      </c>
      <c r="K627" s="178">
        <v>0</v>
      </c>
      <c r="L627" s="194">
        <v>0</v>
      </c>
      <c r="M627" s="179">
        <v>4</v>
      </c>
      <c r="N627" s="178">
        <v>0</v>
      </c>
      <c r="O627" s="194">
        <v>0</v>
      </c>
      <c r="P627" s="179">
        <v>2</v>
      </c>
      <c r="Q627" s="178">
        <v>0</v>
      </c>
      <c r="R627" s="194">
        <v>0</v>
      </c>
      <c r="S627" s="179">
        <v>2</v>
      </c>
      <c r="T627" s="178">
        <v>0</v>
      </c>
      <c r="U627" s="194">
        <v>0</v>
      </c>
      <c r="V627" s="179">
        <v>6</v>
      </c>
      <c r="W627" s="178">
        <v>5</v>
      </c>
      <c r="X627" s="194">
        <v>83.3</v>
      </c>
      <c r="Y627" s="179">
        <v>4</v>
      </c>
      <c r="Z627" s="178">
        <v>3</v>
      </c>
      <c r="AA627" s="194">
        <v>75</v>
      </c>
      <c r="AB627" s="179">
        <v>1</v>
      </c>
      <c r="AC627" s="178">
        <v>1</v>
      </c>
      <c r="AD627" s="194">
        <v>100</v>
      </c>
      <c r="AE627" s="179">
        <v>1</v>
      </c>
      <c r="AF627" s="178">
        <v>1</v>
      </c>
      <c r="AG627" s="194">
        <v>100</v>
      </c>
    </row>
    <row r="628" spans="1:33">
      <c r="A628" s="104"/>
      <c r="B628" s="445" t="s">
        <v>36</v>
      </c>
      <c r="C628" s="440"/>
      <c r="D628" s="179">
        <v>593</v>
      </c>
      <c r="E628" s="178">
        <v>323</v>
      </c>
      <c r="F628" s="194">
        <v>54.5</v>
      </c>
      <c r="G628" s="179">
        <v>412</v>
      </c>
      <c r="H628" s="178">
        <v>260</v>
      </c>
      <c r="I628" s="194">
        <v>63.1</v>
      </c>
      <c r="J628" s="179">
        <v>647</v>
      </c>
      <c r="K628" s="178">
        <v>334</v>
      </c>
      <c r="L628" s="194">
        <v>51.6</v>
      </c>
      <c r="M628" s="179">
        <v>437</v>
      </c>
      <c r="N628" s="178">
        <v>269</v>
      </c>
      <c r="O628" s="194">
        <v>61.6</v>
      </c>
      <c r="P628" s="179">
        <v>727</v>
      </c>
      <c r="Q628" s="178">
        <v>380</v>
      </c>
      <c r="R628" s="194">
        <v>52.3</v>
      </c>
      <c r="S628" s="179">
        <v>483</v>
      </c>
      <c r="T628" s="178">
        <v>294</v>
      </c>
      <c r="U628" s="194">
        <v>60.9</v>
      </c>
      <c r="V628" s="179">
        <v>903</v>
      </c>
      <c r="W628" s="178">
        <v>485</v>
      </c>
      <c r="X628" s="194">
        <v>53.7</v>
      </c>
      <c r="Y628" s="179">
        <v>593</v>
      </c>
      <c r="Z628" s="178">
        <v>370</v>
      </c>
      <c r="AA628" s="194">
        <v>62.4</v>
      </c>
      <c r="AB628" s="179">
        <v>609</v>
      </c>
      <c r="AC628" s="178">
        <v>344</v>
      </c>
      <c r="AD628" s="194">
        <v>56.5</v>
      </c>
      <c r="AE628" s="179">
        <v>416</v>
      </c>
      <c r="AF628" s="178">
        <v>252</v>
      </c>
      <c r="AG628" s="194">
        <v>60.6</v>
      </c>
    </row>
    <row r="629" spans="1:33" ht="26.25">
      <c r="A629" s="447" t="s">
        <v>12</v>
      </c>
      <c r="B629" s="443"/>
      <c r="C629" s="444"/>
      <c r="D629" s="170">
        <v>1343</v>
      </c>
      <c r="E629" s="171">
        <v>898</v>
      </c>
      <c r="F629" s="193">
        <v>66.900000000000006</v>
      </c>
      <c r="G629" s="170">
        <v>757</v>
      </c>
      <c r="H629" s="171">
        <v>546</v>
      </c>
      <c r="I629" s="193">
        <v>72.099999999999994</v>
      </c>
      <c r="J629" s="170">
        <v>1231</v>
      </c>
      <c r="K629" s="171">
        <v>791</v>
      </c>
      <c r="L629" s="193">
        <v>64.3</v>
      </c>
      <c r="M629" s="170">
        <v>673</v>
      </c>
      <c r="N629" s="171">
        <v>472</v>
      </c>
      <c r="O629" s="193">
        <v>70.099999999999994</v>
      </c>
      <c r="P629" s="170">
        <v>1106</v>
      </c>
      <c r="Q629" s="171">
        <v>631</v>
      </c>
      <c r="R629" s="193">
        <v>57.1</v>
      </c>
      <c r="S629" s="170">
        <v>580</v>
      </c>
      <c r="T629" s="171">
        <v>411</v>
      </c>
      <c r="U629" s="193">
        <v>70.900000000000006</v>
      </c>
      <c r="V629" s="170">
        <v>1123</v>
      </c>
      <c r="W629" s="171">
        <v>671</v>
      </c>
      <c r="X629" s="193">
        <v>59.8</v>
      </c>
      <c r="Y629" s="170">
        <v>548</v>
      </c>
      <c r="Z629" s="171">
        <v>395</v>
      </c>
      <c r="AA629" s="193">
        <v>72.099999999999994</v>
      </c>
      <c r="AB629" s="170">
        <v>1209</v>
      </c>
      <c r="AC629" s="171">
        <v>679</v>
      </c>
      <c r="AD629" s="193">
        <v>56.2</v>
      </c>
      <c r="AE629" s="170">
        <v>565</v>
      </c>
      <c r="AF629" s="171">
        <v>377</v>
      </c>
      <c r="AG629" s="193">
        <v>66.7</v>
      </c>
    </row>
    <row r="630" spans="1:33">
      <c r="A630" s="363" t="s">
        <v>13</v>
      </c>
      <c r="B630" s="442" t="s">
        <v>183</v>
      </c>
      <c r="C630" s="429" t="s">
        <v>58</v>
      </c>
      <c r="D630" s="172">
        <v>75</v>
      </c>
      <c r="E630" s="173">
        <v>39</v>
      </c>
      <c r="F630" s="191">
        <v>52</v>
      </c>
      <c r="G630" s="172">
        <v>63</v>
      </c>
      <c r="H630" s="173">
        <v>35</v>
      </c>
      <c r="I630" s="191">
        <v>55.6</v>
      </c>
      <c r="J630" s="172">
        <v>70</v>
      </c>
      <c r="K630" s="173">
        <v>39</v>
      </c>
      <c r="L630" s="191">
        <v>55.7</v>
      </c>
      <c r="M630" s="172">
        <v>54</v>
      </c>
      <c r="N630" s="173">
        <v>34</v>
      </c>
      <c r="O630" s="191">
        <v>63</v>
      </c>
      <c r="P630" s="172">
        <v>61</v>
      </c>
      <c r="Q630" s="173">
        <v>28</v>
      </c>
      <c r="R630" s="191">
        <v>45.9</v>
      </c>
      <c r="S630" s="172">
        <v>48</v>
      </c>
      <c r="T630" s="173">
        <v>23</v>
      </c>
      <c r="U630" s="191">
        <v>47.9</v>
      </c>
      <c r="V630" s="172">
        <v>126</v>
      </c>
      <c r="W630" s="173">
        <v>57</v>
      </c>
      <c r="X630" s="191">
        <v>45.2</v>
      </c>
      <c r="Y630" s="172">
        <v>87</v>
      </c>
      <c r="Z630" s="173">
        <v>40</v>
      </c>
      <c r="AA630" s="191">
        <v>46</v>
      </c>
      <c r="AB630" s="172">
        <v>139</v>
      </c>
      <c r="AC630" s="173">
        <v>64</v>
      </c>
      <c r="AD630" s="191">
        <v>46</v>
      </c>
      <c r="AE630" s="172">
        <v>92</v>
      </c>
      <c r="AF630" s="173">
        <v>54</v>
      </c>
      <c r="AG630" s="191">
        <v>58.7</v>
      </c>
    </row>
    <row r="631" spans="1:33">
      <c r="A631" s="104"/>
      <c r="B631" s="441"/>
      <c r="C631" s="58" t="s">
        <v>59</v>
      </c>
      <c r="D631" s="169">
        <v>717</v>
      </c>
      <c r="E631" s="168">
        <v>520</v>
      </c>
      <c r="F631" s="192">
        <v>72.5</v>
      </c>
      <c r="G631" s="169">
        <v>502</v>
      </c>
      <c r="H631" s="168">
        <v>384</v>
      </c>
      <c r="I631" s="192">
        <v>76.5</v>
      </c>
      <c r="J631" s="169">
        <v>677</v>
      </c>
      <c r="K631" s="168">
        <v>489</v>
      </c>
      <c r="L631" s="192">
        <v>72.2</v>
      </c>
      <c r="M631" s="169">
        <v>442</v>
      </c>
      <c r="N631" s="168">
        <v>342</v>
      </c>
      <c r="O631" s="192">
        <v>77.400000000000006</v>
      </c>
      <c r="P631" s="169">
        <v>703</v>
      </c>
      <c r="Q631" s="168">
        <v>499</v>
      </c>
      <c r="R631" s="192">
        <v>71</v>
      </c>
      <c r="S631" s="169">
        <v>452</v>
      </c>
      <c r="T631" s="168">
        <v>354</v>
      </c>
      <c r="U631" s="192">
        <v>78.3</v>
      </c>
      <c r="V631" s="169">
        <v>910</v>
      </c>
      <c r="W631" s="168">
        <v>642</v>
      </c>
      <c r="X631" s="192">
        <v>70.5</v>
      </c>
      <c r="Y631" s="169">
        <v>566</v>
      </c>
      <c r="Z631" s="168">
        <v>436</v>
      </c>
      <c r="AA631" s="192">
        <v>77</v>
      </c>
      <c r="AB631" s="169">
        <v>1024</v>
      </c>
      <c r="AC631" s="168">
        <v>731</v>
      </c>
      <c r="AD631" s="192">
        <v>71.400000000000006</v>
      </c>
      <c r="AE631" s="169">
        <v>650</v>
      </c>
      <c r="AF631" s="168">
        <v>495</v>
      </c>
      <c r="AG631" s="192">
        <v>76.2</v>
      </c>
    </row>
    <row r="632" spans="1:33">
      <c r="A632" s="104"/>
      <c r="B632" s="441"/>
      <c r="C632" s="58" t="s">
        <v>36</v>
      </c>
      <c r="D632" s="169">
        <v>792</v>
      </c>
      <c r="E632" s="168">
        <v>559</v>
      </c>
      <c r="F632" s="192">
        <v>70.599999999999994</v>
      </c>
      <c r="G632" s="169">
        <v>527</v>
      </c>
      <c r="H632" s="168">
        <v>407</v>
      </c>
      <c r="I632" s="192">
        <v>77.2</v>
      </c>
      <c r="J632" s="169">
        <v>747</v>
      </c>
      <c r="K632" s="168">
        <v>528</v>
      </c>
      <c r="L632" s="192">
        <v>70.7</v>
      </c>
      <c r="M632" s="169">
        <v>461</v>
      </c>
      <c r="N632" s="168">
        <v>362</v>
      </c>
      <c r="O632" s="192">
        <v>78.5</v>
      </c>
      <c r="P632" s="169">
        <v>764</v>
      </c>
      <c r="Q632" s="168">
        <v>527</v>
      </c>
      <c r="R632" s="192">
        <v>69</v>
      </c>
      <c r="S632" s="169">
        <v>471</v>
      </c>
      <c r="T632" s="168">
        <v>368</v>
      </c>
      <c r="U632" s="192">
        <v>78.099999999999994</v>
      </c>
      <c r="V632" s="169">
        <v>1036</v>
      </c>
      <c r="W632" s="168">
        <v>699</v>
      </c>
      <c r="X632" s="192">
        <v>67.5</v>
      </c>
      <c r="Y632" s="169">
        <v>592</v>
      </c>
      <c r="Z632" s="168">
        <v>458</v>
      </c>
      <c r="AA632" s="192">
        <v>77.400000000000006</v>
      </c>
      <c r="AB632" s="169">
        <v>1163</v>
      </c>
      <c r="AC632" s="168">
        <v>795</v>
      </c>
      <c r="AD632" s="192">
        <v>68.400000000000006</v>
      </c>
      <c r="AE632" s="169">
        <v>686</v>
      </c>
      <c r="AF632" s="168">
        <v>522</v>
      </c>
      <c r="AG632" s="192">
        <v>76.099999999999994</v>
      </c>
    </row>
    <row r="633" spans="1:33">
      <c r="A633" s="104"/>
      <c r="B633" s="442" t="s">
        <v>60</v>
      </c>
      <c r="C633" s="429" t="s">
        <v>61</v>
      </c>
      <c r="D633" s="172">
        <v>111</v>
      </c>
      <c r="E633" s="173">
        <v>80</v>
      </c>
      <c r="F633" s="191">
        <v>72.099999999999994</v>
      </c>
      <c r="G633" s="172">
        <v>95</v>
      </c>
      <c r="H633" s="173">
        <v>72</v>
      </c>
      <c r="I633" s="191">
        <v>75.8</v>
      </c>
      <c r="J633" s="172">
        <v>106</v>
      </c>
      <c r="K633" s="173">
        <v>69</v>
      </c>
      <c r="L633" s="191">
        <v>65.099999999999994</v>
      </c>
      <c r="M633" s="172">
        <v>94</v>
      </c>
      <c r="N633" s="173">
        <v>60</v>
      </c>
      <c r="O633" s="191">
        <v>63.8</v>
      </c>
      <c r="P633" s="172">
        <v>113</v>
      </c>
      <c r="Q633" s="173">
        <v>79</v>
      </c>
      <c r="R633" s="191">
        <v>69.900000000000006</v>
      </c>
      <c r="S633" s="172">
        <v>98</v>
      </c>
      <c r="T633" s="173">
        <v>66</v>
      </c>
      <c r="U633" s="191">
        <v>67.3</v>
      </c>
      <c r="V633" s="172">
        <v>115</v>
      </c>
      <c r="W633" s="173">
        <v>78</v>
      </c>
      <c r="X633" s="191">
        <v>67.8</v>
      </c>
      <c r="Y633" s="172">
        <v>101</v>
      </c>
      <c r="Z633" s="173">
        <v>69</v>
      </c>
      <c r="AA633" s="191">
        <v>68.3</v>
      </c>
      <c r="AB633" s="172">
        <v>87</v>
      </c>
      <c r="AC633" s="173">
        <v>60</v>
      </c>
      <c r="AD633" s="191">
        <v>69</v>
      </c>
      <c r="AE633" s="172">
        <v>81</v>
      </c>
      <c r="AF633" s="173">
        <v>57</v>
      </c>
      <c r="AG633" s="191">
        <v>70.400000000000006</v>
      </c>
    </row>
    <row r="634" spans="1:33">
      <c r="A634" s="104"/>
      <c r="B634" s="441"/>
      <c r="C634" s="58" t="s">
        <v>63</v>
      </c>
      <c r="D634" s="169">
        <v>701</v>
      </c>
      <c r="E634" s="168">
        <v>638</v>
      </c>
      <c r="F634" s="192">
        <v>91</v>
      </c>
      <c r="G634" s="169">
        <v>484</v>
      </c>
      <c r="H634" s="168">
        <v>442</v>
      </c>
      <c r="I634" s="192">
        <v>91.3</v>
      </c>
      <c r="J634" s="169">
        <v>783</v>
      </c>
      <c r="K634" s="168">
        <v>710</v>
      </c>
      <c r="L634" s="192">
        <v>90.7</v>
      </c>
      <c r="M634" s="169">
        <v>486</v>
      </c>
      <c r="N634" s="168">
        <v>439</v>
      </c>
      <c r="O634" s="192">
        <v>90.3</v>
      </c>
      <c r="P634" s="169">
        <v>620</v>
      </c>
      <c r="Q634" s="168">
        <v>571</v>
      </c>
      <c r="R634" s="192">
        <v>92.1</v>
      </c>
      <c r="S634" s="169">
        <v>403</v>
      </c>
      <c r="T634" s="168">
        <v>369</v>
      </c>
      <c r="U634" s="192">
        <v>91.6</v>
      </c>
      <c r="V634" s="169">
        <v>539</v>
      </c>
      <c r="W634" s="168">
        <v>473</v>
      </c>
      <c r="X634" s="192">
        <v>87.8</v>
      </c>
      <c r="Y634" s="169">
        <v>319</v>
      </c>
      <c r="Z634" s="168">
        <v>282</v>
      </c>
      <c r="AA634" s="192">
        <v>88.4</v>
      </c>
      <c r="AB634" s="169">
        <v>342</v>
      </c>
      <c r="AC634" s="168">
        <v>299</v>
      </c>
      <c r="AD634" s="192">
        <v>87.4</v>
      </c>
      <c r="AE634" s="169">
        <v>223</v>
      </c>
      <c r="AF634" s="168">
        <v>189</v>
      </c>
      <c r="AG634" s="192">
        <v>84.8</v>
      </c>
    </row>
    <row r="635" spans="1:33">
      <c r="A635" s="104"/>
      <c r="B635" s="441"/>
      <c r="C635" s="58" t="s">
        <v>292</v>
      </c>
      <c r="D635" s="169">
        <v>1038</v>
      </c>
      <c r="E635" s="168">
        <v>813</v>
      </c>
      <c r="F635" s="192">
        <v>78.3</v>
      </c>
      <c r="G635" s="169">
        <v>688</v>
      </c>
      <c r="H635" s="168">
        <v>546</v>
      </c>
      <c r="I635" s="192">
        <v>79.400000000000006</v>
      </c>
      <c r="J635" s="169">
        <v>1004</v>
      </c>
      <c r="K635" s="168">
        <v>796</v>
      </c>
      <c r="L635" s="192">
        <v>79.3</v>
      </c>
      <c r="M635" s="169">
        <v>668</v>
      </c>
      <c r="N635" s="168">
        <v>544</v>
      </c>
      <c r="O635" s="192">
        <v>81.400000000000006</v>
      </c>
      <c r="P635" s="169">
        <v>973</v>
      </c>
      <c r="Q635" s="168">
        <v>734</v>
      </c>
      <c r="R635" s="192">
        <v>75.400000000000006</v>
      </c>
      <c r="S635" s="169">
        <v>593</v>
      </c>
      <c r="T635" s="168">
        <v>474</v>
      </c>
      <c r="U635" s="192">
        <v>79.900000000000006</v>
      </c>
      <c r="V635" s="169">
        <v>1318</v>
      </c>
      <c r="W635" s="168">
        <v>936</v>
      </c>
      <c r="X635" s="192">
        <v>71</v>
      </c>
      <c r="Y635" s="169">
        <v>657</v>
      </c>
      <c r="Z635" s="168">
        <v>508</v>
      </c>
      <c r="AA635" s="192">
        <v>77.3</v>
      </c>
      <c r="AB635" s="169">
        <v>1091</v>
      </c>
      <c r="AC635" s="168">
        <v>737</v>
      </c>
      <c r="AD635" s="192">
        <v>67.599999999999994</v>
      </c>
      <c r="AE635" s="169">
        <v>514</v>
      </c>
      <c r="AF635" s="168">
        <v>375</v>
      </c>
      <c r="AG635" s="192">
        <v>73</v>
      </c>
    </row>
    <row r="636" spans="1:33">
      <c r="A636" s="104"/>
      <c r="B636" s="443"/>
      <c r="C636" s="444" t="s">
        <v>36</v>
      </c>
      <c r="D636" s="170">
        <v>1850</v>
      </c>
      <c r="E636" s="171">
        <v>1531</v>
      </c>
      <c r="F636" s="193">
        <v>82.8</v>
      </c>
      <c r="G636" s="170">
        <v>1148</v>
      </c>
      <c r="H636" s="171">
        <v>962</v>
      </c>
      <c r="I636" s="193">
        <v>83.8</v>
      </c>
      <c r="J636" s="170">
        <v>1893</v>
      </c>
      <c r="K636" s="171">
        <v>1575</v>
      </c>
      <c r="L636" s="193">
        <v>83.2</v>
      </c>
      <c r="M636" s="170">
        <v>1109</v>
      </c>
      <c r="N636" s="171">
        <v>927</v>
      </c>
      <c r="O636" s="193">
        <v>83.6</v>
      </c>
      <c r="P636" s="170">
        <v>1706</v>
      </c>
      <c r="Q636" s="171">
        <v>1384</v>
      </c>
      <c r="R636" s="193">
        <v>81.099999999999994</v>
      </c>
      <c r="S636" s="170">
        <v>974</v>
      </c>
      <c r="T636" s="171">
        <v>811</v>
      </c>
      <c r="U636" s="193">
        <v>83.3</v>
      </c>
      <c r="V636" s="170">
        <v>1972</v>
      </c>
      <c r="W636" s="171">
        <v>1487</v>
      </c>
      <c r="X636" s="193">
        <v>75.400000000000006</v>
      </c>
      <c r="Y636" s="170">
        <v>950</v>
      </c>
      <c r="Z636" s="171">
        <v>761</v>
      </c>
      <c r="AA636" s="193">
        <v>80.099999999999994</v>
      </c>
      <c r="AB636" s="170">
        <v>1520</v>
      </c>
      <c r="AC636" s="171">
        <v>1096</v>
      </c>
      <c r="AD636" s="193">
        <v>72.099999999999994</v>
      </c>
      <c r="AE636" s="170">
        <v>753</v>
      </c>
      <c r="AF636" s="171">
        <v>572</v>
      </c>
      <c r="AG636" s="193">
        <v>76</v>
      </c>
    </row>
    <row r="637" spans="1:33">
      <c r="A637" s="104"/>
      <c r="B637" s="443" t="s">
        <v>64</v>
      </c>
      <c r="C637" s="444" t="s">
        <v>64</v>
      </c>
      <c r="D637" s="170">
        <v>783</v>
      </c>
      <c r="E637" s="171">
        <v>514</v>
      </c>
      <c r="F637" s="193">
        <v>65.599999999999994</v>
      </c>
      <c r="G637" s="170">
        <v>563</v>
      </c>
      <c r="H637" s="171">
        <v>418</v>
      </c>
      <c r="I637" s="193">
        <v>74.2</v>
      </c>
      <c r="J637" s="170">
        <v>751</v>
      </c>
      <c r="K637" s="171">
        <v>515</v>
      </c>
      <c r="L637" s="193">
        <v>68.599999999999994</v>
      </c>
      <c r="M637" s="170">
        <v>527</v>
      </c>
      <c r="N637" s="171">
        <v>394</v>
      </c>
      <c r="O637" s="193">
        <v>74.8</v>
      </c>
      <c r="P637" s="170">
        <v>679</v>
      </c>
      <c r="Q637" s="171">
        <v>443</v>
      </c>
      <c r="R637" s="193">
        <v>65.2</v>
      </c>
      <c r="S637" s="170">
        <v>498</v>
      </c>
      <c r="T637" s="171">
        <v>365</v>
      </c>
      <c r="U637" s="193">
        <v>73.3</v>
      </c>
      <c r="V637" s="170">
        <v>611</v>
      </c>
      <c r="W637" s="171">
        <v>398</v>
      </c>
      <c r="X637" s="193">
        <v>65.099999999999994</v>
      </c>
      <c r="Y637" s="170">
        <v>445</v>
      </c>
      <c r="Z637" s="171">
        <v>325</v>
      </c>
      <c r="AA637" s="193">
        <v>73</v>
      </c>
      <c r="AB637" s="170">
        <v>489</v>
      </c>
      <c r="AC637" s="171">
        <v>295</v>
      </c>
      <c r="AD637" s="193">
        <v>60.3</v>
      </c>
      <c r="AE637" s="170">
        <v>361</v>
      </c>
      <c r="AF637" s="171">
        <v>242</v>
      </c>
      <c r="AG637" s="193">
        <v>67</v>
      </c>
    </row>
    <row r="638" spans="1:33">
      <c r="A638" s="104"/>
      <c r="B638" s="441" t="s">
        <v>36</v>
      </c>
      <c r="C638" s="58"/>
      <c r="D638" s="169">
        <v>3425</v>
      </c>
      <c r="E638" s="168">
        <v>2604</v>
      </c>
      <c r="F638" s="192">
        <v>76</v>
      </c>
      <c r="G638" s="169">
        <v>1785</v>
      </c>
      <c r="H638" s="168">
        <v>1464</v>
      </c>
      <c r="I638" s="192">
        <v>82</v>
      </c>
      <c r="J638" s="169">
        <v>3391</v>
      </c>
      <c r="K638" s="168">
        <v>2618</v>
      </c>
      <c r="L638" s="192">
        <v>77.2</v>
      </c>
      <c r="M638" s="169">
        <v>1696</v>
      </c>
      <c r="N638" s="168">
        <v>1385</v>
      </c>
      <c r="O638" s="192">
        <v>81.7</v>
      </c>
      <c r="P638" s="169">
        <v>3149</v>
      </c>
      <c r="Q638" s="168">
        <v>2354</v>
      </c>
      <c r="R638" s="192">
        <v>74.8</v>
      </c>
      <c r="S638" s="169">
        <v>1561</v>
      </c>
      <c r="T638" s="168">
        <v>1278</v>
      </c>
      <c r="U638" s="192">
        <v>81.900000000000006</v>
      </c>
      <c r="V638" s="169">
        <v>3619</v>
      </c>
      <c r="W638" s="168">
        <v>2584</v>
      </c>
      <c r="X638" s="192">
        <v>71.400000000000006</v>
      </c>
      <c r="Y638" s="169">
        <v>1550</v>
      </c>
      <c r="Z638" s="168">
        <v>1244</v>
      </c>
      <c r="AA638" s="192">
        <v>80.3</v>
      </c>
      <c r="AB638" s="169">
        <v>3172</v>
      </c>
      <c r="AC638" s="168">
        <v>2186</v>
      </c>
      <c r="AD638" s="192">
        <v>68.900000000000006</v>
      </c>
      <c r="AE638" s="169">
        <v>1420</v>
      </c>
      <c r="AF638" s="168">
        <v>1079</v>
      </c>
      <c r="AG638" s="192">
        <v>76</v>
      </c>
    </row>
    <row r="639" spans="1:33">
      <c r="A639" s="363" t="s">
        <v>14</v>
      </c>
      <c r="B639" s="445" t="s">
        <v>66</v>
      </c>
      <c r="C639" s="440" t="s">
        <v>66</v>
      </c>
      <c r="D639" s="179">
        <v>861</v>
      </c>
      <c r="E639" s="178">
        <v>638</v>
      </c>
      <c r="F639" s="194">
        <v>74.099999999999994</v>
      </c>
      <c r="G639" s="179">
        <v>249</v>
      </c>
      <c r="H639" s="178">
        <v>210</v>
      </c>
      <c r="I639" s="194">
        <v>84.3</v>
      </c>
      <c r="J639" s="179">
        <v>688</v>
      </c>
      <c r="K639" s="178">
        <v>524</v>
      </c>
      <c r="L639" s="194">
        <v>76.2</v>
      </c>
      <c r="M639" s="179">
        <v>240</v>
      </c>
      <c r="N639" s="178">
        <v>211</v>
      </c>
      <c r="O639" s="194">
        <v>87.9</v>
      </c>
      <c r="P639" s="179">
        <v>675</v>
      </c>
      <c r="Q639" s="178">
        <v>576</v>
      </c>
      <c r="R639" s="194">
        <v>85.3</v>
      </c>
      <c r="S639" s="179">
        <v>190</v>
      </c>
      <c r="T639" s="178">
        <v>162</v>
      </c>
      <c r="U639" s="194">
        <v>85.3</v>
      </c>
      <c r="V639" s="179">
        <v>826</v>
      </c>
      <c r="W639" s="178">
        <v>564</v>
      </c>
      <c r="X639" s="194">
        <v>68.3</v>
      </c>
      <c r="Y639" s="179">
        <v>264</v>
      </c>
      <c r="Z639" s="178">
        <v>219</v>
      </c>
      <c r="AA639" s="194">
        <v>83</v>
      </c>
      <c r="AB639" s="179">
        <v>540</v>
      </c>
      <c r="AC639" s="178">
        <v>350</v>
      </c>
      <c r="AD639" s="194">
        <v>64.8</v>
      </c>
      <c r="AE639" s="179">
        <v>212</v>
      </c>
      <c r="AF639" s="178">
        <v>172</v>
      </c>
      <c r="AG639" s="194">
        <v>81.099999999999994</v>
      </c>
    </row>
    <row r="640" spans="1:33">
      <c r="A640" s="104"/>
      <c r="B640" s="442" t="s">
        <v>67</v>
      </c>
      <c r="C640" s="429" t="s">
        <v>68</v>
      </c>
      <c r="D640" s="172">
        <v>2</v>
      </c>
      <c r="E640" s="173">
        <v>0</v>
      </c>
      <c r="F640" s="191">
        <v>0</v>
      </c>
      <c r="G640" s="172">
        <v>1</v>
      </c>
      <c r="H640" s="173">
        <v>0</v>
      </c>
      <c r="I640" s="191">
        <v>0</v>
      </c>
      <c r="J640" s="172">
        <v>1</v>
      </c>
      <c r="K640" s="173">
        <v>0</v>
      </c>
      <c r="L640" s="191">
        <v>0</v>
      </c>
      <c r="M640" s="172">
        <v>1</v>
      </c>
      <c r="N640" s="173">
        <v>0</v>
      </c>
      <c r="O640" s="191">
        <v>0</v>
      </c>
      <c r="P640" s="172">
        <v>0</v>
      </c>
      <c r="Q640" s="173">
        <v>0</v>
      </c>
      <c r="R640" s="191">
        <v>0</v>
      </c>
      <c r="S640" s="172">
        <v>0</v>
      </c>
      <c r="T640" s="173">
        <v>0</v>
      </c>
      <c r="U640" s="191">
        <v>0</v>
      </c>
      <c r="V640" s="172">
        <v>1</v>
      </c>
      <c r="W640" s="173">
        <v>1</v>
      </c>
      <c r="X640" s="191">
        <v>100</v>
      </c>
      <c r="Y640" s="172">
        <v>1</v>
      </c>
      <c r="Z640" s="173">
        <v>1</v>
      </c>
      <c r="AA640" s="191">
        <v>100</v>
      </c>
      <c r="AB640" s="172">
        <v>0</v>
      </c>
      <c r="AC640" s="173">
        <v>0</v>
      </c>
      <c r="AD640" s="191">
        <v>0</v>
      </c>
      <c r="AE640" s="172">
        <v>0</v>
      </c>
      <c r="AF640" s="173">
        <v>0</v>
      </c>
      <c r="AG640" s="191">
        <v>0</v>
      </c>
    </row>
    <row r="641" spans="1:33">
      <c r="A641" s="104"/>
      <c r="B641" s="441"/>
      <c r="C641" s="58" t="s">
        <v>69</v>
      </c>
      <c r="D641" s="169">
        <v>0</v>
      </c>
      <c r="E641" s="168">
        <v>0</v>
      </c>
      <c r="F641" s="192">
        <v>0</v>
      </c>
      <c r="G641" s="169">
        <v>0</v>
      </c>
      <c r="H641" s="168">
        <v>0</v>
      </c>
      <c r="I641" s="192">
        <v>0</v>
      </c>
      <c r="J641" s="169">
        <v>0</v>
      </c>
      <c r="K641" s="168">
        <v>0</v>
      </c>
      <c r="L641" s="192">
        <v>0</v>
      </c>
      <c r="M641" s="169">
        <v>0</v>
      </c>
      <c r="N641" s="168">
        <v>0</v>
      </c>
      <c r="O641" s="192">
        <v>0</v>
      </c>
      <c r="P641" s="169">
        <v>0</v>
      </c>
      <c r="Q641" s="168">
        <v>0</v>
      </c>
      <c r="R641" s="192">
        <v>0</v>
      </c>
      <c r="S641" s="169">
        <v>0</v>
      </c>
      <c r="T641" s="168">
        <v>0</v>
      </c>
      <c r="U641" s="192">
        <v>0</v>
      </c>
      <c r="V641" s="169">
        <v>1</v>
      </c>
      <c r="W641" s="168">
        <v>0</v>
      </c>
      <c r="X641" s="192">
        <v>0</v>
      </c>
      <c r="Y641" s="169">
        <v>1</v>
      </c>
      <c r="Z641" s="168">
        <v>0</v>
      </c>
      <c r="AA641" s="192">
        <v>0</v>
      </c>
      <c r="AB641" s="169">
        <v>2</v>
      </c>
      <c r="AC641" s="168">
        <v>1</v>
      </c>
      <c r="AD641" s="192">
        <v>50</v>
      </c>
      <c r="AE641" s="169">
        <v>2</v>
      </c>
      <c r="AF641" s="168">
        <v>1</v>
      </c>
      <c r="AG641" s="192">
        <v>50</v>
      </c>
    </row>
    <row r="642" spans="1:33">
      <c r="A642" s="104"/>
      <c r="B642" s="443"/>
      <c r="C642" s="444" t="s">
        <v>36</v>
      </c>
      <c r="D642" s="170">
        <v>2</v>
      </c>
      <c r="E642" s="171">
        <v>0</v>
      </c>
      <c r="F642" s="193">
        <v>0</v>
      </c>
      <c r="G642" s="170">
        <v>1</v>
      </c>
      <c r="H642" s="171">
        <v>0</v>
      </c>
      <c r="I642" s="193">
        <v>0</v>
      </c>
      <c r="J642" s="170">
        <v>1</v>
      </c>
      <c r="K642" s="171">
        <v>0</v>
      </c>
      <c r="L642" s="193">
        <v>0</v>
      </c>
      <c r="M642" s="170">
        <v>1</v>
      </c>
      <c r="N642" s="171">
        <v>0</v>
      </c>
      <c r="O642" s="193">
        <v>0</v>
      </c>
      <c r="P642" s="170">
        <v>0</v>
      </c>
      <c r="Q642" s="171">
        <v>0</v>
      </c>
      <c r="R642" s="193">
        <v>0</v>
      </c>
      <c r="S642" s="170">
        <v>0</v>
      </c>
      <c r="T642" s="171">
        <v>0</v>
      </c>
      <c r="U642" s="193">
        <v>0</v>
      </c>
      <c r="V642" s="170">
        <v>2</v>
      </c>
      <c r="W642" s="171">
        <v>1</v>
      </c>
      <c r="X642" s="193">
        <v>50</v>
      </c>
      <c r="Y642" s="170">
        <v>2</v>
      </c>
      <c r="Z642" s="171">
        <v>1</v>
      </c>
      <c r="AA642" s="193">
        <v>50</v>
      </c>
      <c r="AB642" s="170">
        <v>2</v>
      </c>
      <c r="AC642" s="171">
        <v>1</v>
      </c>
      <c r="AD642" s="193">
        <v>50</v>
      </c>
      <c r="AE642" s="170">
        <v>2</v>
      </c>
      <c r="AF642" s="171">
        <v>1</v>
      </c>
      <c r="AG642" s="193">
        <v>50</v>
      </c>
    </row>
    <row r="643" spans="1:33">
      <c r="A643" s="104"/>
      <c r="B643" s="442" t="s">
        <v>184</v>
      </c>
      <c r="C643" s="429" t="s">
        <v>71</v>
      </c>
      <c r="D643" s="172">
        <v>0</v>
      </c>
      <c r="E643" s="173">
        <v>0</v>
      </c>
      <c r="F643" s="191">
        <v>0</v>
      </c>
      <c r="G643" s="172">
        <v>0</v>
      </c>
      <c r="H643" s="173">
        <v>0</v>
      </c>
      <c r="I643" s="191">
        <v>0</v>
      </c>
      <c r="J643" s="172">
        <v>0</v>
      </c>
      <c r="K643" s="173">
        <v>0</v>
      </c>
      <c r="L643" s="191">
        <v>0</v>
      </c>
      <c r="M643" s="172">
        <v>0</v>
      </c>
      <c r="N643" s="173">
        <v>0</v>
      </c>
      <c r="O643" s="191">
        <v>0</v>
      </c>
      <c r="P643" s="172">
        <v>0</v>
      </c>
      <c r="Q643" s="173">
        <v>0</v>
      </c>
      <c r="R643" s="191">
        <v>0</v>
      </c>
      <c r="S643" s="172">
        <v>0</v>
      </c>
      <c r="T643" s="173">
        <v>0</v>
      </c>
      <c r="U643" s="191">
        <v>0</v>
      </c>
      <c r="V643" s="172">
        <v>0</v>
      </c>
      <c r="W643" s="173">
        <v>0</v>
      </c>
      <c r="X643" s="191">
        <v>0</v>
      </c>
      <c r="Y643" s="172">
        <v>0</v>
      </c>
      <c r="Z643" s="173">
        <v>0</v>
      </c>
      <c r="AA643" s="191">
        <v>0</v>
      </c>
      <c r="AB643" s="172">
        <v>1</v>
      </c>
      <c r="AC643" s="173">
        <v>0</v>
      </c>
      <c r="AD643" s="191">
        <v>0</v>
      </c>
      <c r="AE643" s="172">
        <v>1</v>
      </c>
      <c r="AF643" s="173">
        <v>0</v>
      </c>
      <c r="AG643" s="191">
        <v>0</v>
      </c>
    </row>
    <row r="644" spans="1:33">
      <c r="A644" s="104"/>
      <c r="B644" s="441"/>
      <c r="C644" s="58" t="s">
        <v>72</v>
      </c>
      <c r="D644" s="169">
        <v>1</v>
      </c>
      <c r="E644" s="168">
        <v>0</v>
      </c>
      <c r="F644" s="192">
        <v>0</v>
      </c>
      <c r="G644" s="169">
        <v>1</v>
      </c>
      <c r="H644" s="168">
        <v>0</v>
      </c>
      <c r="I644" s="192">
        <v>0</v>
      </c>
      <c r="J644" s="169">
        <v>2</v>
      </c>
      <c r="K644" s="168">
        <v>2</v>
      </c>
      <c r="L644" s="192">
        <v>100</v>
      </c>
      <c r="M644" s="169">
        <v>2</v>
      </c>
      <c r="N644" s="168">
        <v>2</v>
      </c>
      <c r="O644" s="192">
        <v>100</v>
      </c>
      <c r="P644" s="169">
        <v>4</v>
      </c>
      <c r="Q644" s="168">
        <v>4</v>
      </c>
      <c r="R644" s="192">
        <v>100</v>
      </c>
      <c r="S644" s="169">
        <v>2</v>
      </c>
      <c r="T644" s="168">
        <v>2</v>
      </c>
      <c r="U644" s="192">
        <v>100</v>
      </c>
      <c r="V644" s="169">
        <v>2</v>
      </c>
      <c r="W644" s="168">
        <v>1</v>
      </c>
      <c r="X644" s="192">
        <v>50</v>
      </c>
      <c r="Y644" s="169">
        <v>2</v>
      </c>
      <c r="Z644" s="168">
        <v>1</v>
      </c>
      <c r="AA644" s="192">
        <v>50</v>
      </c>
      <c r="AB644" s="169">
        <v>2</v>
      </c>
      <c r="AC644" s="168">
        <v>1</v>
      </c>
      <c r="AD644" s="192">
        <v>50</v>
      </c>
      <c r="AE644" s="169">
        <v>2</v>
      </c>
      <c r="AF644" s="168">
        <v>1</v>
      </c>
      <c r="AG644" s="192">
        <v>50</v>
      </c>
    </row>
    <row r="645" spans="1:33">
      <c r="A645" s="104"/>
      <c r="B645" s="443"/>
      <c r="C645" s="444" t="s">
        <v>36</v>
      </c>
      <c r="D645" s="170">
        <v>1</v>
      </c>
      <c r="E645" s="171">
        <v>0</v>
      </c>
      <c r="F645" s="193">
        <v>0</v>
      </c>
      <c r="G645" s="170">
        <v>1</v>
      </c>
      <c r="H645" s="171">
        <v>0</v>
      </c>
      <c r="I645" s="193">
        <v>0</v>
      </c>
      <c r="J645" s="170">
        <v>2</v>
      </c>
      <c r="K645" s="171">
        <v>2</v>
      </c>
      <c r="L645" s="193">
        <v>100</v>
      </c>
      <c r="M645" s="170">
        <v>2</v>
      </c>
      <c r="N645" s="171">
        <v>2</v>
      </c>
      <c r="O645" s="193">
        <v>100</v>
      </c>
      <c r="P645" s="170">
        <v>4</v>
      </c>
      <c r="Q645" s="171">
        <v>4</v>
      </c>
      <c r="R645" s="193">
        <v>100</v>
      </c>
      <c r="S645" s="170">
        <v>2</v>
      </c>
      <c r="T645" s="171">
        <v>2</v>
      </c>
      <c r="U645" s="193">
        <v>100</v>
      </c>
      <c r="V645" s="170">
        <v>2</v>
      </c>
      <c r="W645" s="171">
        <v>1</v>
      </c>
      <c r="X645" s="193">
        <v>50</v>
      </c>
      <c r="Y645" s="170">
        <v>2</v>
      </c>
      <c r="Z645" s="171">
        <v>1</v>
      </c>
      <c r="AA645" s="193">
        <v>50</v>
      </c>
      <c r="AB645" s="170">
        <v>3</v>
      </c>
      <c r="AC645" s="171">
        <v>1</v>
      </c>
      <c r="AD645" s="193">
        <v>33.299999999999997</v>
      </c>
      <c r="AE645" s="170">
        <v>3</v>
      </c>
      <c r="AF645" s="171">
        <v>1</v>
      </c>
      <c r="AG645" s="193">
        <v>33.299999999999997</v>
      </c>
    </row>
    <row r="646" spans="1:33">
      <c r="A646" s="104"/>
      <c r="B646" s="441" t="s">
        <v>174</v>
      </c>
      <c r="C646" s="58" t="s">
        <v>74</v>
      </c>
      <c r="D646" s="169">
        <v>12</v>
      </c>
      <c r="E646" s="168">
        <v>7</v>
      </c>
      <c r="F646" s="192">
        <v>58.3</v>
      </c>
      <c r="G646" s="169">
        <v>4</v>
      </c>
      <c r="H646" s="168">
        <v>3</v>
      </c>
      <c r="I646" s="192">
        <v>75</v>
      </c>
      <c r="J646" s="169">
        <v>2</v>
      </c>
      <c r="K646" s="168">
        <v>2</v>
      </c>
      <c r="L646" s="192">
        <v>100</v>
      </c>
      <c r="M646" s="169">
        <v>2</v>
      </c>
      <c r="N646" s="168">
        <v>2</v>
      </c>
      <c r="O646" s="192">
        <v>100</v>
      </c>
      <c r="P646" s="169">
        <v>14</v>
      </c>
      <c r="Q646" s="168">
        <v>3</v>
      </c>
      <c r="R646" s="192">
        <v>21.4</v>
      </c>
      <c r="S646" s="169">
        <v>3</v>
      </c>
      <c r="T646" s="168">
        <v>2</v>
      </c>
      <c r="U646" s="192">
        <v>66.7</v>
      </c>
      <c r="V646" s="169">
        <v>12</v>
      </c>
      <c r="W646" s="168">
        <v>1</v>
      </c>
      <c r="X646" s="192">
        <v>8.3000000000000007</v>
      </c>
      <c r="Y646" s="169">
        <v>1</v>
      </c>
      <c r="Z646" s="168">
        <v>1</v>
      </c>
      <c r="AA646" s="192">
        <v>100</v>
      </c>
      <c r="AB646" s="169">
        <v>0</v>
      </c>
      <c r="AC646" s="168">
        <v>0</v>
      </c>
      <c r="AD646" s="192">
        <v>0</v>
      </c>
      <c r="AE646" s="169">
        <v>0</v>
      </c>
      <c r="AF646" s="168">
        <v>0</v>
      </c>
      <c r="AG646" s="192">
        <v>0</v>
      </c>
    </row>
    <row r="647" spans="1:33">
      <c r="A647" s="104"/>
      <c r="B647" s="441"/>
      <c r="C647" s="58" t="s">
        <v>293</v>
      </c>
      <c r="D647" s="169">
        <v>13</v>
      </c>
      <c r="E647" s="168">
        <v>11</v>
      </c>
      <c r="F647" s="192">
        <v>84.6</v>
      </c>
      <c r="G647" s="169">
        <v>13</v>
      </c>
      <c r="H647" s="168">
        <v>11</v>
      </c>
      <c r="I647" s="192">
        <v>84.6</v>
      </c>
      <c r="J647" s="169">
        <v>20</v>
      </c>
      <c r="K647" s="168">
        <v>17</v>
      </c>
      <c r="L647" s="192">
        <v>85</v>
      </c>
      <c r="M647" s="169">
        <v>18</v>
      </c>
      <c r="N647" s="168">
        <v>16</v>
      </c>
      <c r="O647" s="192">
        <v>88.9</v>
      </c>
      <c r="P647" s="169">
        <v>18</v>
      </c>
      <c r="Q647" s="168">
        <v>17</v>
      </c>
      <c r="R647" s="192">
        <v>94.4</v>
      </c>
      <c r="S647" s="169">
        <v>17</v>
      </c>
      <c r="T647" s="168">
        <v>17</v>
      </c>
      <c r="U647" s="192">
        <v>100</v>
      </c>
      <c r="V647" s="169">
        <v>20</v>
      </c>
      <c r="W647" s="168">
        <v>13</v>
      </c>
      <c r="X647" s="192">
        <v>65</v>
      </c>
      <c r="Y647" s="169">
        <v>15</v>
      </c>
      <c r="Z647" s="168">
        <v>11</v>
      </c>
      <c r="AA647" s="192">
        <v>73.3</v>
      </c>
      <c r="AB647" s="169">
        <v>16</v>
      </c>
      <c r="AC647" s="168">
        <v>12</v>
      </c>
      <c r="AD647" s="192">
        <v>75</v>
      </c>
      <c r="AE647" s="169">
        <v>14</v>
      </c>
      <c r="AF647" s="168">
        <v>11</v>
      </c>
      <c r="AG647" s="192">
        <v>78.599999999999994</v>
      </c>
    </row>
    <row r="648" spans="1:33">
      <c r="A648" s="104"/>
      <c r="B648" s="443"/>
      <c r="C648" s="444" t="s">
        <v>36</v>
      </c>
      <c r="D648" s="170">
        <v>25</v>
      </c>
      <c r="E648" s="171">
        <v>18</v>
      </c>
      <c r="F648" s="193">
        <v>72</v>
      </c>
      <c r="G648" s="170">
        <v>17</v>
      </c>
      <c r="H648" s="171">
        <v>14</v>
      </c>
      <c r="I648" s="193">
        <v>82.4</v>
      </c>
      <c r="J648" s="170">
        <v>22</v>
      </c>
      <c r="K648" s="171">
        <v>19</v>
      </c>
      <c r="L648" s="193">
        <v>86.4</v>
      </c>
      <c r="M648" s="170">
        <v>20</v>
      </c>
      <c r="N648" s="171">
        <v>18</v>
      </c>
      <c r="O648" s="193">
        <v>90</v>
      </c>
      <c r="P648" s="170">
        <v>32</v>
      </c>
      <c r="Q648" s="171">
        <v>20</v>
      </c>
      <c r="R648" s="193">
        <v>62.5</v>
      </c>
      <c r="S648" s="170">
        <v>20</v>
      </c>
      <c r="T648" s="171">
        <v>19</v>
      </c>
      <c r="U648" s="193">
        <v>95</v>
      </c>
      <c r="V648" s="170">
        <v>32</v>
      </c>
      <c r="W648" s="171">
        <v>14</v>
      </c>
      <c r="X648" s="193">
        <v>43.8</v>
      </c>
      <c r="Y648" s="170">
        <v>16</v>
      </c>
      <c r="Z648" s="171">
        <v>12</v>
      </c>
      <c r="AA648" s="193">
        <v>75</v>
      </c>
      <c r="AB648" s="170">
        <v>16</v>
      </c>
      <c r="AC648" s="171">
        <v>12</v>
      </c>
      <c r="AD648" s="193">
        <v>75</v>
      </c>
      <c r="AE648" s="170">
        <v>14</v>
      </c>
      <c r="AF648" s="171">
        <v>11</v>
      </c>
      <c r="AG648" s="193">
        <v>78.599999999999994</v>
      </c>
    </row>
    <row r="649" spans="1:33">
      <c r="A649" s="446"/>
      <c r="B649" s="443" t="s">
        <v>36</v>
      </c>
      <c r="C649" s="444"/>
      <c r="D649" s="170">
        <v>889</v>
      </c>
      <c r="E649" s="171">
        <v>656</v>
      </c>
      <c r="F649" s="193">
        <v>73.8</v>
      </c>
      <c r="G649" s="170">
        <v>264</v>
      </c>
      <c r="H649" s="171">
        <v>222</v>
      </c>
      <c r="I649" s="193">
        <v>84.1</v>
      </c>
      <c r="J649" s="170">
        <v>713</v>
      </c>
      <c r="K649" s="171">
        <v>545</v>
      </c>
      <c r="L649" s="193">
        <v>76.400000000000006</v>
      </c>
      <c r="M649" s="170">
        <v>259</v>
      </c>
      <c r="N649" s="171">
        <v>228</v>
      </c>
      <c r="O649" s="193">
        <v>88</v>
      </c>
      <c r="P649" s="170">
        <v>711</v>
      </c>
      <c r="Q649" s="171">
        <v>600</v>
      </c>
      <c r="R649" s="193">
        <v>84.4</v>
      </c>
      <c r="S649" s="170">
        <v>211</v>
      </c>
      <c r="T649" s="171">
        <v>182</v>
      </c>
      <c r="U649" s="193">
        <v>86.3</v>
      </c>
      <c r="V649" s="170">
        <v>862</v>
      </c>
      <c r="W649" s="171">
        <v>580</v>
      </c>
      <c r="X649" s="193">
        <v>67.3</v>
      </c>
      <c r="Y649" s="170">
        <v>283</v>
      </c>
      <c r="Z649" s="171">
        <v>233</v>
      </c>
      <c r="AA649" s="193">
        <v>82.3</v>
      </c>
      <c r="AB649" s="170">
        <v>561</v>
      </c>
      <c r="AC649" s="171">
        <v>364</v>
      </c>
      <c r="AD649" s="193">
        <v>64.900000000000006</v>
      </c>
      <c r="AE649" s="170">
        <v>227</v>
      </c>
      <c r="AF649" s="171">
        <v>183</v>
      </c>
      <c r="AG649" s="193">
        <v>80.599999999999994</v>
      </c>
    </row>
    <row r="650" spans="1:33">
      <c r="A650" s="104" t="s">
        <v>15</v>
      </c>
      <c r="B650" s="445" t="s">
        <v>75</v>
      </c>
      <c r="C650" s="440" t="s">
        <v>76</v>
      </c>
      <c r="D650" s="179">
        <v>0</v>
      </c>
      <c r="E650" s="178">
        <v>0</v>
      </c>
      <c r="F650" s="194">
        <v>0</v>
      </c>
      <c r="G650" s="179">
        <v>0</v>
      </c>
      <c r="H650" s="178">
        <v>0</v>
      </c>
      <c r="I650" s="194">
        <v>0</v>
      </c>
      <c r="J650" s="179">
        <v>1</v>
      </c>
      <c r="K650" s="178">
        <v>1</v>
      </c>
      <c r="L650" s="194">
        <v>100</v>
      </c>
      <c r="M650" s="179">
        <v>1</v>
      </c>
      <c r="N650" s="178">
        <v>1</v>
      </c>
      <c r="O650" s="194">
        <v>100</v>
      </c>
      <c r="P650" s="179">
        <v>0</v>
      </c>
      <c r="Q650" s="178">
        <v>0</v>
      </c>
      <c r="R650" s="194">
        <v>0</v>
      </c>
      <c r="S650" s="179">
        <v>0</v>
      </c>
      <c r="T650" s="178">
        <v>0</v>
      </c>
      <c r="U650" s="194">
        <v>0</v>
      </c>
      <c r="V650" s="179">
        <v>0</v>
      </c>
      <c r="W650" s="178">
        <v>0</v>
      </c>
      <c r="X650" s="194">
        <v>0</v>
      </c>
      <c r="Y650" s="179">
        <v>0</v>
      </c>
      <c r="Z650" s="178">
        <v>0</v>
      </c>
      <c r="AA650" s="194">
        <v>0</v>
      </c>
      <c r="AB650" s="179">
        <v>0</v>
      </c>
      <c r="AC650" s="178">
        <v>0</v>
      </c>
      <c r="AD650" s="194">
        <v>0</v>
      </c>
      <c r="AE650" s="179">
        <v>0</v>
      </c>
      <c r="AF650" s="178">
        <v>0</v>
      </c>
      <c r="AG650" s="194">
        <v>0</v>
      </c>
    </row>
    <row r="651" spans="1:33" ht="26.25">
      <c r="A651" s="104"/>
      <c r="B651" s="442" t="s">
        <v>77</v>
      </c>
      <c r="C651" s="429" t="s">
        <v>78</v>
      </c>
      <c r="D651" s="172">
        <v>3</v>
      </c>
      <c r="E651" s="173">
        <v>3</v>
      </c>
      <c r="F651" s="191">
        <v>100</v>
      </c>
      <c r="G651" s="172">
        <v>3</v>
      </c>
      <c r="H651" s="173">
        <v>3</v>
      </c>
      <c r="I651" s="191">
        <v>100</v>
      </c>
      <c r="J651" s="172">
        <v>7</v>
      </c>
      <c r="K651" s="173">
        <v>6</v>
      </c>
      <c r="L651" s="191">
        <v>85.7</v>
      </c>
      <c r="M651" s="172">
        <v>6</v>
      </c>
      <c r="N651" s="173">
        <v>6</v>
      </c>
      <c r="O651" s="191">
        <v>100</v>
      </c>
      <c r="P651" s="172">
        <v>5</v>
      </c>
      <c r="Q651" s="173">
        <v>5</v>
      </c>
      <c r="R651" s="191">
        <v>100</v>
      </c>
      <c r="S651" s="172">
        <v>4</v>
      </c>
      <c r="T651" s="173">
        <v>4</v>
      </c>
      <c r="U651" s="191">
        <v>100</v>
      </c>
      <c r="V651" s="172">
        <v>2</v>
      </c>
      <c r="W651" s="173">
        <v>0</v>
      </c>
      <c r="X651" s="191">
        <v>0</v>
      </c>
      <c r="Y651" s="172">
        <v>2</v>
      </c>
      <c r="Z651" s="173">
        <v>0</v>
      </c>
      <c r="AA651" s="191">
        <v>0</v>
      </c>
      <c r="AB651" s="172">
        <v>1</v>
      </c>
      <c r="AC651" s="173">
        <v>1</v>
      </c>
      <c r="AD651" s="191">
        <v>100</v>
      </c>
      <c r="AE651" s="172">
        <v>1</v>
      </c>
      <c r="AF651" s="173">
        <v>1</v>
      </c>
      <c r="AG651" s="191">
        <v>100</v>
      </c>
    </row>
    <row r="652" spans="1:33" ht="26.25">
      <c r="A652" s="104"/>
      <c r="B652" s="441"/>
      <c r="C652" s="58" t="s">
        <v>79</v>
      </c>
      <c r="D652" s="169">
        <v>131</v>
      </c>
      <c r="E652" s="168">
        <v>78</v>
      </c>
      <c r="F652" s="192">
        <v>59.5</v>
      </c>
      <c r="G652" s="169">
        <v>98</v>
      </c>
      <c r="H652" s="168">
        <v>69</v>
      </c>
      <c r="I652" s="192">
        <v>70.400000000000006</v>
      </c>
      <c r="J652" s="169">
        <v>163</v>
      </c>
      <c r="K652" s="168">
        <v>72</v>
      </c>
      <c r="L652" s="192">
        <v>44.2</v>
      </c>
      <c r="M652" s="169">
        <v>102</v>
      </c>
      <c r="N652" s="168">
        <v>63</v>
      </c>
      <c r="O652" s="192">
        <v>61.8</v>
      </c>
      <c r="P652" s="169">
        <v>193</v>
      </c>
      <c r="Q652" s="168">
        <v>70</v>
      </c>
      <c r="R652" s="192">
        <v>36.299999999999997</v>
      </c>
      <c r="S652" s="169">
        <v>99</v>
      </c>
      <c r="T652" s="168">
        <v>59</v>
      </c>
      <c r="U652" s="192">
        <v>59.6</v>
      </c>
      <c r="V652" s="169">
        <v>151</v>
      </c>
      <c r="W652" s="168">
        <v>103</v>
      </c>
      <c r="X652" s="192">
        <v>68.2</v>
      </c>
      <c r="Y652" s="169">
        <v>99</v>
      </c>
      <c r="Z652" s="168">
        <v>71</v>
      </c>
      <c r="AA652" s="192">
        <v>71.7</v>
      </c>
      <c r="AB652" s="169">
        <v>102</v>
      </c>
      <c r="AC652" s="168">
        <v>68</v>
      </c>
      <c r="AD652" s="192">
        <v>66.7</v>
      </c>
      <c r="AE652" s="169">
        <v>72</v>
      </c>
      <c r="AF652" s="168">
        <v>53</v>
      </c>
      <c r="AG652" s="192">
        <v>73.599999999999994</v>
      </c>
    </row>
    <row r="653" spans="1:33">
      <c r="A653" s="104"/>
      <c r="B653" s="443"/>
      <c r="C653" s="444" t="s">
        <v>36</v>
      </c>
      <c r="D653" s="170">
        <v>134</v>
      </c>
      <c r="E653" s="171">
        <v>81</v>
      </c>
      <c r="F653" s="193">
        <v>60.4</v>
      </c>
      <c r="G653" s="170">
        <v>98</v>
      </c>
      <c r="H653" s="171">
        <v>70</v>
      </c>
      <c r="I653" s="193">
        <v>71.400000000000006</v>
      </c>
      <c r="J653" s="170">
        <v>170</v>
      </c>
      <c r="K653" s="171">
        <v>78</v>
      </c>
      <c r="L653" s="193">
        <v>45.9</v>
      </c>
      <c r="M653" s="170">
        <v>103</v>
      </c>
      <c r="N653" s="171">
        <v>69</v>
      </c>
      <c r="O653" s="193">
        <v>67</v>
      </c>
      <c r="P653" s="170">
        <v>198</v>
      </c>
      <c r="Q653" s="171">
        <v>75</v>
      </c>
      <c r="R653" s="193">
        <v>37.9</v>
      </c>
      <c r="S653" s="170">
        <v>100</v>
      </c>
      <c r="T653" s="171">
        <v>62</v>
      </c>
      <c r="U653" s="193">
        <v>62</v>
      </c>
      <c r="V653" s="170">
        <v>153</v>
      </c>
      <c r="W653" s="171">
        <v>103</v>
      </c>
      <c r="X653" s="193">
        <v>67.3</v>
      </c>
      <c r="Y653" s="170">
        <v>99</v>
      </c>
      <c r="Z653" s="171">
        <v>71</v>
      </c>
      <c r="AA653" s="193">
        <v>71.7</v>
      </c>
      <c r="AB653" s="170">
        <v>103</v>
      </c>
      <c r="AC653" s="171">
        <v>69</v>
      </c>
      <c r="AD653" s="193">
        <v>67</v>
      </c>
      <c r="AE653" s="170">
        <v>72</v>
      </c>
      <c r="AF653" s="171">
        <v>53</v>
      </c>
      <c r="AG653" s="193">
        <v>73.599999999999994</v>
      </c>
    </row>
    <row r="654" spans="1:33">
      <c r="A654" s="104"/>
      <c r="B654" s="441" t="s">
        <v>175</v>
      </c>
      <c r="C654" s="58" t="s">
        <v>80</v>
      </c>
      <c r="D654" s="169">
        <v>0</v>
      </c>
      <c r="E654" s="168">
        <v>0</v>
      </c>
      <c r="F654" s="192">
        <v>0</v>
      </c>
      <c r="G654" s="169">
        <v>0</v>
      </c>
      <c r="H654" s="168">
        <v>0</v>
      </c>
      <c r="I654" s="192">
        <v>0</v>
      </c>
      <c r="J654" s="169">
        <v>1</v>
      </c>
      <c r="K654" s="168">
        <v>1</v>
      </c>
      <c r="L654" s="192">
        <v>100</v>
      </c>
      <c r="M654" s="169">
        <v>1</v>
      </c>
      <c r="N654" s="168">
        <v>1</v>
      </c>
      <c r="O654" s="192">
        <v>100</v>
      </c>
      <c r="P654" s="169">
        <v>0</v>
      </c>
      <c r="Q654" s="168">
        <v>0</v>
      </c>
      <c r="R654" s="192">
        <v>0</v>
      </c>
      <c r="S654" s="169">
        <v>0</v>
      </c>
      <c r="T654" s="168">
        <v>0</v>
      </c>
      <c r="U654" s="192">
        <v>0</v>
      </c>
      <c r="V654" s="169">
        <v>0</v>
      </c>
      <c r="W654" s="168">
        <v>0</v>
      </c>
      <c r="X654" s="192">
        <v>0</v>
      </c>
      <c r="Y654" s="169">
        <v>0</v>
      </c>
      <c r="Z654" s="168">
        <v>0</v>
      </c>
      <c r="AA654" s="192">
        <v>0</v>
      </c>
      <c r="AB654" s="169">
        <v>0</v>
      </c>
      <c r="AC654" s="168">
        <v>0</v>
      </c>
      <c r="AD654" s="192">
        <v>0</v>
      </c>
      <c r="AE654" s="169">
        <v>0</v>
      </c>
      <c r="AF654" s="168">
        <v>0</v>
      </c>
      <c r="AG654" s="192">
        <v>0</v>
      </c>
    </row>
    <row r="655" spans="1:33">
      <c r="A655" s="104"/>
      <c r="B655" s="441"/>
      <c r="C655" s="58" t="s">
        <v>81</v>
      </c>
      <c r="D655" s="169">
        <v>8</v>
      </c>
      <c r="E655" s="168">
        <v>7</v>
      </c>
      <c r="F655" s="192">
        <v>87.5</v>
      </c>
      <c r="G655" s="169">
        <v>8</v>
      </c>
      <c r="H655" s="168">
        <v>7</v>
      </c>
      <c r="I655" s="192">
        <v>87.5</v>
      </c>
      <c r="J655" s="169">
        <v>2</v>
      </c>
      <c r="K655" s="168">
        <v>1</v>
      </c>
      <c r="L655" s="192">
        <v>50</v>
      </c>
      <c r="M655" s="169">
        <v>2</v>
      </c>
      <c r="N655" s="168">
        <v>1</v>
      </c>
      <c r="O655" s="192">
        <v>50</v>
      </c>
      <c r="P655" s="169">
        <v>10</v>
      </c>
      <c r="Q655" s="168">
        <v>10</v>
      </c>
      <c r="R655" s="192">
        <v>100</v>
      </c>
      <c r="S655" s="169">
        <v>10</v>
      </c>
      <c r="T655" s="168">
        <v>10</v>
      </c>
      <c r="U655" s="192">
        <v>100</v>
      </c>
      <c r="V655" s="169">
        <v>6</v>
      </c>
      <c r="W655" s="168">
        <v>5</v>
      </c>
      <c r="X655" s="192">
        <v>83.3</v>
      </c>
      <c r="Y655" s="169">
        <v>5</v>
      </c>
      <c r="Z655" s="168">
        <v>4</v>
      </c>
      <c r="AA655" s="192">
        <v>80</v>
      </c>
      <c r="AB655" s="169">
        <v>5</v>
      </c>
      <c r="AC655" s="168">
        <v>4</v>
      </c>
      <c r="AD655" s="192">
        <v>80</v>
      </c>
      <c r="AE655" s="169">
        <v>5</v>
      </c>
      <c r="AF655" s="168">
        <v>4</v>
      </c>
      <c r="AG655" s="192">
        <v>80</v>
      </c>
    </row>
    <row r="656" spans="1:33">
      <c r="A656" s="104"/>
      <c r="B656" s="441"/>
      <c r="C656" s="58" t="s">
        <v>36</v>
      </c>
      <c r="D656" s="169">
        <v>8</v>
      </c>
      <c r="E656" s="168">
        <v>7</v>
      </c>
      <c r="F656" s="192">
        <v>87.5</v>
      </c>
      <c r="G656" s="169">
        <v>8</v>
      </c>
      <c r="H656" s="168">
        <v>7</v>
      </c>
      <c r="I656" s="192">
        <v>87.5</v>
      </c>
      <c r="J656" s="169">
        <v>3</v>
      </c>
      <c r="K656" s="168">
        <v>2</v>
      </c>
      <c r="L656" s="192">
        <v>66.7</v>
      </c>
      <c r="M656" s="169">
        <v>3</v>
      </c>
      <c r="N656" s="168">
        <v>2</v>
      </c>
      <c r="O656" s="192">
        <v>66.7</v>
      </c>
      <c r="P656" s="169">
        <v>10</v>
      </c>
      <c r="Q656" s="168">
        <v>10</v>
      </c>
      <c r="R656" s="192">
        <v>100</v>
      </c>
      <c r="S656" s="169">
        <v>10</v>
      </c>
      <c r="T656" s="168">
        <v>10</v>
      </c>
      <c r="U656" s="192">
        <v>100</v>
      </c>
      <c r="V656" s="169">
        <v>6</v>
      </c>
      <c r="W656" s="168">
        <v>5</v>
      </c>
      <c r="X656" s="192">
        <v>83.3</v>
      </c>
      <c r="Y656" s="169">
        <v>5</v>
      </c>
      <c r="Z656" s="168">
        <v>4</v>
      </c>
      <c r="AA656" s="192">
        <v>80</v>
      </c>
      <c r="AB656" s="169">
        <v>5</v>
      </c>
      <c r="AC656" s="168">
        <v>4</v>
      </c>
      <c r="AD656" s="192">
        <v>80</v>
      </c>
      <c r="AE656" s="169">
        <v>5</v>
      </c>
      <c r="AF656" s="168">
        <v>4</v>
      </c>
      <c r="AG656" s="192">
        <v>80</v>
      </c>
    </row>
    <row r="657" spans="1:33">
      <c r="A657" s="104"/>
      <c r="B657" s="442" t="s">
        <v>82</v>
      </c>
      <c r="C657" s="429" t="s">
        <v>83</v>
      </c>
      <c r="D657" s="172">
        <v>556</v>
      </c>
      <c r="E657" s="173">
        <v>482</v>
      </c>
      <c r="F657" s="191">
        <v>86.7</v>
      </c>
      <c r="G657" s="172">
        <v>481</v>
      </c>
      <c r="H657" s="173">
        <v>427</v>
      </c>
      <c r="I657" s="191">
        <v>88.8</v>
      </c>
      <c r="J657" s="172">
        <v>598</v>
      </c>
      <c r="K657" s="173">
        <v>513</v>
      </c>
      <c r="L657" s="191">
        <v>85.8</v>
      </c>
      <c r="M657" s="172">
        <v>481</v>
      </c>
      <c r="N657" s="173">
        <v>425</v>
      </c>
      <c r="O657" s="191">
        <v>88.4</v>
      </c>
      <c r="P657" s="172">
        <v>598</v>
      </c>
      <c r="Q657" s="173">
        <v>507</v>
      </c>
      <c r="R657" s="191">
        <v>84.8</v>
      </c>
      <c r="S657" s="172">
        <v>497</v>
      </c>
      <c r="T657" s="173">
        <v>436</v>
      </c>
      <c r="U657" s="191">
        <v>87.7</v>
      </c>
      <c r="V657" s="172">
        <v>627</v>
      </c>
      <c r="W657" s="173">
        <v>528</v>
      </c>
      <c r="X657" s="191">
        <v>84.2</v>
      </c>
      <c r="Y657" s="172">
        <v>495</v>
      </c>
      <c r="Z657" s="173">
        <v>424</v>
      </c>
      <c r="AA657" s="191">
        <v>85.7</v>
      </c>
      <c r="AB657" s="172">
        <v>442</v>
      </c>
      <c r="AC657" s="173">
        <v>379</v>
      </c>
      <c r="AD657" s="191">
        <v>85.7</v>
      </c>
      <c r="AE657" s="172">
        <v>366</v>
      </c>
      <c r="AF657" s="173">
        <v>316</v>
      </c>
      <c r="AG657" s="191">
        <v>86.3</v>
      </c>
    </row>
    <row r="658" spans="1:33">
      <c r="A658" s="104"/>
      <c r="B658" s="441"/>
      <c r="C658" s="58" t="s">
        <v>84</v>
      </c>
      <c r="D658" s="169">
        <v>1</v>
      </c>
      <c r="E658" s="168">
        <v>1</v>
      </c>
      <c r="F658" s="192">
        <v>100</v>
      </c>
      <c r="G658" s="169">
        <v>1</v>
      </c>
      <c r="H658" s="168">
        <v>1</v>
      </c>
      <c r="I658" s="192">
        <v>100</v>
      </c>
      <c r="J658" s="169">
        <v>1</v>
      </c>
      <c r="K658" s="168">
        <v>1</v>
      </c>
      <c r="L658" s="192">
        <v>100</v>
      </c>
      <c r="M658" s="169">
        <v>1</v>
      </c>
      <c r="N658" s="168">
        <v>1</v>
      </c>
      <c r="O658" s="192">
        <v>100</v>
      </c>
      <c r="P658" s="169">
        <v>3</v>
      </c>
      <c r="Q658" s="168">
        <v>3</v>
      </c>
      <c r="R658" s="192">
        <v>100</v>
      </c>
      <c r="S658" s="169">
        <v>3</v>
      </c>
      <c r="T658" s="168">
        <v>3</v>
      </c>
      <c r="U658" s="192">
        <v>100</v>
      </c>
      <c r="V658" s="169">
        <v>2</v>
      </c>
      <c r="W658" s="168">
        <v>1</v>
      </c>
      <c r="X658" s="192">
        <v>50</v>
      </c>
      <c r="Y658" s="169">
        <v>2</v>
      </c>
      <c r="Z658" s="168">
        <v>1</v>
      </c>
      <c r="AA658" s="192">
        <v>50</v>
      </c>
      <c r="AB658" s="169">
        <v>1</v>
      </c>
      <c r="AC658" s="168">
        <v>1</v>
      </c>
      <c r="AD658" s="192">
        <v>100</v>
      </c>
      <c r="AE658" s="169">
        <v>1</v>
      </c>
      <c r="AF658" s="168">
        <v>1</v>
      </c>
      <c r="AG658" s="192">
        <v>100</v>
      </c>
    </row>
    <row r="659" spans="1:33">
      <c r="A659" s="104"/>
      <c r="B659" s="443"/>
      <c r="C659" s="444" t="s">
        <v>36</v>
      </c>
      <c r="D659" s="170">
        <v>557</v>
      </c>
      <c r="E659" s="171">
        <v>483</v>
      </c>
      <c r="F659" s="193">
        <v>86.7</v>
      </c>
      <c r="G659" s="170">
        <v>482</v>
      </c>
      <c r="H659" s="171">
        <v>428</v>
      </c>
      <c r="I659" s="193">
        <v>88.8</v>
      </c>
      <c r="J659" s="170">
        <v>599</v>
      </c>
      <c r="K659" s="171">
        <v>514</v>
      </c>
      <c r="L659" s="193">
        <v>85.8</v>
      </c>
      <c r="M659" s="170">
        <v>482</v>
      </c>
      <c r="N659" s="171">
        <v>426</v>
      </c>
      <c r="O659" s="193">
        <v>88.4</v>
      </c>
      <c r="P659" s="170">
        <v>601</v>
      </c>
      <c r="Q659" s="171">
        <v>510</v>
      </c>
      <c r="R659" s="193">
        <v>84.9</v>
      </c>
      <c r="S659" s="170">
        <v>498</v>
      </c>
      <c r="T659" s="171">
        <v>437</v>
      </c>
      <c r="U659" s="193">
        <v>87.8</v>
      </c>
      <c r="V659" s="170">
        <v>629</v>
      </c>
      <c r="W659" s="171">
        <v>529</v>
      </c>
      <c r="X659" s="193">
        <v>84.1</v>
      </c>
      <c r="Y659" s="170">
        <v>496</v>
      </c>
      <c r="Z659" s="171">
        <v>424</v>
      </c>
      <c r="AA659" s="193">
        <v>85.5</v>
      </c>
      <c r="AB659" s="170">
        <v>443</v>
      </c>
      <c r="AC659" s="171">
        <v>380</v>
      </c>
      <c r="AD659" s="193">
        <v>85.8</v>
      </c>
      <c r="AE659" s="170">
        <v>367</v>
      </c>
      <c r="AF659" s="171">
        <v>317</v>
      </c>
      <c r="AG659" s="193">
        <v>86.4</v>
      </c>
    </row>
    <row r="660" spans="1:33">
      <c r="A660" s="104"/>
      <c r="B660" s="441" t="s">
        <v>85</v>
      </c>
      <c r="C660" s="58" t="s">
        <v>294</v>
      </c>
      <c r="D660" s="169">
        <v>9</v>
      </c>
      <c r="E660" s="168">
        <v>8</v>
      </c>
      <c r="F660" s="192">
        <v>88.9</v>
      </c>
      <c r="G660" s="169">
        <v>9</v>
      </c>
      <c r="H660" s="168">
        <v>8</v>
      </c>
      <c r="I660" s="192">
        <v>88.9</v>
      </c>
      <c r="J660" s="169">
        <v>17</v>
      </c>
      <c r="K660" s="168">
        <v>16</v>
      </c>
      <c r="L660" s="192">
        <v>94.1</v>
      </c>
      <c r="M660" s="169">
        <v>17</v>
      </c>
      <c r="N660" s="168">
        <v>16</v>
      </c>
      <c r="O660" s="192">
        <v>94.1</v>
      </c>
      <c r="P660" s="169">
        <v>7</v>
      </c>
      <c r="Q660" s="168">
        <v>7</v>
      </c>
      <c r="R660" s="192">
        <v>100</v>
      </c>
      <c r="S660" s="169">
        <v>7</v>
      </c>
      <c r="T660" s="168">
        <v>7</v>
      </c>
      <c r="U660" s="192">
        <v>100</v>
      </c>
      <c r="V660" s="169">
        <v>11</v>
      </c>
      <c r="W660" s="168">
        <v>6</v>
      </c>
      <c r="X660" s="192">
        <v>54.5</v>
      </c>
      <c r="Y660" s="169">
        <v>11</v>
      </c>
      <c r="Z660" s="168">
        <v>6</v>
      </c>
      <c r="AA660" s="192">
        <v>54.5</v>
      </c>
      <c r="AB660" s="169">
        <v>5</v>
      </c>
      <c r="AC660" s="168">
        <v>5</v>
      </c>
      <c r="AD660" s="192">
        <v>100</v>
      </c>
      <c r="AE660" s="169">
        <v>5</v>
      </c>
      <c r="AF660" s="168">
        <v>5</v>
      </c>
      <c r="AG660" s="192">
        <v>100</v>
      </c>
    </row>
    <row r="661" spans="1:33">
      <c r="A661" s="446"/>
      <c r="B661" s="445" t="s">
        <v>36</v>
      </c>
      <c r="C661" s="440"/>
      <c r="D661" s="179">
        <v>708</v>
      </c>
      <c r="E661" s="178">
        <v>579</v>
      </c>
      <c r="F661" s="194">
        <v>81.8</v>
      </c>
      <c r="G661" s="179">
        <v>522</v>
      </c>
      <c r="H661" s="178">
        <v>483</v>
      </c>
      <c r="I661" s="194">
        <v>92.5</v>
      </c>
      <c r="J661" s="179">
        <v>790</v>
      </c>
      <c r="K661" s="178">
        <v>611</v>
      </c>
      <c r="L661" s="194">
        <v>77.3</v>
      </c>
      <c r="M661" s="179">
        <v>516</v>
      </c>
      <c r="N661" s="178">
        <v>470</v>
      </c>
      <c r="O661" s="194">
        <v>91.1</v>
      </c>
      <c r="P661" s="179">
        <v>816</v>
      </c>
      <c r="Q661" s="178">
        <v>602</v>
      </c>
      <c r="R661" s="194">
        <v>73.8</v>
      </c>
      <c r="S661" s="179">
        <v>531</v>
      </c>
      <c r="T661" s="178">
        <v>485</v>
      </c>
      <c r="U661" s="194">
        <v>91.3</v>
      </c>
      <c r="V661" s="179">
        <v>799</v>
      </c>
      <c r="W661" s="178">
        <v>643</v>
      </c>
      <c r="X661" s="194">
        <v>80.5</v>
      </c>
      <c r="Y661" s="179">
        <v>533</v>
      </c>
      <c r="Z661" s="178">
        <v>474</v>
      </c>
      <c r="AA661" s="194">
        <v>88.9</v>
      </c>
      <c r="AB661" s="179">
        <v>556</v>
      </c>
      <c r="AC661" s="178">
        <v>458</v>
      </c>
      <c r="AD661" s="194">
        <v>82.4</v>
      </c>
      <c r="AE661" s="179">
        <v>395</v>
      </c>
      <c r="AF661" s="178">
        <v>355</v>
      </c>
      <c r="AG661" s="194">
        <v>89.9</v>
      </c>
    </row>
    <row r="662" spans="1:33" ht="26.25">
      <c r="A662" s="104" t="s">
        <v>16</v>
      </c>
      <c r="B662" s="441" t="s">
        <v>185</v>
      </c>
      <c r="C662" s="58" t="s">
        <v>86</v>
      </c>
      <c r="D662" s="169">
        <v>50</v>
      </c>
      <c r="E662" s="168">
        <v>38</v>
      </c>
      <c r="F662" s="192">
        <v>76</v>
      </c>
      <c r="G662" s="169">
        <v>42</v>
      </c>
      <c r="H662" s="168">
        <v>35</v>
      </c>
      <c r="I662" s="192">
        <v>83.3</v>
      </c>
      <c r="J662" s="169">
        <v>59</v>
      </c>
      <c r="K662" s="168">
        <v>44</v>
      </c>
      <c r="L662" s="192">
        <v>74.599999999999994</v>
      </c>
      <c r="M662" s="169">
        <v>52</v>
      </c>
      <c r="N662" s="168">
        <v>42</v>
      </c>
      <c r="O662" s="192">
        <v>80.8</v>
      </c>
      <c r="P662" s="169">
        <v>79</v>
      </c>
      <c r="Q662" s="168">
        <v>54</v>
      </c>
      <c r="R662" s="192">
        <v>68.400000000000006</v>
      </c>
      <c r="S662" s="169">
        <v>62</v>
      </c>
      <c r="T662" s="168">
        <v>45</v>
      </c>
      <c r="U662" s="192">
        <v>72.599999999999994</v>
      </c>
      <c r="V662" s="169">
        <v>76</v>
      </c>
      <c r="W662" s="168">
        <v>51</v>
      </c>
      <c r="X662" s="192">
        <v>67.099999999999994</v>
      </c>
      <c r="Y662" s="169">
        <v>58</v>
      </c>
      <c r="Z662" s="168">
        <v>44</v>
      </c>
      <c r="AA662" s="192">
        <v>75.900000000000006</v>
      </c>
      <c r="AB662" s="169">
        <v>82</v>
      </c>
      <c r="AC662" s="168">
        <v>55</v>
      </c>
      <c r="AD662" s="192">
        <v>67.099999999999994</v>
      </c>
      <c r="AE662" s="169">
        <v>64</v>
      </c>
      <c r="AF662" s="168">
        <v>45</v>
      </c>
      <c r="AG662" s="192">
        <v>70.3</v>
      </c>
    </row>
    <row r="663" spans="1:33">
      <c r="A663" s="104"/>
      <c r="B663" s="441"/>
      <c r="C663" s="58" t="s">
        <v>295</v>
      </c>
      <c r="D663" s="169">
        <v>1</v>
      </c>
      <c r="E663" s="168">
        <v>1</v>
      </c>
      <c r="F663" s="192">
        <v>100</v>
      </c>
      <c r="G663" s="169">
        <v>1</v>
      </c>
      <c r="H663" s="168">
        <v>1</v>
      </c>
      <c r="I663" s="192">
        <v>100</v>
      </c>
      <c r="J663" s="169">
        <v>0</v>
      </c>
      <c r="K663" s="168">
        <v>0</v>
      </c>
      <c r="L663" s="192">
        <v>0</v>
      </c>
      <c r="M663" s="169">
        <v>0</v>
      </c>
      <c r="N663" s="168">
        <v>0</v>
      </c>
      <c r="O663" s="192">
        <v>0</v>
      </c>
      <c r="P663" s="169">
        <v>1</v>
      </c>
      <c r="Q663" s="168">
        <v>1</v>
      </c>
      <c r="R663" s="192">
        <v>100</v>
      </c>
      <c r="S663" s="169">
        <v>1</v>
      </c>
      <c r="T663" s="168">
        <v>1</v>
      </c>
      <c r="U663" s="192">
        <v>100</v>
      </c>
      <c r="V663" s="169">
        <v>4</v>
      </c>
      <c r="W663" s="168">
        <v>3</v>
      </c>
      <c r="X663" s="192">
        <v>75</v>
      </c>
      <c r="Y663" s="169">
        <v>4</v>
      </c>
      <c r="Z663" s="168">
        <v>3</v>
      </c>
      <c r="AA663" s="192">
        <v>75</v>
      </c>
      <c r="AB663" s="169">
        <v>1</v>
      </c>
      <c r="AC663" s="168">
        <v>0</v>
      </c>
      <c r="AD663" s="192">
        <v>0</v>
      </c>
      <c r="AE663" s="169">
        <v>1</v>
      </c>
      <c r="AF663" s="168">
        <v>0</v>
      </c>
      <c r="AG663" s="192">
        <v>0</v>
      </c>
    </row>
    <row r="664" spans="1:33">
      <c r="A664" s="104"/>
      <c r="B664" s="441"/>
      <c r="C664" s="58" t="s">
        <v>36</v>
      </c>
      <c r="D664" s="169">
        <v>51</v>
      </c>
      <c r="E664" s="168">
        <v>39</v>
      </c>
      <c r="F664" s="192">
        <v>76.5</v>
      </c>
      <c r="G664" s="169">
        <v>42</v>
      </c>
      <c r="H664" s="168">
        <v>35</v>
      </c>
      <c r="I664" s="192">
        <v>83.3</v>
      </c>
      <c r="J664" s="169">
        <v>59</v>
      </c>
      <c r="K664" s="168">
        <v>44</v>
      </c>
      <c r="L664" s="192">
        <v>74.599999999999994</v>
      </c>
      <c r="M664" s="169">
        <v>52</v>
      </c>
      <c r="N664" s="168">
        <v>42</v>
      </c>
      <c r="O664" s="192">
        <v>80.8</v>
      </c>
      <c r="P664" s="169">
        <v>80</v>
      </c>
      <c r="Q664" s="168">
        <v>55</v>
      </c>
      <c r="R664" s="192">
        <v>68.8</v>
      </c>
      <c r="S664" s="169">
        <v>62</v>
      </c>
      <c r="T664" s="168">
        <v>45</v>
      </c>
      <c r="U664" s="192">
        <v>72.599999999999994</v>
      </c>
      <c r="V664" s="169">
        <v>80</v>
      </c>
      <c r="W664" s="168">
        <v>54</v>
      </c>
      <c r="X664" s="192">
        <v>67.5</v>
      </c>
      <c r="Y664" s="169">
        <v>58</v>
      </c>
      <c r="Z664" s="168">
        <v>44</v>
      </c>
      <c r="AA664" s="192">
        <v>75.900000000000006</v>
      </c>
      <c r="AB664" s="169">
        <v>83</v>
      </c>
      <c r="AC664" s="168">
        <v>55</v>
      </c>
      <c r="AD664" s="192">
        <v>66.3</v>
      </c>
      <c r="AE664" s="169">
        <v>64</v>
      </c>
      <c r="AF664" s="168">
        <v>45</v>
      </c>
      <c r="AG664" s="192">
        <v>70.3</v>
      </c>
    </row>
    <row r="665" spans="1:33" ht="26.25">
      <c r="A665" s="104"/>
      <c r="B665" s="442" t="s">
        <v>186</v>
      </c>
      <c r="C665" s="429" t="s">
        <v>190</v>
      </c>
      <c r="D665" s="172">
        <v>261</v>
      </c>
      <c r="E665" s="173">
        <v>205</v>
      </c>
      <c r="F665" s="191">
        <v>78.5</v>
      </c>
      <c r="G665" s="172">
        <v>224</v>
      </c>
      <c r="H665" s="173">
        <v>185</v>
      </c>
      <c r="I665" s="191">
        <v>82.6</v>
      </c>
      <c r="J665" s="172">
        <v>303</v>
      </c>
      <c r="K665" s="173">
        <v>241</v>
      </c>
      <c r="L665" s="191">
        <v>79.5</v>
      </c>
      <c r="M665" s="172">
        <v>269</v>
      </c>
      <c r="N665" s="173">
        <v>217</v>
      </c>
      <c r="O665" s="191">
        <v>80.7</v>
      </c>
      <c r="P665" s="172">
        <v>389</v>
      </c>
      <c r="Q665" s="173">
        <v>311</v>
      </c>
      <c r="R665" s="191">
        <v>79.900000000000006</v>
      </c>
      <c r="S665" s="172">
        <v>324</v>
      </c>
      <c r="T665" s="173">
        <v>269</v>
      </c>
      <c r="U665" s="191">
        <v>83</v>
      </c>
      <c r="V665" s="172">
        <v>410</v>
      </c>
      <c r="W665" s="173">
        <v>322</v>
      </c>
      <c r="X665" s="191">
        <v>78.5</v>
      </c>
      <c r="Y665" s="172">
        <v>328</v>
      </c>
      <c r="Z665" s="173">
        <v>260</v>
      </c>
      <c r="AA665" s="191">
        <v>79.3</v>
      </c>
      <c r="AB665" s="172">
        <v>389</v>
      </c>
      <c r="AC665" s="173">
        <v>283</v>
      </c>
      <c r="AD665" s="191">
        <v>72.8</v>
      </c>
      <c r="AE665" s="172">
        <v>319</v>
      </c>
      <c r="AF665" s="173">
        <v>246</v>
      </c>
      <c r="AG665" s="191">
        <v>77.099999999999994</v>
      </c>
    </row>
    <row r="666" spans="1:33">
      <c r="A666" s="104"/>
      <c r="B666" s="441"/>
      <c r="C666" s="58" t="s">
        <v>87</v>
      </c>
      <c r="D666" s="169">
        <v>25</v>
      </c>
      <c r="E666" s="168">
        <v>17</v>
      </c>
      <c r="F666" s="192">
        <v>68</v>
      </c>
      <c r="G666" s="169">
        <v>23</v>
      </c>
      <c r="H666" s="168">
        <v>17</v>
      </c>
      <c r="I666" s="192">
        <v>73.900000000000006</v>
      </c>
      <c r="J666" s="169">
        <v>25</v>
      </c>
      <c r="K666" s="168">
        <v>23</v>
      </c>
      <c r="L666" s="192">
        <v>92</v>
      </c>
      <c r="M666" s="169">
        <v>21</v>
      </c>
      <c r="N666" s="168">
        <v>20</v>
      </c>
      <c r="O666" s="192">
        <v>95.2</v>
      </c>
      <c r="P666" s="169">
        <v>29</v>
      </c>
      <c r="Q666" s="168">
        <v>26</v>
      </c>
      <c r="R666" s="192">
        <v>89.7</v>
      </c>
      <c r="S666" s="169">
        <v>26</v>
      </c>
      <c r="T666" s="168">
        <v>24</v>
      </c>
      <c r="U666" s="192">
        <v>92.3</v>
      </c>
      <c r="V666" s="169">
        <v>41</v>
      </c>
      <c r="W666" s="168">
        <v>26</v>
      </c>
      <c r="X666" s="192">
        <v>63.4</v>
      </c>
      <c r="Y666" s="169">
        <v>37</v>
      </c>
      <c r="Z666" s="168">
        <v>23</v>
      </c>
      <c r="AA666" s="192">
        <v>62.2</v>
      </c>
      <c r="AB666" s="169">
        <v>27</v>
      </c>
      <c r="AC666" s="168">
        <v>21</v>
      </c>
      <c r="AD666" s="192">
        <v>77.8</v>
      </c>
      <c r="AE666" s="169">
        <v>23</v>
      </c>
      <c r="AF666" s="168">
        <v>18</v>
      </c>
      <c r="AG666" s="192">
        <v>78.3</v>
      </c>
    </row>
    <row r="667" spans="1:33" s="165" customFormat="1" ht="26.25">
      <c r="A667" s="104"/>
      <c r="B667" s="441"/>
      <c r="C667" s="58" t="s">
        <v>88</v>
      </c>
      <c r="D667" s="169">
        <v>1</v>
      </c>
      <c r="E667" s="168">
        <v>1</v>
      </c>
      <c r="F667" s="192">
        <v>100</v>
      </c>
      <c r="G667" s="169">
        <v>1</v>
      </c>
      <c r="H667" s="168">
        <v>1</v>
      </c>
      <c r="I667" s="192">
        <v>100</v>
      </c>
      <c r="J667" s="169">
        <v>0</v>
      </c>
      <c r="K667" s="168">
        <v>0</v>
      </c>
      <c r="L667" s="192">
        <v>0</v>
      </c>
      <c r="M667" s="169">
        <v>0</v>
      </c>
      <c r="N667" s="168">
        <v>0</v>
      </c>
      <c r="O667" s="192">
        <v>0</v>
      </c>
      <c r="P667" s="169">
        <v>0</v>
      </c>
      <c r="Q667" s="168">
        <v>0</v>
      </c>
      <c r="R667" s="192">
        <v>0</v>
      </c>
      <c r="S667" s="169">
        <v>0</v>
      </c>
      <c r="T667" s="168">
        <v>0</v>
      </c>
      <c r="U667" s="192">
        <v>0</v>
      </c>
      <c r="V667" s="169">
        <v>2</v>
      </c>
      <c r="W667" s="168">
        <v>2</v>
      </c>
      <c r="X667" s="192">
        <v>100</v>
      </c>
      <c r="Y667" s="169">
        <v>2</v>
      </c>
      <c r="Z667" s="168">
        <v>2</v>
      </c>
      <c r="AA667" s="192">
        <v>100</v>
      </c>
      <c r="AB667" s="169">
        <v>0</v>
      </c>
      <c r="AC667" s="168">
        <v>0</v>
      </c>
      <c r="AD667" s="192">
        <v>0</v>
      </c>
      <c r="AE667" s="169">
        <v>0</v>
      </c>
      <c r="AF667" s="168">
        <v>0</v>
      </c>
      <c r="AG667" s="192">
        <v>0</v>
      </c>
    </row>
    <row r="668" spans="1:33">
      <c r="A668" s="104"/>
      <c r="B668" s="441"/>
      <c r="C668" s="58" t="s">
        <v>296</v>
      </c>
      <c r="D668" s="169">
        <v>0</v>
      </c>
      <c r="E668" s="168">
        <v>0</v>
      </c>
      <c r="F668" s="192">
        <v>0</v>
      </c>
      <c r="G668" s="169">
        <v>0</v>
      </c>
      <c r="H668" s="168">
        <v>0</v>
      </c>
      <c r="I668" s="192">
        <v>0</v>
      </c>
      <c r="J668" s="169">
        <v>0</v>
      </c>
      <c r="K668" s="168">
        <v>0</v>
      </c>
      <c r="L668" s="192">
        <v>0</v>
      </c>
      <c r="M668" s="169">
        <v>0</v>
      </c>
      <c r="N668" s="168">
        <v>0</v>
      </c>
      <c r="O668" s="192">
        <v>0</v>
      </c>
      <c r="P668" s="169">
        <v>1</v>
      </c>
      <c r="Q668" s="168">
        <v>1</v>
      </c>
      <c r="R668" s="192">
        <v>100</v>
      </c>
      <c r="S668" s="169">
        <v>1</v>
      </c>
      <c r="T668" s="168">
        <v>1</v>
      </c>
      <c r="U668" s="192">
        <v>100</v>
      </c>
      <c r="V668" s="169">
        <v>1</v>
      </c>
      <c r="W668" s="168">
        <v>0</v>
      </c>
      <c r="X668" s="192">
        <v>0</v>
      </c>
      <c r="Y668" s="169">
        <v>1</v>
      </c>
      <c r="Z668" s="168">
        <v>0</v>
      </c>
      <c r="AA668" s="192">
        <v>0</v>
      </c>
      <c r="AB668" s="169">
        <v>1</v>
      </c>
      <c r="AC668" s="168">
        <v>0</v>
      </c>
      <c r="AD668" s="192">
        <v>0</v>
      </c>
      <c r="AE668" s="169">
        <v>1</v>
      </c>
      <c r="AF668" s="168">
        <v>0</v>
      </c>
      <c r="AG668" s="192">
        <v>0</v>
      </c>
    </row>
    <row r="669" spans="1:33">
      <c r="A669" s="104"/>
      <c r="B669" s="443"/>
      <c r="C669" s="444" t="s">
        <v>36</v>
      </c>
      <c r="D669" s="170">
        <v>287</v>
      </c>
      <c r="E669" s="171">
        <v>223</v>
      </c>
      <c r="F669" s="193">
        <v>77.7</v>
      </c>
      <c r="G669" s="170">
        <v>239</v>
      </c>
      <c r="H669" s="171">
        <v>198</v>
      </c>
      <c r="I669" s="193">
        <v>82.8</v>
      </c>
      <c r="J669" s="170">
        <v>328</v>
      </c>
      <c r="K669" s="171">
        <v>264</v>
      </c>
      <c r="L669" s="193">
        <v>80.5</v>
      </c>
      <c r="M669" s="170">
        <v>285</v>
      </c>
      <c r="N669" s="171">
        <v>233</v>
      </c>
      <c r="O669" s="193">
        <v>81.8</v>
      </c>
      <c r="P669" s="170">
        <v>419</v>
      </c>
      <c r="Q669" s="171">
        <v>338</v>
      </c>
      <c r="R669" s="193">
        <v>80.7</v>
      </c>
      <c r="S669" s="170">
        <v>349</v>
      </c>
      <c r="T669" s="171">
        <v>293</v>
      </c>
      <c r="U669" s="193">
        <v>84</v>
      </c>
      <c r="V669" s="170">
        <v>454</v>
      </c>
      <c r="W669" s="171">
        <v>350</v>
      </c>
      <c r="X669" s="193">
        <v>77.099999999999994</v>
      </c>
      <c r="Y669" s="170">
        <v>351</v>
      </c>
      <c r="Z669" s="171">
        <v>274</v>
      </c>
      <c r="AA669" s="193">
        <v>78.099999999999994</v>
      </c>
      <c r="AB669" s="170">
        <v>417</v>
      </c>
      <c r="AC669" s="171">
        <v>304</v>
      </c>
      <c r="AD669" s="193">
        <v>72.900000000000006</v>
      </c>
      <c r="AE669" s="170">
        <v>332</v>
      </c>
      <c r="AF669" s="171">
        <v>257</v>
      </c>
      <c r="AG669" s="193">
        <v>77.400000000000006</v>
      </c>
    </row>
    <row r="670" spans="1:33" s="165" customFormat="1">
      <c r="A670" s="446"/>
      <c r="B670" s="443" t="s">
        <v>36</v>
      </c>
      <c r="C670" s="444"/>
      <c r="D670" s="170">
        <v>338</v>
      </c>
      <c r="E670" s="171">
        <v>262</v>
      </c>
      <c r="F670" s="193">
        <v>77.5</v>
      </c>
      <c r="G670" s="170">
        <v>274</v>
      </c>
      <c r="H670" s="171">
        <v>228</v>
      </c>
      <c r="I670" s="193">
        <v>83.2</v>
      </c>
      <c r="J670" s="170">
        <v>387</v>
      </c>
      <c r="K670" s="171">
        <v>308</v>
      </c>
      <c r="L670" s="193">
        <v>79.599999999999994</v>
      </c>
      <c r="M670" s="170">
        <v>323</v>
      </c>
      <c r="N670" s="171">
        <v>268</v>
      </c>
      <c r="O670" s="193">
        <v>83</v>
      </c>
      <c r="P670" s="170">
        <v>499</v>
      </c>
      <c r="Q670" s="171">
        <v>393</v>
      </c>
      <c r="R670" s="193">
        <v>78.8</v>
      </c>
      <c r="S670" s="170">
        <v>393</v>
      </c>
      <c r="T670" s="171">
        <v>326</v>
      </c>
      <c r="U670" s="193">
        <v>83</v>
      </c>
      <c r="V670" s="170">
        <v>534</v>
      </c>
      <c r="W670" s="171">
        <v>404</v>
      </c>
      <c r="X670" s="193">
        <v>75.7</v>
      </c>
      <c r="Y670" s="170">
        <v>385</v>
      </c>
      <c r="Z670" s="171">
        <v>303</v>
      </c>
      <c r="AA670" s="193">
        <v>78.7</v>
      </c>
      <c r="AB670" s="170">
        <v>500</v>
      </c>
      <c r="AC670" s="171">
        <v>359</v>
      </c>
      <c r="AD670" s="193">
        <v>71.8</v>
      </c>
      <c r="AE670" s="170">
        <v>381</v>
      </c>
      <c r="AF670" s="171">
        <v>294</v>
      </c>
      <c r="AG670" s="193">
        <v>77.2</v>
      </c>
    </row>
    <row r="671" spans="1:33">
      <c r="A671" s="104" t="s">
        <v>17</v>
      </c>
      <c r="B671" s="441" t="s">
        <v>89</v>
      </c>
      <c r="C671" s="58" t="s">
        <v>90</v>
      </c>
      <c r="D671" s="169">
        <v>60</v>
      </c>
      <c r="E671" s="168">
        <v>37</v>
      </c>
      <c r="F671" s="192">
        <v>61.7</v>
      </c>
      <c r="G671" s="169">
        <v>45</v>
      </c>
      <c r="H671" s="168">
        <v>28</v>
      </c>
      <c r="I671" s="192">
        <v>62.2</v>
      </c>
      <c r="J671" s="169">
        <v>66</v>
      </c>
      <c r="K671" s="168">
        <v>32</v>
      </c>
      <c r="L671" s="192">
        <v>48.5</v>
      </c>
      <c r="M671" s="169">
        <v>56</v>
      </c>
      <c r="N671" s="168">
        <v>29</v>
      </c>
      <c r="O671" s="192">
        <v>51.8</v>
      </c>
      <c r="P671" s="169">
        <v>45</v>
      </c>
      <c r="Q671" s="168">
        <v>22</v>
      </c>
      <c r="R671" s="192">
        <v>48.9</v>
      </c>
      <c r="S671" s="169">
        <v>37</v>
      </c>
      <c r="T671" s="168">
        <v>18</v>
      </c>
      <c r="U671" s="192">
        <v>48.6</v>
      </c>
      <c r="V671" s="169">
        <v>35</v>
      </c>
      <c r="W671" s="168">
        <v>25</v>
      </c>
      <c r="X671" s="192">
        <v>71.400000000000006</v>
      </c>
      <c r="Y671" s="169">
        <v>33</v>
      </c>
      <c r="Z671" s="168">
        <v>24</v>
      </c>
      <c r="AA671" s="192">
        <v>72.7</v>
      </c>
      <c r="AB671" s="169">
        <v>34</v>
      </c>
      <c r="AC671" s="168">
        <v>21</v>
      </c>
      <c r="AD671" s="192">
        <v>61.8</v>
      </c>
      <c r="AE671" s="169">
        <v>31</v>
      </c>
      <c r="AF671" s="168">
        <v>20</v>
      </c>
      <c r="AG671" s="192">
        <v>64.5</v>
      </c>
    </row>
    <row r="672" spans="1:33">
      <c r="A672" s="104"/>
      <c r="B672" s="441"/>
      <c r="C672" s="58" t="s">
        <v>91</v>
      </c>
      <c r="D672" s="169">
        <v>509</v>
      </c>
      <c r="E672" s="168">
        <v>445</v>
      </c>
      <c r="F672" s="192">
        <v>87.4</v>
      </c>
      <c r="G672" s="169">
        <v>270</v>
      </c>
      <c r="H672" s="168">
        <v>231</v>
      </c>
      <c r="I672" s="192">
        <v>85.6</v>
      </c>
      <c r="J672" s="169">
        <v>389</v>
      </c>
      <c r="K672" s="168">
        <v>356</v>
      </c>
      <c r="L672" s="192">
        <v>91.5</v>
      </c>
      <c r="M672" s="169">
        <v>254</v>
      </c>
      <c r="N672" s="168">
        <v>231</v>
      </c>
      <c r="O672" s="192">
        <v>90.9</v>
      </c>
      <c r="P672" s="169">
        <v>437</v>
      </c>
      <c r="Q672" s="168">
        <v>321</v>
      </c>
      <c r="R672" s="192">
        <v>73.5</v>
      </c>
      <c r="S672" s="169">
        <v>227</v>
      </c>
      <c r="T672" s="168">
        <v>190</v>
      </c>
      <c r="U672" s="192">
        <v>83.7</v>
      </c>
      <c r="V672" s="169">
        <v>264</v>
      </c>
      <c r="W672" s="168">
        <v>223</v>
      </c>
      <c r="X672" s="192">
        <v>84.5</v>
      </c>
      <c r="Y672" s="169">
        <v>168</v>
      </c>
      <c r="Z672" s="168">
        <v>143</v>
      </c>
      <c r="AA672" s="192">
        <v>85.1</v>
      </c>
      <c r="AB672" s="169">
        <v>175</v>
      </c>
      <c r="AC672" s="168">
        <v>150</v>
      </c>
      <c r="AD672" s="192">
        <v>85.7</v>
      </c>
      <c r="AE672" s="169">
        <v>131</v>
      </c>
      <c r="AF672" s="168">
        <v>111</v>
      </c>
      <c r="AG672" s="192">
        <v>84.7</v>
      </c>
    </row>
    <row r="673" spans="1:33">
      <c r="A673" s="104"/>
      <c r="B673" s="441"/>
      <c r="C673" s="58" t="s">
        <v>297</v>
      </c>
      <c r="D673" s="169">
        <v>1775</v>
      </c>
      <c r="E673" s="168">
        <v>1325</v>
      </c>
      <c r="F673" s="192">
        <v>74.599999999999994</v>
      </c>
      <c r="G673" s="169">
        <v>1255</v>
      </c>
      <c r="H673" s="168">
        <v>971</v>
      </c>
      <c r="I673" s="192">
        <v>77.400000000000006</v>
      </c>
      <c r="J673" s="169">
        <v>1611</v>
      </c>
      <c r="K673" s="168">
        <v>1221</v>
      </c>
      <c r="L673" s="192">
        <v>75.8</v>
      </c>
      <c r="M673" s="169">
        <v>1148</v>
      </c>
      <c r="N673" s="168">
        <v>905</v>
      </c>
      <c r="O673" s="192">
        <v>78.8</v>
      </c>
      <c r="P673" s="169">
        <v>1625</v>
      </c>
      <c r="Q673" s="168">
        <v>1098</v>
      </c>
      <c r="R673" s="192">
        <v>67.599999999999994</v>
      </c>
      <c r="S673" s="169">
        <v>1105</v>
      </c>
      <c r="T673" s="168">
        <v>799</v>
      </c>
      <c r="U673" s="192">
        <v>72.3</v>
      </c>
      <c r="V673" s="169">
        <v>1740</v>
      </c>
      <c r="W673" s="168">
        <v>1176</v>
      </c>
      <c r="X673" s="192">
        <v>67.599999999999994</v>
      </c>
      <c r="Y673" s="169">
        <v>1184</v>
      </c>
      <c r="Z673" s="168">
        <v>860</v>
      </c>
      <c r="AA673" s="192">
        <v>72.599999999999994</v>
      </c>
      <c r="AB673" s="169">
        <v>1521</v>
      </c>
      <c r="AC673" s="168">
        <v>964</v>
      </c>
      <c r="AD673" s="192">
        <v>63.4</v>
      </c>
      <c r="AE673" s="169">
        <v>1062</v>
      </c>
      <c r="AF673" s="168">
        <v>736</v>
      </c>
      <c r="AG673" s="192">
        <v>69.3</v>
      </c>
    </row>
    <row r="674" spans="1:33">
      <c r="A674" s="104"/>
      <c r="B674" s="441"/>
      <c r="C674" s="58" t="s">
        <v>36</v>
      </c>
      <c r="D674" s="169">
        <v>2344</v>
      </c>
      <c r="E674" s="168">
        <v>1807</v>
      </c>
      <c r="F674" s="192">
        <v>77.099999999999994</v>
      </c>
      <c r="G674" s="169">
        <v>1513</v>
      </c>
      <c r="H674" s="168">
        <v>1186</v>
      </c>
      <c r="I674" s="192">
        <v>78.400000000000006</v>
      </c>
      <c r="J674" s="169">
        <v>2066</v>
      </c>
      <c r="K674" s="168">
        <v>1609</v>
      </c>
      <c r="L674" s="192">
        <v>77.900000000000006</v>
      </c>
      <c r="M674" s="169">
        <v>1408</v>
      </c>
      <c r="N674" s="168">
        <v>1130</v>
      </c>
      <c r="O674" s="192">
        <v>80.3</v>
      </c>
      <c r="P674" s="169">
        <v>2107</v>
      </c>
      <c r="Q674" s="168">
        <v>1441</v>
      </c>
      <c r="R674" s="192">
        <v>68.400000000000006</v>
      </c>
      <c r="S674" s="169">
        <v>1315</v>
      </c>
      <c r="T674" s="168">
        <v>983</v>
      </c>
      <c r="U674" s="192">
        <v>74.8</v>
      </c>
      <c r="V674" s="169">
        <v>2039</v>
      </c>
      <c r="W674" s="168">
        <v>1424</v>
      </c>
      <c r="X674" s="192">
        <v>69.8</v>
      </c>
      <c r="Y674" s="169">
        <v>1332</v>
      </c>
      <c r="Z674" s="168">
        <v>995</v>
      </c>
      <c r="AA674" s="192">
        <v>74.7</v>
      </c>
      <c r="AB674" s="169">
        <v>1730</v>
      </c>
      <c r="AC674" s="168">
        <v>1135</v>
      </c>
      <c r="AD674" s="192">
        <v>65.599999999999994</v>
      </c>
      <c r="AE674" s="169">
        <v>1199</v>
      </c>
      <c r="AF674" s="168">
        <v>846</v>
      </c>
      <c r="AG674" s="192">
        <v>70.599999999999994</v>
      </c>
    </row>
    <row r="675" spans="1:33">
      <c r="A675" s="104"/>
      <c r="B675" s="442" t="s">
        <v>92</v>
      </c>
      <c r="C675" s="429" t="s">
        <v>94</v>
      </c>
      <c r="D675" s="172">
        <v>5</v>
      </c>
      <c r="E675" s="173">
        <v>0</v>
      </c>
      <c r="F675" s="191">
        <v>0</v>
      </c>
      <c r="G675" s="172">
        <v>5</v>
      </c>
      <c r="H675" s="173">
        <v>0</v>
      </c>
      <c r="I675" s="191">
        <v>0</v>
      </c>
      <c r="J675" s="172">
        <v>0</v>
      </c>
      <c r="K675" s="173">
        <v>0</v>
      </c>
      <c r="L675" s="191">
        <v>0</v>
      </c>
      <c r="M675" s="172">
        <v>0</v>
      </c>
      <c r="N675" s="173">
        <v>0</v>
      </c>
      <c r="O675" s="191">
        <v>0</v>
      </c>
      <c r="P675" s="172">
        <v>0</v>
      </c>
      <c r="Q675" s="173">
        <v>0</v>
      </c>
      <c r="R675" s="191">
        <v>0</v>
      </c>
      <c r="S675" s="172">
        <v>0</v>
      </c>
      <c r="T675" s="173">
        <v>0</v>
      </c>
      <c r="U675" s="191">
        <v>0</v>
      </c>
      <c r="V675" s="172">
        <v>0</v>
      </c>
      <c r="W675" s="173">
        <v>0</v>
      </c>
      <c r="X675" s="191">
        <v>0</v>
      </c>
      <c r="Y675" s="172">
        <v>0</v>
      </c>
      <c r="Z675" s="173">
        <v>0</v>
      </c>
      <c r="AA675" s="191">
        <v>0</v>
      </c>
      <c r="AB675" s="172">
        <v>0</v>
      </c>
      <c r="AC675" s="173">
        <v>0</v>
      </c>
      <c r="AD675" s="191">
        <v>0</v>
      </c>
      <c r="AE675" s="172">
        <v>0</v>
      </c>
      <c r="AF675" s="173">
        <v>0</v>
      </c>
      <c r="AG675" s="191">
        <v>0</v>
      </c>
    </row>
    <row r="676" spans="1:33">
      <c r="A676" s="104"/>
      <c r="B676" s="441"/>
      <c r="C676" s="58" t="s">
        <v>95</v>
      </c>
      <c r="D676" s="169">
        <v>1</v>
      </c>
      <c r="E676" s="168">
        <v>1</v>
      </c>
      <c r="F676" s="192">
        <v>100</v>
      </c>
      <c r="G676" s="169">
        <v>1</v>
      </c>
      <c r="H676" s="168">
        <v>1</v>
      </c>
      <c r="I676" s="192">
        <v>100</v>
      </c>
      <c r="J676" s="169">
        <v>0</v>
      </c>
      <c r="K676" s="168">
        <v>0</v>
      </c>
      <c r="L676" s="192">
        <v>0</v>
      </c>
      <c r="M676" s="169">
        <v>0</v>
      </c>
      <c r="N676" s="168">
        <v>0</v>
      </c>
      <c r="O676" s="192">
        <v>0</v>
      </c>
      <c r="P676" s="169">
        <v>0</v>
      </c>
      <c r="Q676" s="168">
        <v>0</v>
      </c>
      <c r="R676" s="192">
        <v>0</v>
      </c>
      <c r="S676" s="169">
        <v>0</v>
      </c>
      <c r="T676" s="168">
        <v>0</v>
      </c>
      <c r="U676" s="192">
        <v>0</v>
      </c>
      <c r="V676" s="169">
        <v>0</v>
      </c>
      <c r="W676" s="168">
        <v>0</v>
      </c>
      <c r="X676" s="192">
        <v>0</v>
      </c>
      <c r="Y676" s="169">
        <v>0</v>
      </c>
      <c r="Z676" s="168">
        <v>0</v>
      </c>
      <c r="AA676" s="192">
        <v>0</v>
      </c>
      <c r="AB676" s="169">
        <v>0</v>
      </c>
      <c r="AC676" s="168">
        <v>0</v>
      </c>
      <c r="AD676" s="192">
        <v>0</v>
      </c>
      <c r="AE676" s="169">
        <v>0</v>
      </c>
      <c r="AF676" s="168">
        <v>0</v>
      </c>
      <c r="AG676" s="192">
        <v>0</v>
      </c>
    </row>
    <row r="677" spans="1:33">
      <c r="A677" s="104"/>
      <c r="B677" s="441"/>
      <c r="C677" s="58" t="s">
        <v>298</v>
      </c>
      <c r="D677" s="169">
        <v>3</v>
      </c>
      <c r="E677" s="168">
        <v>3</v>
      </c>
      <c r="F677" s="192">
        <v>100</v>
      </c>
      <c r="G677" s="169">
        <v>3</v>
      </c>
      <c r="H677" s="168">
        <v>3</v>
      </c>
      <c r="I677" s="192">
        <v>100</v>
      </c>
      <c r="J677" s="169">
        <v>1</v>
      </c>
      <c r="K677" s="168">
        <v>1</v>
      </c>
      <c r="L677" s="192">
        <v>100</v>
      </c>
      <c r="M677" s="169">
        <v>1</v>
      </c>
      <c r="N677" s="168">
        <v>1</v>
      </c>
      <c r="O677" s="192">
        <v>100</v>
      </c>
      <c r="P677" s="169">
        <v>1</v>
      </c>
      <c r="Q677" s="168">
        <v>1</v>
      </c>
      <c r="R677" s="192">
        <v>100</v>
      </c>
      <c r="S677" s="169">
        <v>1</v>
      </c>
      <c r="T677" s="168">
        <v>1</v>
      </c>
      <c r="U677" s="192">
        <v>100</v>
      </c>
      <c r="V677" s="169">
        <v>3</v>
      </c>
      <c r="W677" s="168">
        <v>2</v>
      </c>
      <c r="X677" s="192">
        <v>66.7</v>
      </c>
      <c r="Y677" s="169">
        <v>3</v>
      </c>
      <c r="Z677" s="168">
        <v>2</v>
      </c>
      <c r="AA677" s="192">
        <v>66.7</v>
      </c>
      <c r="AB677" s="169">
        <v>0</v>
      </c>
      <c r="AC677" s="168">
        <v>0</v>
      </c>
      <c r="AD677" s="192">
        <v>0</v>
      </c>
      <c r="AE677" s="169">
        <v>0</v>
      </c>
      <c r="AF677" s="168">
        <v>0</v>
      </c>
      <c r="AG677" s="192">
        <v>0</v>
      </c>
    </row>
    <row r="678" spans="1:33">
      <c r="A678" s="104"/>
      <c r="B678" s="443"/>
      <c r="C678" s="444" t="s">
        <v>36</v>
      </c>
      <c r="D678" s="170">
        <v>9</v>
      </c>
      <c r="E678" s="171">
        <v>4</v>
      </c>
      <c r="F678" s="193">
        <v>44.4</v>
      </c>
      <c r="G678" s="170">
        <v>9</v>
      </c>
      <c r="H678" s="171">
        <v>4</v>
      </c>
      <c r="I678" s="193">
        <v>44.4</v>
      </c>
      <c r="J678" s="170">
        <v>1</v>
      </c>
      <c r="K678" s="171">
        <v>1</v>
      </c>
      <c r="L678" s="193">
        <v>100</v>
      </c>
      <c r="M678" s="170">
        <v>1</v>
      </c>
      <c r="N678" s="171">
        <v>1</v>
      </c>
      <c r="O678" s="193">
        <v>100</v>
      </c>
      <c r="P678" s="170">
        <v>1</v>
      </c>
      <c r="Q678" s="171">
        <v>1</v>
      </c>
      <c r="R678" s="193">
        <v>100</v>
      </c>
      <c r="S678" s="170">
        <v>1</v>
      </c>
      <c r="T678" s="171">
        <v>1</v>
      </c>
      <c r="U678" s="193">
        <v>100</v>
      </c>
      <c r="V678" s="170">
        <v>3</v>
      </c>
      <c r="W678" s="171">
        <v>2</v>
      </c>
      <c r="X678" s="193">
        <v>66.7</v>
      </c>
      <c r="Y678" s="170">
        <v>3</v>
      </c>
      <c r="Z678" s="171">
        <v>2</v>
      </c>
      <c r="AA678" s="193">
        <v>66.7</v>
      </c>
      <c r="AB678" s="170">
        <v>0</v>
      </c>
      <c r="AC678" s="171">
        <v>0</v>
      </c>
      <c r="AD678" s="193">
        <v>0</v>
      </c>
      <c r="AE678" s="170">
        <v>0</v>
      </c>
      <c r="AF678" s="171">
        <v>0</v>
      </c>
      <c r="AG678" s="193">
        <v>0</v>
      </c>
    </row>
    <row r="679" spans="1:33">
      <c r="A679" s="446"/>
      <c r="B679" s="443" t="s">
        <v>36</v>
      </c>
      <c r="C679" s="444"/>
      <c r="D679" s="170">
        <v>2353</v>
      </c>
      <c r="E679" s="171">
        <v>1811</v>
      </c>
      <c r="F679" s="193">
        <v>77</v>
      </c>
      <c r="G679" s="170">
        <v>1516</v>
      </c>
      <c r="H679" s="171">
        <v>1189</v>
      </c>
      <c r="I679" s="193">
        <v>78.400000000000006</v>
      </c>
      <c r="J679" s="170">
        <v>2067</v>
      </c>
      <c r="K679" s="171">
        <v>1610</v>
      </c>
      <c r="L679" s="193">
        <v>77.900000000000006</v>
      </c>
      <c r="M679" s="170">
        <v>1408</v>
      </c>
      <c r="N679" s="171">
        <v>1130</v>
      </c>
      <c r="O679" s="193">
        <v>80.3</v>
      </c>
      <c r="P679" s="170">
        <v>2108</v>
      </c>
      <c r="Q679" s="171">
        <v>1442</v>
      </c>
      <c r="R679" s="193">
        <v>68.400000000000006</v>
      </c>
      <c r="S679" s="170">
        <v>1316</v>
      </c>
      <c r="T679" s="171">
        <v>984</v>
      </c>
      <c r="U679" s="193">
        <v>74.8</v>
      </c>
      <c r="V679" s="170">
        <v>2042</v>
      </c>
      <c r="W679" s="171">
        <v>1426</v>
      </c>
      <c r="X679" s="193">
        <v>69.8</v>
      </c>
      <c r="Y679" s="170">
        <v>1335</v>
      </c>
      <c r="Z679" s="171">
        <v>997</v>
      </c>
      <c r="AA679" s="193">
        <v>74.7</v>
      </c>
      <c r="AB679" s="170">
        <v>1730</v>
      </c>
      <c r="AC679" s="171">
        <v>1135</v>
      </c>
      <c r="AD679" s="193">
        <v>65.599999999999994</v>
      </c>
      <c r="AE679" s="170">
        <v>1199</v>
      </c>
      <c r="AF679" s="171">
        <v>846</v>
      </c>
      <c r="AG679" s="193">
        <v>70.599999999999994</v>
      </c>
    </row>
    <row r="680" spans="1:33">
      <c r="A680" s="104" t="s">
        <v>18</v>
      </c>
      <c r="B680" s="441" t="s">
        <v>97</v>
      </c>
      <c r="C680" s="58" t="s">
        <v>98</v>
      </c>
      <c r="D680" s="169">
        <v>977</v>
      </c>
      <c r="E680" s="168">
        <v>793</v>
      </c>
      <c r="F680" s="192">
        <v>81.2</v>
      </c>
      <c r="G680" s="169">
        <v>628</v>
      </c>
      <c r="H680" s="168">
        <v>518</v>
      </c>
      <c r="I680" s="192">
        <v>82.5</v>
      </c>
      <c r="J680" s="169">
        <v>903</v>
      </c>
      <c r="K680" s="168">
        <v>742</v>
      </c>
      <c r="L680" s="192">
        <v>82.2</v>
      </c>
      <c r="M680" s="169">
        <v>593</v>
      </c>
      <c r="N680" s="168">
        <v>495</v>
      </c>
      <c r="O680" s="192">
        <v>83.5</v>
      </c>
      <c r="P680" s="169">
        <v>801</v>
      </c>
      <c r="Q680" s="168">
        <v>631</v>
      </c>
      <c r="R680" s="192">
        <v>78.8</v>
      </c>
      <c r="S680" s="169">
        <v>501</v>
      </c>
      <c r="T680" s="168">
        <v>412</v>
      </c>
      <c r="U680" s="192">
        <v>82.2</v>
      </c>
      <c r="V680" s="169">
        <v>1032</v>
      </c>
      <c r="W680" s="168">
        <v>771</v>
      </c>
      <c r="X680" s="192">
        <v>74.7</v>
      </c>
      <c r="Y680" s="169">
        <v>541</v>
      </c>
      <c r="Z680" s="168">
        <v>428</v>
      </c>
      <c r="AA680" s="192">
        <v>79.099999999999994</v>
      </c>
      <c r="AB680" s="169">
        <v>872</v>
      </c>
      <c r="AC680" s="168">
        <v>594</v>
      </c>
      <c r="AD680" s="192">
        <v>68.099999999999994</v>
      </c>
      <c r="AE680" s="169">
        <v>452</v>
      </c>
      <c r="AF680" s="168">
        <v>339</v>
      </c>
      <c r="AG680" s="192">
        <v>75</v>
      </c>
    </row>
    <row r="681" spans="1:33">
      <c r="A681" s="104"/>
      <c r="B681" s="441"/>
      <c r="C681" s="58" t="s">
        <v>99</v>
      </c>
      <c r="D681" s="169">
        <v>275</v>
      </c>
      <c r="E681" s="168">
        <v>150</v>
      </c>
      <c r="F681" s="192">
        <v>54.5</v>
      </c>
      <c r="G681" s="169">
        <v>243</v>
      </c>
      <c r="H681" s="168">
        <v>138</v>
      </c>
      <c r="I681" s="192">
        <v>56.8</v>
      </c>
      <c r="J681" s="169">
        <v>347</v>
      </c>
      <c r="K681" s="168">
        <v>164</v>
      </c>
      <c r="L681" s="192">
        <v>47.3</v>
      </c>
      <c r="M681" s="169">
        <v>304</v>
      </c>
      <c r="N681" s="168">
        <v>149</v>
      </c>
      <c r="O681" s="192">
        <v>49</v>
      </c>
      <c r="P681" s="169">
        <v>359</v>
      </c>
      <c r="Q681" s="168">
        <v>173</v>
      </c>
      <c r="R681" s="192">
        <v>48.2</v>
      </c>
      <c r="S681" s="169">
        <v>304</v>
      </c>
      <c r="T681" s="168">
        <v>158</v>
      </c>
      <c r="U681" s="192">
        <v>52</v>
      </c>
      <c r="V681" s="169">
        <v>373</v>
      </c>
      <c r="W681" s="168">
        <v>176</v>
      </c>
      <c r="X681" s="192">
        <v>47.2</v>
      </c>
      <c r="Y681" s="169">
        <v>323</v>
      </c>
      <c r="Z681" s="168">
        <v>159</v>
      </c>
      <c r="AA681" s="192">
        <v>49.2</v>
      </c>
      <c r="AB681" s="169">
        <v>373</v>
      </c>
      <c r="AC681" s="168">
        <v>167</v>
      </c>
      <c r="AD681" s="192">
        <v>44.8</v>
      </c>
      <c r="AE681" s="169">
        <v>292</v>
      </c>
      <c r="AF681" s="168">
        <v>147</v>
      </c>
      <c r="AG681" s="192">
        <v>50.3</v>
      </c>
    </row>
    <row r="682" spans="1:33">
      <c r="A682" s="104"/>
      <c r="B682" s="441"/>
      <c r="C682" s="58" t="s">
        <v>100</v>
      </c>
      <c r="D682" s="169">
        <v>503</v>
      </c>
      <c r="E682" s="168">
        <v>310</v>
      </c>
      <c r="F682" s="192">
        <v>61.6</v>
      </c>
      <c r="G682" s="169">
        <v>438</v>
      </c>
      <c r="H682" s="168">
        <v>290</v>
      </c>
      <c r="I682" s="192">
        <v>66.2</v>
      </c>
      <c r="J682" s="169">
        <v>435</v>
      </c>
      <c r="K682" s="168">
        <v>279</v>
      </c>
      <c r="L682" s="192">
        <v>64.099999999999994</v>
      </c>
      <c r="M682" s="169">
        <v>387</v>
      </c>
      <c r="N682" s="168">
        <v>259</v>
      </c>
      <c r="O682" s="192">
        <v>66.900000000000006</v>
      </c>
      <c r="P682" s="169">
        <v>485</v>
      </c>
      <c r="Q682" s="168">
        <v>324</v>
      </c>
      <c r="R682" s="192">
        <v>66.8</v>
      </c>
      <c r="S682" s="169">
        <v>411</v>
      </c>
      <c r="T682" s="168">
        <v>292</v>
      </c>
      <c r="U682" s="192">
        <v>71</v>
      </c>
      <c r="V682" s="169">
        <v>600</v>
      </c>
      <c r="W682" s="168">
        <v>377</v>
      </c>
      <c r="X682" s="192">
        <v>62.8</v>
      </c>
      <c r="Y682" s="169">
        <v>530</v>
      </c>
      <c r="Z682" s="168">
        <v>353</v>
      </c>
      <c r="AA682" s="192">
        <v>66.599999999999994</v>
      </c>
      <c r="AB682" s="169">
        <v>540</v>
      </c>
      <c r="AC682" s="168">
        <v>335</v>
      </c>
      <c r="AD682" s="192">
        <v>62</v>
      </c>
      <c r="AE682" s="169">
        <v>487</v>
      </c>
      <c r="AF682" s="168">
        <v>316</v>
      </c>
      <c r="AG682" s="192">
        <v>64.900000000000006</v>
      </c>
    </row>
    <row r="683" spans="1:33">
      <c r="A683" s="104"/>
      <c r="B683" s="441"/>
      <c r="C683" s="58" t="s">
        <v>299</v>
      </c>
      <c r="D683" s="169">
        <v>1</v>
      </c>
      <c r="E683" s="168">
        <v>1</v>
      </c>
      <c r="F683" s="192">
        <v>100</v>
      </c>
      <c r="G683" s="169">
        <v>1</v>
      </c>
      <c r="H683" s="168">
        <v>1</v>
      </c>
      <c r="I683" s="192">
        <v>100</v>
      </c>
      <c r="J683" s="169">
        <v>0</v>
      </c>
      <c r="K683" s="168">
        <v>0</v>
      </c>
      <c r="L683" s="192">
        <v>0</v>
      </c>
      <c r="M683" s="169">
        <v>0</v>
      </c>
      <c r="N683" s="168">
        <v>0</v>
      </c>
      <c r="O683" s="192">
        <v>0</v>
      </c>
      <c r="P683" s="169">
        <v>0</v>
      </c>
      <c r="Q683" s="168">
        <v>0</v>
      </c>
      <c r="R683" s="192">
        <v>0</v>
      </c>
      <c r="S683" s="169">
        <v>0</v>
      </c>
      <c r="T683" s="168">
        <v>0</v>
      </c>
      <c r="U683" s="192">
        <v>0</v>
      </c>
      <c r="V683" s="169">
        <v>0</v>
      </c>
      <c r="W683" s="168">
        <v>0</v>
      </c>
      <c r="X683" s="192">
        <v>0</v>
      </c>
      <c r="Y683" s="169">
        <v>0</v>
      </c>
      <c r="Z683" s="168">
        <v>0</v>
      </c>
      <c r="AA683" s="192">
        <v>0</v>
      </c>
      <c r="AB683" s="169">
        <v>0</v>
      </c>
      <c r="AC683" s="168">
        <v>0</v>
      </c>
      <c r="AD683" s="192">
        <v>0</v>
      </c>
      <c r="AE683" s="169">
        <v>0</v>
      </c>
      <c r="AF683" s="168">
        <v>0</v>
      </c>
      <c r="AG683" s="192">
        <v>0</v>
      </c>
    </row>
    <row r="684" spans="1:33">
      <c r="A684" s="104"/>
      <c r="B684" s="441"/>
      <c r="C684" s="58" t="s">
        <v>36</v>
      </c>
      <c r="D684" s="169">
        <v>1756</v>
      </c>
      <c r="E684" s="168">
        <v>1254</v>
      </c>
      <c r="F684" s="192">
        <v>71.400000000000006</v>
      </c>
      <c r="G684" s="169">
        <v>1207</v>
      </c>
      <c r="H684" s="168">
        <v>888</v>
      </c>
      <c r="I684" s="192">
        <v>73.599999999999994</v>
      </c>
      <c r="J684" s="169">
        <v>1685</v>
      </c>
      <c r="K684" s="168">
        <v>1185</v>
      </c>
      <c r="L684" s="192">
        <v>70.3</v>
      </c>
      <c r="M684" s="169">
        <v>1165</v>
      </c>
      <c r="N684" s="168">
        <v>837</v>
      </c>
      <c r="O684" s="192">
        <v>71.8</v>
      </c>
      <c r="P684" s="169">
        <v>1645</v>
      </c>
      <c r="Q684" s="168">
        <v>1128</v>
      </c>
      <c r="R684" s="192">
        <v>68.599999999999994</v>
      </c>
      <c r="S684" s="169">
        <v>1093</v>
      </c>
      <c r="T684" s="168">
        <v>799</v>
      </c>
      <c r="U684" s="192">
        <v>73.099999999999994</v>
      </c>
      <c r="V684" s="169">
        <v>2005</v>
      </c>
      <c r="W684" s="168">
        <v>1324</v>
      </c>
      <c r="X684" s="192">
        <v>66</v>
      </c>
      <c r="Y684" s="169">
        <v>1258</v>
      </c>
      <c r="Z684" s="168">
        <v>879</v>
      </c>
      <c r="AA684" s="192">
        <v>69.900000000000006</v>
      </c>
      <c r="AB684" s="169">
        <v>1785</v>
      </c>
      <c r="AC684" s="168">
        <v>1096</v>
      </c>
      <c r="AD684" s="192">
        <v>61.4</v>
      </c>
      <c r="AE684" s="169">
        <v>1134</v>
      </c>
      <c r="AF684" s="168">
        <v>755</v>
      </c>
      <c r="AG684" s="192">
        <v>66.599999999999994</v>
      </c>
    </row>
    <row r="685" spans="1:33">
      <c r="A685" s="104"/>
      <c r="B685" s="442" t="s">
        <v>101</v>
      </c>
      <c r="C685" s="429" t="s">
        <v>102</v>
      </c>
      <c r="D685" s="172">
        <v>1</v>
      </c>
      <c r="E685" s="173">
        <v>1</v>
      </c>
      <c r="F685" s="191">
        <v>100</v>
      </c>
      <c r="G685" s="172">
        <v>1</v>
      </c>
      <c r="H685" s="173">
        <v>1</v>
      </c>
      <c r="I685" s="191">
        <v>100</v>
      </c>
      <c r="J685" s="172">
        <v>5</v>
      </c>
      <c r="K685" s="173">
        <v>5</v>
      </c>
      <c r="L685" s="191">
        <v>100</v>
      </c>
      <c r="M685" s="172">
        <v>3</v>
      </c>
      <c r="N685" s="173">
        <v>3</v>
      </c>
      <c r="O685" s="191">
        <v>100</v>
      </c>
      <c r="P685" s="172">
        <v>0</v>
      </c>
      <c r="Q685" s="173">
        <v>0</v>
      </c>
      <c r="R685" s="191">
        <v>0</v>
      </c>
      <c r="S685" s="172">
        <v>0</v>
      </c>
      <c r="T685" s="173">
        <v>0</v>
      </c>
      <c r="U685" s="191">
        <v>0</v>
      </c>
      <c r="V685" s="172">
        <v>0</v>
      </c>
      <c r="W685" s="173">
        <v>0</v>
      </c>
      <c r="X685" s="191">
        <v>0</v>
      </c>
      <c r="Y685" s="172">
        <v>0</v>
      </c>
      <c r="Z685" s="173">
        <v>0</v>
      </c>
      <c r="AA685" s="191">
        <v>0</v>
      </c>
      <c r="AB685" s="172">
        <v>0</v>
      </c>
      <c r="AC685" s="173">
        <v>0</v>
      </c>
      <c r="AD685" s="191">
        <v>0</v>
      </c>
      <c r="AE685" s="172">
        <v>0</v>
      </c>
      <c r="AF685" s="173">
        <v>0</v>
      </c>
      <c r="AG685" s="191">
        <v>0</v>
      </c>
    </row>
    <row r="686" spans="1:33" ht="13.5" customHeight="1">
      <c r="A686" s="104"/>
      <c r="B686" s="441"/>
      <c r="C686" s="58" t="s">
        <v>103</v>
      </c>
      <c r="D686" s="169">
        <v>17</v>
      </c>
      <c r="E686" s="168">
        <v>16</v>
      </c>
      <c r="F686" s="192">
        <v>94.1</v>
      </c>
      <c r="G686" s="169">
        <v>14</v>
      </c>
      <c r="H686" s="168">
        <v>13</v>
      </c>
      <c r="I686" s="192">
        <v>92.9</v>
      </c>
      <c r="J686" s="169">
        <v>13</v>
      </c>
      <c r="K686" s="168">
        <v>10</v>
      </c>
      <c r="L686" s="192">
        <v>76.900000000000006</v>
      </c>
      <c r="M686" s="169">
        <v>12</v>
      </c>
      <c r="N686" s="168">
        <v>9</v>
      </c>
      <c r="O686" s="192">
        <v>75</v>
      </c>
      <c r="P686" s="169">
        <v>14</v>
      </c>
      <c r="Q686" s="168">
        <v>13</v>
      </c>
      <c r="R686" s="192">
        <v>92.9</v>
      </c>
      <c r="S686" s="169">
        <v>12</v>
      </c>
      <c r="T686" s="168">
        <v>11</v>
      </c>
      <c r="U686" s="192">
        <v>91.7</v>
      </c>
      <c r="V686" s="169">
        <v>14</v>
      </c>
      <c r="W686" s="168">
        <v>10</v>
      </c>
      <c r="X686" s="192">
        <v>71.400000000000006</v>
      </c>
      <c r="Y686" s="169">
        <v>12</v>
      </c>
      <c r="Z686" s="168">
        <v>8</v>
      </c>
      <c r="AA686" s="192">
        <v>66.7</v>
      </c>
      <c r="AB686" s="169">
        <v>13</v>
      </c>
      <c r="AC686" s="168">
        <v>10</v>
      </c>
      <c r="AD686" s="192">
        <v>76.900000000000006</v>
      </c>
      <c r="AE686" s="169">
        <v>10</v>
      </c>
      <c r="AF686" s="168">
        <v>8</v>
      </c>
      <c r="AG686" s="192">
        <v>80</v>
      </c>
    </row>
    <row r="687" spans="1:33">
      <c r="A687" s="104"/>
      <c r="B687" s="441"/>
      <c r="C687" s="58" t="s">
        <v>106</v>
      </c>
      <c r="D687" s="169">
        <v>7</v>
      </c>
      <c r="E687" s="168">
        <v>3</v>
      </c>
      <c r="F687" s="192">
        <v>42.9</v>
      </c>
      <c r="G687" s="169">
        <v>7</v>
      </c>
      <c r="H687" s="168">
        <v>3</v>
      </c>
      <c r="I687" s="192">
        <v>42.9</v>
      </c>
      <c r="J687" s="169">
        <v>5</v>
      </c>
      <c r="K687" s="168">
        <v>1</v>
      </c>
      <c r="L687" s="192">
        <v>20</v>
      </c>
      <c r="M687" s="169">
        <v>5</v>
      </c>
      <c r="N687" s="168">
        <v>1</v>
      </c>
      <c r="O687" s="192">
        <v>20</v>
      </c>
      <c r="P687" s="169">
        <v>8</v>
      </c>
      <c r="Q687" s="168">
        <v>7</v>
      </c>
      <c r="R687" s="192">
        <v>87.5</v>
      </c>
      <c r="S687" s="169">
        <v>6</v>
      </c>
      <c r="T687" s="168">
        <v>5</v>
      </c>
      <c r="U687" s="192">
        <v>83.3</v>
      </c>
      <c r="V687" s="169">
        <v>5</v>
      </c>
      <c r="W687" s="168">
        <v>3</v>
      </c>
      <c r="X687" s="192">
        <v>60</v>
      </c>
      <c r="Y687" s="169">
        <v>5</v>
      </c>
      <c r="Z687" s="168">
        <v>3</v>
      </c>
      <c r="AA687" s="192">
        <v>60</v>
      </c>
      <c r="AB687" s="169">
        <v>2</v>
      </c>
      <c r="AC687" s="168">
        <v>1</v>
      </c>
      <c r="AD687" s="192">
        <v>50</v>
      </c>
      <c r="AE687" s="169">
        <v>2</v>
      </c>
      <c r="AF687" s="168">
        <v>1</v>
      </c>
      <c r="AG687" s="192">
        <v>50</v>
      </c>
    </row>
    <row r="688" spans="1:33" ht="26.25">
      <c r="A688" s="104"/>
      <c r="B688" s="441"/>
      <c r="C688" s="58" t="s">
        <v>107</v>
      </c>
      <c r="D688" s="169">
        <v>0</v>
      </c>
      <c r="E688" s="168">
        <v>0</v>
      </c>
      <c r="F688" s="192">
        <v>0</v>
      </c>
      <c r="G688" s="169">
        <v>0</v>
      </c>
      <c r="H688" s="168">
        <v>0</v>
      </c>
      <c r="I688" s="192">
        <v>0</v>
      </c>
      <c r="J688" s="169">
        <v>1</v>
      </c>
      <c r="K688" s="168">
        <v>1</v>
      </c>
      <c r="L688" s="192">
        <v>100</v>
      </c>
      <c r="M688" s="169">
        <v>1</v>
      </c>
      <c r="N688" s="168">
        <v>1</v>
      </c>
      <c r="O688" s="192">
        <v>100</v>
      </c>
      <c r="P688" s="169">
        <v>2</v>
      </c>
      <c r="Q688" s="168">
        <v>2</v>
      </c>
      <c r="R688" s="192">
        <v>100</v>
      </c>
      <c r="S688" s="169">
        <v>2</v>
      </c>
      <c r="T688" s="168">
        <v>2</v>
      </c>
      <c r="U688" s="192">
        <v>100</v>
      </c>
      <c r="V688" s="169">
        <v>2</v>
      </c>
      <c r="W688" s="168">
        <v>2</v>
      </c>
      <c r="X688" s="192">
        <v>100</v>
      </c>
      <c r="Y688" s="169">
        <v>2</v>
      </c>
      <c r="Z688" s="168">
        <v>2</v>
      </c>
      <c r="AA688" s="192">
        <v>100</v>
      </c>
      <c r="AB688" s="169">
        <v>2</v>
      </c>
      <c r="AC688" s="168">
        <v>2</v>
      </c>
      <c r="AD688" s="192">
        <v>100</v>
      </c>
      <c r="AE688" s="169">
        <v>2</v>
      </c>
      <c r="AF688" s="168">
        <v>2</v>
      </c>
      <c r="AG688" s="192">
        <v>100</v>
      </c>
    </row>
    <row r="689" spans="1:33">
      <c r="A689" s="104"/>
      <c r="B689" s="441"/>
      <c r="C689" s="58" t="s">
        <v>300</v>
      </c>
      <c r="D689" s="169">
        <v>1</v>
      </c>
      <c r="E689" s="168">
        <v>1</v>
      </c>
      <c r="F689" s="192">
        <v>100</v>
      </c>
      <c r="G689" s="169">
        <v>1</v>
      </c>
      <c r="H689" s="168">
        <v>1</v>
      </c>
      <c r="I689" s="192">
        <v>100</v>
      </c>
      <c r="J689" s="169">
        <v>0</v>
      </c>
      <c r="K689" s="168">
        <v>0</v>
      </c>
      <c r="L689" s="192">
        <v>0</v>
      </c>
      <c r="M689" s="169">
        <v>0</v>
      </c>
      <c r="N689" s="168">
        <v>0</v>
      </c>
      <c r="O689" s="192">
        <v>0</v>
      </c>
      <c r="P689" s="169">
        <v>1</v>
      </c>
      <c r="Q689" s="168">
        <v>1</v>
      </c>
      <c r="R689" s="192">
        <v>100</v>
      </c>
      <c r="S689" s="169">
        <v>1</v>
      </c>
      <c r="T689" s="168">
        <v>1</v>
      </c>
      <c r="U689" s="192">
        <v>100</v>
      </c>
      <c r="V689" s="169">
        <v>1</v>
      </c>
      <c r="W689" s="168">
        <v>1</v>
      </c>
      <c r="X689" s="192">
        <v>100</v>
      </c>
      <c r="Y689" s="169">
        <v>1</v>
      </c>
      <c r="Z689" s="168">
        <v>1</v>
      </c>
      <c r="AA689" s="192">
        <v>100</v>
      </c>
      <c r="AB689" s="169">
        <v>0</v>
      </c>
      <c r="AC689" s="168">
        <v>0</v>
      </c>
      <c r="AD689" s="192">
        <v>0</v>
      </c>
      <c r="AE689" s="169">
        <v>0</v>
      </c>
      <c r="AF689" s="168">
        <v>0</v>
      </c>
      <c r="AG689" s="192">
        <v>0</v>
      </c>
    </row>
    <row r="690" spans="1:33">
      <c r="A690" s="104"/>
      <c r="B690" s="443"/>
      <c r="C690" s="444" t="s">
        <v>36</v>
      </c>
      <c r="D690" s="170">
        <v>26</v>
      </c>
      <c r="E690" s="171">
        <v>21</v>
      </c>
      <c r="F690" s="193">
        <v>80.8</v>
      </c>
      <c r="G690" s="170">
        <v>22</v>
      </c>
      <c r="H690" s="171">
        <v>17</v>
      </c>
      <c r="I690" s="193">
        <v>77.3</v>
      </c>
      <c r="J690" s="170">
        <v>24</v>
      </c>
      <c r="K690" s="171">
        <v>17</v>
      </c>
      <c r="L690" s="193">
        <v>70.8</v>
      </c>
      <c r="M690" s="170">
        <v>19</v>
      </c>
      <c r="N690" s="171">
        <v>12</v>
      </c>
      <c r="O690" s="193">
        <v>63.2</v>
      </c>
      <c r="P690" s="170">
        <v>25</v>
      </c>
      <c r="Q690" s="171">
        <v>23</v>
      </c>
      <c r="R690" s="193">
        <v>92</v>
      </c>
      <c r="S690" s="170">
        <v>21</v>
      </c>
      <c r="T690" s="171">
        <v>19</v>
      </c>
      <c r="U690" s="193">
        <v>90.5</v>
      </c>
      <c r="V690" s="170">
        <v>22</v>
      </c>
      <c r="W690" s="171">
        <v>16</v>
      </c>
      <c r="X690" s="193">
        <v>72.7</v>
      </c>
      <c r="Y690" s="170">
        <v>19</v>
      </c>
      <c r="Z690" s="171">
        <v>14</v>
      </c>
      <c r="AA690" s="193">
        <v>73.7</v>
      </c>
      <c r="AB690" s="170">
        <v>17</v>
      </c>
      <c r="AC690" s="171">
        <v>13</v>
      </c>
      <c r="AD690" s="193">
        <v>76.5</v>
      </c>
      <c r="AE690" s="170">
        <v>14</v>
      </c>
      <c r="AF690" s="171">
        <v>11</v>
      </c>
      <c r="AG690" s="193">
        <v>78.599999999999994</v>
      </c>
    </row>
    <row r="691" spans="1:33">
      <c r="A691" s="104"/>
      <c r="B691" s="441" t="s">
        <v>108</v>
      </c>
      <c r="C691" s="58" t="s">
        <v>109</v>
      </c>
      <c r="D691" s="169">
        <v>140</v>
      </c>
      <c r="E691" s="168">
        <v>119</v>
      </c>
      <c r="F691" s="192">
        <v>85</v>
      </c>
      <c r="G691" s="169">
        <v>136</v>
      </c>
      <c r="H691" s="168">
        <v>115</v>
      </c>
      <c r="I691" s="192">
        <v>84.6</v>
      </c>
      <c r="J691" s="169">
        <v>115</v>
      </c>
      <c r="K691" s="168">
        <v>100</v>
      </c>
      <c r="L691" s="192">
        <v>87</v>
      </c>
      <c r="M691" s="169">
        <v>113</v>
      </c>
      <c r="N691" s="168">
        <v>98</v>
      </c>
      <c r="O691" s="192">
        <v>86.7</v>
      </c>
      <c r="P691" s="169">
        <v>70</v>
      </c>
      <c r="Q691" s="168">
        <v>52</v>
      </c>
      <c r="R691" s="192">
        <v>74.3</v>
      </c>
      <c r="S691" s="169">
        <v>69</v>
      </c>
      <c r="T691" s="168">
        <v>52</v>
      </c>
      <c r="U691" s="192">
        <v>75.400000000000006</v>
      </c>
      <c r="V691" s="169">
        <v>68</v>
      </c>
      <c r="W691" s="168">
        <v>43</v>
      </c>
      <c r="X691" s="192">
        <v>63.2</v>
      </c>
      <c r="Y691" s="169">
        <v>67</v>
      </c>
      <c r="Z691" s="168">
        <v>42</v>
      </c>
      <c r="AA691" s="192">
        <v>62.7</v>
      </c>
      <c r="AB691" s="169">
        <v>45</v>
      </c>
      <c r="AC691" s="168">
        <v>33</v>
      </c>
      <c r="AD691" s="192">
        <v>73.3</v>
      </c>
      <c r="AE691" s="169">
        <v>43</v>
      </c>
      <c r="AF691" s="168">
        <v>31</v>
      </c>
      <c r="AG691" s="192">
        <v>72.099999999999994</v>
      </c>
    </row>
    <row r="692" spans="1:33">
      <c r="A692" s="104"/>
      <c r="B692" s="441"/>
      <c r="C692" s="58" t="s">
        <v>110</v>
      </c>
      <c r="D692" s="169">
        <v>151</v>
      </c>
      <c r="E692" s="168">
        <v>102</v>
      </c>
      <c r="F692" s="192">
        <v>67.5</v>
      </c>
      <c r="G692" s="169">
        <v>139</v>
      </c>
      <c r="H692" s="168">
        <v>95</v>
      </c>
      <c r="I692" s="192">
        <v>68.3</v>
      </c>
      <c r="J692" s="169">
        <v>127</v>
      </c>
      <c r="K692" s="168">
        <v>92</v>
      </c>
      <c r="L692" s="192">
        <v>72.400000000000006</v>
      </c>
      <c r="M692" s="169">
        <v>125</v>
      </c>
      <c r="N692" s="168">
        <v>91</v>
      </c>
      <c r="O692" s="192">
        <v>72.8</v>
      </c>
      <c r="P692" s="169">
        <v>89</v>
      </c>
      <c r="Q692" s="168">
        <v>61</v>
      </c>
      <c r="R692" s="192">
        <v>68.5</v>
      </c>
      <c r="S692" s="169">
        <v>87</v>
      </c>
      <c r="T692" s="168">
        <v>59</v>
      </c>
      <c r="U692" s="192">
        <v>67.8</v>
      </c>
      <c r="V692" s="169">
        <v>111</v>
      </c>
      <c r="W692" s="168">
        <v>70</v>
      </c>
      <c r="X692" s="192">
        <v>63.1</v>
      </c>
      <c r="Y692" s="169">
        <v>108</v>
      </c>
      <c r="Z692" s="168">
        <v>68</v>
      </c>
      <c r="AA692" s="192">
        <v>63</v>
      </c>
      <c r="AB692" s="169">
        <v>85</v>
      </c>
      <c r="AC692" s="168">
        <v>54</v>
      </c>
      <c r="AD692" s="192">
        <v>63.5</v>
      </c>
      <c r="AE692" s="169">
        <v>82</v>
      </c>
      <c r="AF692" s="168">
        <v>53</v>
      </c>
      <c r="AG692" s="192">
        <v>64.599999999999994</v>
      </c>
    </row>
    <row r="693" spans="1:33">
      <c r="A693" s="104"/>
      <c r="B693" s="441"/>
      <c r="C693" s="58" t="s">
        <v>111</v>
      </c>
      <c r="D693" s="169">
        <v>11</v>
      </c>
      <c r="E693" s="168">
        <v>0</v>
      </c>
      <c r="F693" s="192">
        <v>0</v>
      </c>
      <c r="G693" s="169">
        <v>7</v>
      </c>
      <c r="H693" s="168">
        <v>0</v>
      </c>
      <c r="I693" s="192">
        <v>0</v>
      </c>
      <c r="J693" s="169">
        <v>28</v>
      </c>
      <c r="K693" s="168">
        <v>20</v>
      </c>
      <c r="L693" s="192">
        <v>71.400000000000006</v>
      </c>
      <c r="M693" s="169">
        <v>15</v>
      </c>
      <c r="N693" s="168">
        <v>11</v>
      </c>
      <c r="O693" s="192">
        <v>73.3</v>
      </c>
      <c r="P693" s="169">
        <v>11</v>
      </c>
      <c r="Q693" s="168">
        <v>7</v>
      </c>
      <c r="R693" s="192">
        <v>63.6</v>
      </c>
      <c r="S693" s="169">
        <v>11</v>
      </c>
      <c r="T693" s="168">
        <v>7</v>
      </c>
      <c r="U693" s="192">
        <v>63.6</v>
      </c>
      <c r="V693" s="169">
        <v>6</v>
      </c>
      <c r="W693" s="168">
        <v>4</v>
      </c>
      <c r="X693" s="192">
        <v>66.7</v>
      </c>
      <c r="Y693" s="169">
        <v>4</v>
      </c>
      <c r="Z693" s="168">
        <v>3</v>
      </c>
      <c r="AA693" s="192">
        <v>75</v>
      </c>
      <c r="AB693" s="169">
        <v>5</v>
      </c>
      <c r="AC693" s="168">
        <v>1</v>
      </c>
      <c r="AD693" s="192">
        <v>20</v>
      </c>
      <c r="AE693" s="169">
        <v>5</v>
      </c>
      <c r="AF693" s="168">
        <v>1</v>
      </c>
      <c r="AG693" s="192">
        <v>20</v>
      </c>
    </row>
    <row r="694" spans="1:33">
      <c r="A694" s="104"/>
      <c r="B694" s="441"/>
      <c r="C694" s="58" t="s">
        <v>36</v>
      </c>
      <c r="D694" s="169">
        <v>302</v>
      </c>
      <c r="E694" s="168">
        <v>221</v>
      </c>
      <c r="F694" s="192">
        <v>73.2</v>
      </c>
      <c r="G694" s="169">
        <v>257</v>
      </c>
      <c r="H694" s="168">
        <v>197</v>
      </c>
      <c r="I694" s="192">
        <v>76.7</v>
      </c>
      <c r="J694" s="169">
        <v>270</v>
      </c>
      <c r="K694" s="168">
        <v>212</v>
      </c>
      <c r="L694" s="192">
        <v>78.5</v>
      </c>
      <c r="M694" s="169">
        <v>232</v>
      </c>
      <c r="N694" s="168">
        <v>184</v>
      </c>
      <c r="O694" s="192">
        <v>79.3</v>
      </c>
      <c r="P694" s="169">
        <v>170</v>
      </c>
      <c r="Q694" s="168">
        <v>120</v>
      </c>
      <c r="R694" s="192">
        <v>70.599999999999994</v>
      </c>
      <c r="S694" s="169">
        <v>160</v>
      </c>
      <c r="T694" s="168">
        <v>117</v>
      </c>
      <c r="U694" s="192">
        <v>73.099999999999994</v>
      </c>
      <c r="V694" s="169">
        <v>185</v>
      </c>
      <c r="W694" s="168">
        <v>117</v>
      </c>
      <c r="X694" s="192">
        <v>63.2</v>
      </c>
      <c r="Y694" s="169">
        <v>168</v>
      </c>
      <c r="Z694" s="168">
        <v>108</v>
      </c>
      <c r="AA694" s="192">
        <v>64.3</v>
      </c>
      <c r="AB694" s="169">
        <v>135</v>
      </c>
      <c r="AC694" s="168">
        <v>88</v>
      </c>
      <c r="AD694" s="192">
        <v>65.2</v>
      </c>
      <c r="AE694" s="169">
        <v>125</v>
      </c>
      <c r="AF694" s="168">
        <v>82</v>
      </c>
      <c r="AG694" s="192">
        <v>65.599999999999994</v>
      </c>
    </row>
    <row r="695" spans="1:33">
      <c r="A695" s="446"/>
      <c r="B695" s="445" t="s">
        <v>36</v>
      </c>
      <c r="C695" s="440"/>
      <c r="D695" s="179">
        <v>2084</v>
      </c>
      <c r="E695" s="178">
        <v>1496</v>
      </c>
      <c r="F695" s="194">
        <v>71.8</v>
      </c>
      <c r="G695" s="179">
        <v>1392</v>
      </c>
      <c r="H695" s="178">
        <v>1047</v>
      </c>
      <c r="I695" s="194">
        <v>75.2</v>
      </c>
      <c r="J695" s="179">
        <v>1979</v>
      </c>
      <c r="K695" s="178">
        <v>1414</v>
      </c>
      <c r="L695" s="194">
        <v>71.5</v>
      </c>
      <c r="M695" s="179">
        <v>1331</v>
      </c>
      <c r="N695" s="178">
        <v>984</v>
      </c>
      <c r="O695" s="194">
        <v>73.900000000000006</v>
      </c>
      <c r="P695" s="179">
        <v>1840</v>
      </c>
      <c r="Q695" s="178">
        <v>1271</v>
      </c>
      <c r="R695" s="194">
        <v>69.099999999999994</v>
      </c>
      <c r="S695" s="179">
        <v>1222</v>
      </c>
      <c r="T695" s="178">
        <v>906</v>
      </c>
      <c r="U695" s="194">
        <v>74.099999999999994</v>
      </c>
      <c r="V695" s="179">
        <v>2212</v>
      </c>
      <c r="W695" s="178">
        <v>1457</v>
      </c>
      <c r="X695" s="194">
        <v>65.900000000000006</v>
      </c>
      <c r="Y695" s="179">
        <v>1369</v>
      </c>
      <c r="Z695" s="178">
        <v>971</v>
      </c>
      <c r="AA695" s="194">
        <v>70.900000000000006</v>
      </c>
      <c r="AB695" s="179">
        <v>1937</v>
      </c>
      <c r="AC695" s="178">
        <v>1197</v>
      </c>
      <c r="AD695" s="194">
        <v>61.8</v>
      </c>
      <c r="AE695" s="179">
        <v>1221</v>
      </c>
      <c r="AF695" s="178">
        <v>823</v>
      </c>
      <c r="AG695" s="194">
        <v>67.400000000000006</v>
      </c>
    </row>
    <row r="696" spans="1:33">
      <c r="A696" s="104" t="s">
        <v>19</v>
      </c>
      <c r="B696" s="441" t="s">
        <v>112</v>
      </c>
      <c r="C696" s="58" t="s">
        <v>113</v>
      </c>
      <c r="D696" s="169">
        <v>58</v>
      </c>
      <c r="E696" s="168">
        <v>54</v>
      </c>
      <c r="F696" s="192">
        <v>93.1</v>
      </c>
      <c r="G696" s="169">
        <v>42</v>
      </c>
      <c r="H696" s="168">
        <v>39</v>
      </c>
      <c r="I696" s="192">
        <v>92.9</v>
      </c>
      <c r="J696" s="169">
        <v>29</v>
      </c>
      <c r="K696" s="168">
        <v>24</v>
      </c>
      <c r="L696" s="192">
        <v>82.8</v>
      </c>
      <c r="M696" s="169">
        <v>21</v>
      </c>
      <c r="N696" s="168">
        <v>18</v>
      </c>
      <c r="O696" s="192">
        <v>85.7</v>
      </c>
      <c r="P696" s="169">
        <v>46</v>
      </c>
      <c r="Q696" s="168">
        <v>40</v>
      </c>
      <c r="R696" s="192">
        <v>87</v>
      </c>
      <c r="S696" s="169">
        <v>31</v>
      </c>
      <c r="T696" s="168">
        <v>28</v>
      </c>
      <c r="U696" s="192">
        <v>90.3</v>
      </c>
      <c r="V696" s="169">
        <v>34</v>
      </c>
      <c r="W696" s="168">
        <v>32</v>
      </c>
      <c r="X696" s="192">
        <v>94.1</v>
      </c>
      <c r="Y696" s="169">
        <v>31</v>
      </c>
      <c r="Z696" s="168">
        <v>29</v>
      </c>
      <c r="AA696" s="192">
        <v>93.5</v>
      </c>
      <c r="AB696" s="169">
        <v>35</v>
      </c>
      <c r="AC696" s="168">
        <v>34</v>
      </c>
      <c r="AD696" s="192">
        <v>97.1</v>
      </c>
      <c r="AE696" s="169">
        <v>30</v>
      </c>
      <c r="AF696" s="168">
        <v>29</v>
      </c>
      <c r="AG696" s="192">
        <v>96.7</v>
      </c>
    </row>
    <row r="697" spans="1:33">
      <c r="A697" s="104"/>
      <c r="B697" s="441"/>
      <c r="C697" s="58" t="s">
        <v>114</v>
      </c>
      <c r="D697" s="169">
        <v>349</v>
      </c>
      <c r="E697" s="168">
        <v>305</v>
      </c>
      <c r="F697" s="192">
        <v>87.4</v>
      </c>
      <c r="G697" s="169">
        <v>285</v>
      </c>
      <c r="H697" s="168">
        <v>258</v>
      </c>
      <c r="I697" s="192">
        <v>90.5</v>
      </c>
      <c r="J697" s="169">
        <v>371</v>
      </c>
      <c r="K697" s="168">
        <v>342</v>
      </c>
      <c r="L697" s="192">
        <v>92.2</v>
      </c>
      <c r="M697" s="169">
        <v>281</v>
      </c>
      <c r="N697" s="168">
        <v>264</v>
      </c>
      <c r="O697" s="192">
        <v>94</v>
      </c>
      <c r="P697" s="169">
        <v>288</v>
      </c>
      <c r="Q697" s="168">
        <v>264</v>
      </c>
      <c r="R697" s="192">
        <v>91.7</v>
      </c>
      <c r="S697" s="169">
        <v>237</v>
      </c>
      <c r="T697" s="168">
        <v>218</v>
      </c>
      <c r="U697" s="192">
        <v>92</v>
      </c>
      <c r="V697" s="169">
        <v>380</v>
      </c>
      <c r="W697" s="168">
        <v>329</v>
      </c>
      <c r="X697" s="192">
        <v>86.6</v>
      </c>
      <c r="Y697" s="169">
        <v>301</v>
      </c>
      <c r="Z697" s="168">
        <v>267</v>
      </c>
      <c r="AA697" s="192">
        <v>88.7</v>
      </c>
      <c r="AB697" s="169">
        <v>379</v>
      </c>
      <c r="AC697" s="168">
        <v>329</v>
      </c>
      <c r="AD697" s="192">
        <v>86.8</v>
      </c>
      <c r="AE697" s="169">
        <v>305</v>
      </c>
      <c r="AF697" s="168">
        <v>268</v>
      </c>
      <c r="AG697" s="192">
        <v>87.9</v>
      </c>
    </row>
    <row r="698" spans="1:33">
      <c r="A698" s="104"/>
      <c r="B698" s="441"/>
      <c r="C698" s="58" t="s">
        <v>301</v>
      </c>
      <c r="D698" s="169">
        <v>1</v>
      </c>
      <c r="E698" s="168">
        <v>0</v>
      </c>
      <c r="F698" s="192">
        <v>0</v>
      </c>
      <c r="G698" s="169">
        <v>1</v>
      </c>
      <c r="H698" s="168">
        <v>0</v>
      </c>
      <c r="I698" s="192">
        <v>0</v>
      </c>
      <c r="J698" s="169">
        <v>1</v>
      </c>
      <c r="K698" s="168">
        <v>1</v>
      </c>
      <c r="L698" s="192">
        <v>100</v>
      </c>
      <c r="M698" s="169">
        <v>1</v>
      </c>
      <c r="N698" s="168">
        <v>1</v>
      </c>
      <c r="O698" s="192">
        <v>100</v>
      </c>
      <c r="P698" s="169">
        <v>3</v>
      </c>
      <c r="Q698" s="168">
        <v>1</v>
      </c>
      <c r="R698" s="192">
        <v>33.299999999999997</v>
      </c>
      <c r="S698" s="169">
        <v>2</v>
      </c>
      <c r="T698" s="168">
        <v>1</v>
      </c>
      <c r="U698" s="192">
        <v>50</v>
      </c>
      <c r="V698" s="169">
        <v>0</v>
      </c>
      <c r="W698" s="168">
        <v>0</v>
      </c>
      <c r="X698" s="192">
        <v>0</v>
      </c>
      <c r="Y698" s="169">
        <v>0</v>
      </c>
      <c r="Z698" s="168">
        <v>0</v>
      </c>
      <c r="AA698" s="192">
        <v>0</v>
      </c>
      <c r="AB698" s="169">
        <v>1</v>
      </c>
      <c r="AC698" s="168">
        <v>1</v>
      </c>
      <c r="AD698" s="192">
        <v>100</v>
      </c>
      <c r="AE698" s="169">
        <v>1</v>
      </c>
      <c r="AF698" s="168">
        <v>1</v>
      </c>
      <c r="AG698" s="192">
        <v>100</v>
      </c>
    </row>
    <row r="699" spans="1:33">
      <c r="A699" s="104"/>
      <c r="B699" s="441"/>
      <c r="C699" s="58" t="s">
        <v>36</v>
      </c>
      <c r="D699" s="169">
        <v>408</v>
      </c>
      <c r="E699" s="168">
        <v>359</v>
      </c>
      <c r="F699" s="192">
        <v>88</v>
      </c>
      <c r="G699" s="169">
        <v>324</v>
      </c>
      <c r="H699" s="168">
        <v>296</v>
      </c>
      <c r="I699" s="192">
        <v>91.4</v>
      </c>
      <c r="J699" s="169">
        <v>401</v>
      </c>
      <c r="K699" s="168">
        <v>367</v>
      </c>
      <c r="L699" s="192">
        <v>91.5</v>
      </c>
      <c r="M699" s="169">
        <v>298</v>
      </c>
      <c r="N699" s="168">
        <v>281</v>
      </c>
      <c r="O699" s="192">
        <v>94.3</v>
      </c>
      <c r="P699" s="169">
        <v>337</v>
      </c>
      <c r="Q699" s="168">
        <v>305</v>
      </c>
      <c r="R699" s="192">
        <v>90.5</v>
      </c>
      <c r="S699" s="169">
        <v>268</v>
      </c>
      <c r="T699" s="168">
        <v>245</v>
      </c>
      <c r="U699" s="192">
        <v>91.4</v>
      </c>
      <c r="V699" s="169">
        <v>414</v>
      </c>
      <c r="W699" s="168">
        <v>361</v>
      </c>
      <c r="X699" s="192">
        <v>87.2</v>
      </c>
      <c r="Y699" s="169">
        <v>332</v>
      </c>
      <c r="Z699" s="168">
        <v>296</v>
      </c>
      <c r="AA699" s="192">
        <v>89.2</v>
      </c>
      <c r="AB699" s="169">
        <v>415</v>
      </c>
      <c r="AC699" s="168">
        <v>364</v>
      </c>
      <c r="AD699" s="192">
        <v>87.7</v>
      </c>
      <c r="AE699" s="169">
        <v>331</v>
      </c>
      <c r="AF699" s="168">
        <v>294</v>
      </c>
      <c r="AG699" s="192">
        <v>88.8</v>
      </c>
    </row>
    <row r="700" spans="1:33" ht="26.25">
      <c r="A700" s="104"/>
      <c r="B700" s="445" t="s">
        <v>187</v>
      </c>
      <c r="C700" s="440" t="s">
        <v>115</v>
      </c>
      <c r="D700" s="179">
        <v>129</v>
      </c>
      <c r="E700" s="178">
        <v>123</v>
      </c>
      <c r="F700" s="194">
        <v>95.3</v>
      </c>
      <c r="G700" s="179">
        <v>100</v>
      </c>
      <c r="H700" s="178">
        <v>98</v>
      </c>
      <c r="I700" s="194">
        <v>98</v>
      </c>
      <c r="J700" s="179">
        <v>83</v>
      </c>
      <c r="K700" s="178">
        <v>75</v>
      </c>
      <c r="L700" s="194">
        <v>90.4</v>
      </c>
      <c r="M700" s="179">
        <v>64</v>
      </c>
      <c r="N700" s="178">
        <v>58</v>
      </c>
      <c r="O700" s="194">
        <v>90.6</v>
      </c>
      <c r="P700" s="179">
        <v>72</v>
      </c>
      <c r="Q700" s="178">
        <v>72</v>
      </c>
      <c r="R700" s="194">
        <v>100</v>
      </c>
      <c r="S700" s="179">
        <v>60</v>
      </c>
      <c r="T700" s="178">
        <v>60</v>
      </c>
      <c r="U700" s="194">
        <v>100</v>
      </c>
      <c r="V700" s="179">
        <v>102</v>
      </c>
      <c r="W700" s="178">
        <v>90</v>
      </c>
      <c r="X700" s="194">
        <v>88.2</v>
      </c>
      <c r="Y700" s="179">
        <v>85</v>
      </c>
      <c r="Z700" s="178">
        <v>75</v>
      </c>
      <c r="AA700" s="194">
        <v>88.2</v>
      </c>
      <c r="AB700" s="179">
        <v>101</v>
      </c>
      <c r="AC700" s="178">
        <v>88</v>
      </c>
      <c r="AD700" s="194">
        <v>87.1</v>
      </c>
      <c r="AE700" s="179">
        <v>72</v>
      </c>
      <c r="AF700" s="178">
        <v>63</v>
      </c>
      <c r="AG700" s="194">
        <v>87.5</v>
      </c>
    </row>
    <row r="701" spans="1:33">
      <c r="A701" s="104"/>
      <c r="B701" s="441" t="s">
        <v>117</v>
      </c>
      <c r="C701" s="58" t="s">
        <v>283</v>
      </c>
      <c r="D701" s="169">
        <v>19</v>
      </c>
      <c r="E701" s="168">
        <v>17</v>
      </c>
      <c r="F701" s="192">
        <v>89.5</v>
      </c>
      <c r="G701" s="169">
        <v>19</v>
      </c>
      <c r="H701" s="168">
        <v>17</v>
      </c>
      <c r="I701" s="192">
        <v>89.5</v>
      </c>
      <c r="J701" s="169">
        <v>27</v>
      </c>
      <c r="K701" s="168">
        <v>26</v>
      </c>
      <c r="L701" s="192">
        <v>96.3</v>
      </c>
      <c r="M701" s="169">
        <v>27</v>
      </c>
      <c r="N701" s="168">
        <v>26</v>
      </c>
      <c r="O701" s="192">
        <v>96.3</v>
      </c>
      <c r="P701" s="169">
        <v>18</v>
      </c>
      <c r="Q701" s="168">
        <v>18</v>
      </c>
      <c r="R701" s="192">
        <v>100</v>
      </c>
      <c r="S701" s="169">
        <v>18</v>
      </c>
      <c r="T701" s="168">
        <v>18</v>
      </c>
      <c r="U701" s="192">
        <v>100</v>
      </c>
      <c r="V701" s="169">
        <v>21</v>
      </c>
      <c r="W701" s="168">
        <v>18</v>
      </c>
      <c r="X701" s="192">
        <v>85.7</v>
      </c>
      <c r="Y701" s="169">
        <v>21</v>
      </c>
      <c r="Z701" s="168">
        <v>18</v>
      </c>
      <c r="AA701" s="192">
        <v>85.7</v>
      </c>
      <c r="AB701" s="169">
        <v>19</v>
      </c>
      <c r="AC701" s="168">
        <v>15</v>
      </c>
      <c r="AD701" s="192">
        <v>78.900000000000006</v>
      </c>
      <c r="AE701" s="169">
        <v>17</v>
      </c>
      <c r="AF701" s="168">
        <v>15</v>
      </c>
      <c r="AG701" s="192">
        <v>88.2</v>
      </c>
    </row>
    <row r="702" spans="1:33">
      <c r="A702" s="104"/>
      <c r="B702" s="441"/>
      <c r="C702" s="58" t="s">
        <v>309</v>
      </c>
      <c r="D702" s="169">
        <v>21</v>
      </c>
      <c r="E702" s="168">
        <v>20</v>
      </c>
      <c r="F702" s="192">
        <v>95.2</v>
      </c>
      <c r="G702" s="169">
        <v>21</v>
      </c>
      <c r="H702" s="168">
        <v>20</v>
      </c>
      <c r="I702" s="192">
        <v>95.2</v>
      </c>
      <c r="J702" s="169">
        <v>17</v>
      </c>
      <c r="K702" s="168">
        <v>14</v>
      </c>
      <c r="L702" s="192">
        <v>82.4</v>
      </c>
      <c r="M702" s="169">
        <v>15</v>
      </c>
      <c r="N702" s="168">
        <v>13</v>
      </c>
      <c r="O702" s="192">
        <v>86.7</v>
      </c>
      <c r="P702" s="169">
        <v>13</v>
      </c>
      <c r="Q702" s="168">
        <v>12</v>
      </c>
      <c r="R702" s="192">
        <v>92.3</v>
      </c>
      <c r="S702" s="169">
        <v>11</v>
      </c>
      <c r="T702" s="168">
        <v>10</v>
      </c>
      <c r="U702" s="192">
        <v>90.9</v>
      </c>
      <c r="V702" s="169">
        <v>6</v>
      </c>
      <c r="W702" s="168">
        <v>6</v>
      </c>
      <c r="X702" s="192">
        <v>100</v>
      </c>
      <c r="Y702" s="169">
        <v>6</v>
      </c>
      <c r="Z702" s="168">
        <v>6</v>
      </c>
      <c r="AA702" s="192">
        <v>100</v>
      </c>
      <c r="AB702" s="169">
        <v>15</v>
      </c>
      <c r="AC702" s="168">
        <v>12</v>
      </c>
      <c r="AD702" s="192">
        <v>80</v>
      </c>
      <c r="AE702" s="169">
        <v>15</v>
      </c>
      <c r="AF702" s="168">
        <v>12</v>
      </c>
      <c r="AG702" s="192">
        <v>80</v>
      </c>
    </row>
    <row r="703" spans="1:33">
      <c r="A703" s="104"/>
      <c r="B703" s="441"/>
      <c r="C703" s="58" t="s">
        <v>302</v>
      </c>
      <c r="D703" s="169">
        <v>79</v>
      </c>
      <c r="E703" s="168">
        <v>75</v>
      </c>
      <c r="F703" s="192">
        <v>94.9</v>
      </c>
      <c r="G703" s="169">
        <v>71</v>
      </c>
      <c r="H703" s="168">
        <v>68</v>
      </c>
      <c r="I703" s="192">
        <v>95.8</v>
      </c>
      <c r="J703" s="169">
        <v>72</v>
      </c>
      <c r="K703" s="168">
        <v>68</v>
      </c>
      <c r="L703" s="192">
        <v>94.4</v>
      </c>
      <c r="M703" s="169">
        <v>60</v>
      </c>
      <c r="N703" s="168">
        <v>56</v>
      </c>
      <c r="O703" s="192">
        <v>93.3</v>
      </c>
      <c r="P703" s="169">
        <v>62</v>
      </c>
      <c r="Q703" s="168">
        <v>55</v>
      </c>
      <c r="R703" s="192">
        <v>88.7</v>
      </c>
      <c r="S703" s="169">
        <v>49</v>
      </c>
      <c r="T703" s="168">
        <v>45</v>
      </c>
      <c r="U703" s="192">
        <v>91.8</v>
      </c>
      <c r="V703" s="169">
        <v>74</v>
      </c>
      <c r="W703" s="168">
        <v>62</v>
      </c>
      <c r="X703" s="192">
        <v>83.8</v>
      </c>
      <c r="Y703" s="169">
        <v>61</v>
      </c>
      <c r="Z703" s="168">
        <v>53</v>
      </c>
      <c r="AA703" s="192">
        <v>86.9</v>
      </c>
      <c r="AB703" s="169">
        <v>55</v>
      </c>
      <c r="AC703" s="168">
        <v>50</v>
      </c>
      <c r="AD703" s="192">
        <v>90.9</v>
      </c>
      <c r="AE703" s="169">
        <v>47</v>
      </c>
      <c r="AF703" s="168">
        <v>43</v>
      </c>
      <c r="AG703" s="192">
        <v>91.5</v>
      </c>
    </row>
    <row r="704" spans="1:33">
      <c r="A704" s="104"/>
      <c r="B704" s="441"/>
      <c r="C704" s="58" t="s">
        <v>36</v>
      </c>
      <c r="D704" s="169">
        <v>119</v>
      </c>
      <c r="E704" s="168">
        <v>112</v>
      </c>
      <c r="F704" s="192">
        <v>94.1</v>
      </c>
      <c r="G704" s="169">
        <v>110</v>
      </c>
      <c r="H704" s="168">
        <v>104</v>
      </c>
      <c r="I704" s="192">
        <v>94.5</v>
      </c>
      <c r="J704" s="169">
        <v>116</v>
      </c>
      <c r="K704" s="168">
        <v>108</v>
      </c>
      <c r="L704" s="192">
        <v>93.1</v>
      </c>
      <c r="M704" s="169">
        <v>100</v>
      </c>
      <c r="N704" s="168">
        <v>93</v>
      </c>
      <c r="O704" s="192">
        <v>93</v>
      </c>
      <c r="P704" s="169">
        <v>93</v>
      </c>
      <c r="Q704" s="168">
        <v>85</v>
      </c>
      <c r="R704" s="192">
        <v>91.4</v>
      </c>
      <c r="S704" s="169">
        <v>75</v>
      </c>
      <c r="T704" s="168">
        <v>70</v>
      </c>
      <c r="U704" s="192">
        <v>93.3</v>
      </c>
      <c r="V704" s="169">
        <v>101</v>
      </c>
      <c r="W704" s="168">
        <v>86</v>
      </c>
      <c r="X704" s="192">
        <v>85.1</v>
      </c>
      <c r="Y704" s="169">
        <v>85</v>
      </c>
      <c r="Z704" s="168">
        <v>74</v>
      </c>
      <c r="AA704" s="192">
        <v>87.1</v>
      </c>
      <c r="AB704" s="169">
        <v>89</v>
      </c>
      <c r="AC704" s="168">
        <v>77</v>
      </c>
      <c r="AD704" s="192">
        <v>86.5</v>
      </c>
      <c r="AE704" s="169">
        <v>73</v>
      </c>
      <c r="AF704" s="168">
        <v>66</v>
      </c>
      <c r="AG704" s="192">
        <v>90.4</v>
      </c>
    </row>
    <row r="705" spans="1:33">
      <c r="A705" s="446"/>
      <c r="B705" s="445" t="s">
        <v>36</v>
      </c>
      <c r="C705" s="440"/>
      <c r="D705" s="179">
        <v>656</v>
      </c>
      <c r="E705" s="178">
        <v>594</v>
      </c>
      <c r="F705" s="194">
        <v>90.5</v>
      </c>
      <c r="G705" s="179">
        <v>365</v>
      </c>
      <c r="H705" s="178">
        <v>337</v>
      </c>
      <c r="I705" s="194">
        <v>92.3</v>
      </c>
      <c r="J705" s="179">
        <v>600</v>
      </c>
      <c r="K705" s="178">
        <v>550</v>
      </c>
      <c r="L705" s="194">
        <v>91.7</v>
      </c>
      <c r="M705" s="179">
        <v>335</v>
      </c>
      <c r="N705" s="178">
        <v>313</v>
      </c>
      <c r="O705" s="194">
        <v>93.4</v>
      </c>
      <c r="P705" s="179">
        <v>502</v>
      </c>
      <c r="Q705" s="178">
        <v>462</v>
      </c>
      <c r="R705" s="194">
        <v>92</v>
      </c>
      <c r="S705" s="179">
        <v>298</v>
      </c>
      <c r="T705" s="178">
        <v>274</v>
      </c>
      <c r="U705" s="194">
        <v>91.9</v>
      </c>
      <c r="V705" s="179">
        <v>617</v>
      </c>
      <c r="W705" s="178">
        <v>537</v>
      </c>
      <c r="X705" s="194">
        <v>87</v>
      </c>
      <c r="Y705" s="179">
        <v>358</v>
      </c>
      <c r="Z705" s="178">
        <v>316</v>
      </c>
      <c r="AA705" s="194">
        <v>88.3</v>
      </c>
      <c r="AB705" s="179">
        <v>605</v>
      </c>
      <c r="AC705" s="178">
        <v>529</v>
      </c>
      <c r="AD705" s="194">
        <v>87.4</v>
      </c>
      <c r="AE705" s="179">
        <v>363</v>
      </c>
      <c r="AF705" s="178">
        <v>323</v>
      </c>
      <c r="AG705" s="194">
        <v>89</v>
      </c>
    </row>
    <row r="706" spans="1:33" ht="39">
      <c r="A706" s="104" t="s">
        <v>20</v>
      </c>
      <c r="B706" s="441" t="s">
        <v>118</v>
      </c>
      <c r="C706" s="58" t="s">
        <v>119</v>
      </c>
      <c r="D706" s="169">
        <v>37</v>
      </c>
      <c r="E706" s="168">
        <v>26</v>
      </c>
      <c r="F706" s="192">
        <v>70.3</v>
      </c>
      <c r="G706" s="169">
        <v>35</v>
      </c>
      <c r="H706" s="168">
        <v>25</v>
      </c>
      <c r="I706" s="192">
        <v>71.400000000000006</v>
      </c>
      <c r="J706" s="169">
        <v>35</v>
      </c>
      <c r="K706" s="168">
        <v>28</v>
      </c>
      <c r="L706" s="192">
        <v>80</v>
      </c>
      <c r="M706" s="169">
        <v>32</v>
      </c>
      <c r="N706" s="168">
        <v>27</v>
      </c>
      <c r="O706" s="192">
        <v>84.4</v>
      </c>
      <c r="P706" s="169">
        <v>20</v>
      </c>
      <c r="Q706" s="168">
        <v>15</v>
      </c>
      <c r="R706" s="192">
        <v>75</v>
      </c>
      <c r="S706" s="169">
        <v>20</v>
      </c>
      <c r="T706" s="168">
        <v>15</v>
      </c>
      <c r="U706" s="192">
        <v>75</v>
      </c>
      <c r="V706" s="169">
        <v>23</v>
      </c>
      <c r="W706" s="168">
        <v>13</v>
      </c>
      <c r="X706" s="192">
        <v>56.5</v>
      </c>
      <c r="Y706" s="169">
        <v>23</v>
      </c>
      <c r="Z706" s="168">
        <v>13</v>
      </c>
      <c r="AA706" s="192">
        <v>56.5</v>
      </c>
      <c r="AB706" s="169">
        <v>28</v>
      </c>
      <c r="AC706" s="168">
        <v>14</v>
      </c>
      <c r="AD706" s="192">
        <v>50</v>
      </c>
      <c r="AE706" s="169">
        <v>28</v>
      </c>
      <c r="AF706" s="168">
        <v>14</v>
      </c>
      <c r="AG706" s="192">
        <v>50</v>
      </c>
    </row>
    <row r="707" spans="1:33">
      <c r="A707" s="104"/>
      <c r="B707" s="441"/>
      <c r="C707" s="58" t="s">
        <v>120</v>
      </c>
      <c r="D707" s="169">
        <v>330</v>
      </c>
      <c r="E707" s="168">
        <v>330</v>
      </c>
      <c r="F707" s="192">
        <v>100</v>
      </c>
      <c r="G707" s="169">
        <v>108</v>
      </c>
      <c r="H707" s="168">
        <v>108</v>
      </c>
      <c r="I707" s="192">
        <v>100</v>
      </c>
      <c r="J707" s="169">
        <v>260</v>
      </c>
      <c r="K707" s="168">
        <v>260</v>
      </c>
      <c r="L707" s="192">
        <v>100</v>
      </c>
      <c r="M707" s="169">
        <v>97</v>
      </c>
      <c r="N707" s="168">
        <v>97</v>
      </c>
      <c r="O707" s="192">
        <v>100</v>
      </c>
      <c r="P707" s="169">
        <v>308</v>
      </c>
      <c r="Q707" s="168">
        <v>308</v>
      </c>
      <c r="R707" s="192">
        <v>100</v>
      </c>
      <c r="S707" s="169">
        <v>87</v>
      </c>
      <c r="T707" s="168">
        <v>87</v>
      </c>
      <c r="U707" s="192">
        <v>100</v>
      </c>
      <c r="V707" s="169">
        <v>175</v>
      </c>
      <c r="W707" s="168">
        <v>175</v>
      </c>
      <c r="X707" s="192">
        <v>100</v>
      </c>
      <c r="Y707" s="169">
        <v>72</v>
      </c>
      <c r="Z707" s="168">
        <v>72</v>
      </c>
      <c r="AA707" s="192">
        <v>100</v>
      </c>
      <c r="AB707" s="169">
        <v>164</v>
      </c>
      <c r="AC707" s="168">
        <v>164</v>
      </c>
      <c r="AD707" s="192">
        <v>100</v>
      </c>
      <c r="AE707" s="169">
        <v>53</v>
      </c>
      <c r="AF707" s="168">
        <v>53</v>
      </c>
      <c r="AG707" s="192">
        <v>100</v>
      </c>
    </row>
    <row r="708" spans="1:33">
      <c r="A708" s="104"/>
      <c r="B708" s="441"/>
      <c r="C708" s="58" t="s">
        <v>36</v>
      </c>
      <c r="D708" s="169">
        <v>367</v>
      </c>
      <c r="E708" s="168">
        <v>356</v>
      </c>
      <c r="F708" s="192">
        <v>97</v>
      </c>
      <c r="G708" s="169">
        <v>142</v>
      </c>
      <c r="H708" s="168">
        <v>132</v>
      </c>
      <c r="I708" s="192">
        <v>93</v>
      </c>
      <c r="J708" s="169">
        <v>295</v>
      </c>
      <c r="K708" s="168">
        <v>288</v>
      </c>
      <c r="L708" s="192">
        <v>97.6</v>
      </c>
      <c r="M708" s="169">
        <v>129</v>
      </c>
      <c r="N708" s="168">
        <v>124</v>
      </c>
      <c r="O708" s="192">
        <v>96.1</v>
      </c>
      <c r="P708" s="169">
        <v>328</v>
      </c>
      <c r="Q708" s="168">
        <v>323</v>
      </c>
      <c r="R708" s="192">
        <v>98.5</v>
      </c>
      <c r="S708" s="169">
        <v>107</v>
      </c>
      <c r="T708" s="168">
        <v>102</v>
      </c>
      <c r="U708" s="192">
        <v>95.3</v>
      </c>
      <c r="V708" s="169">
        <v>198</v>
      </c>
      <c r="W708" s="168">
        <v>188</v>
      </c>
      <c r="X708" s="192">
        <v>94.9</v>
      </c>
      <c r="Y708" s="169">
        <v>94</v>
      </c>
      <c r="Z708" s="168">
        <v>84</v>
      </c>
      <c r="AA708" s="192">
        <v>89.4</v>
      </c>
      <c r="AB708" s="169">
        <v>192</v>
      </c>
      <c r="AC708" s="168">
        <v>178</v>
      </c>
      <c r="AD708" s="192">
        <v>92.7</v>
      </c>
      <c r="AE708" s="169">
        <v>81</v>
      </c>
      <c r="AF708" s="168">
        <v>67</v>
      </c>
      <c r="AG708" s="192">
        <v>82.7</v>
      </c>
    </row>
    <row r="709" spans="1:33">
      <c r="A709" s="104"/>
      <c r="B709" s="442" t="s">
        <v>121</v>
      </c>
      <c r="C709" s="429" t="s">
        <v>122</v>
      </c>
      <c r="D709" s="172">
        <v>127</v>
      </c>
      <c r="E709" s="173">
        <v>127</v>
      </c>
      <c r="F709" s="191">
        <v>100</v>
      </c>
      <c r="G709" s="172">
        <v>56</v>
      </c>
      <c r="H709" s="173">
        <v>56</v>
      </c>
      <c r="I709" s="191">
        <v>100</v>
      </c>
      <c r="J709" s="172">
        <v>103</v>
      </c>
      <c r="K709" s="173">
        <v>103</v>
      </c>
      <c r="L709" s="191">
        <v>100</v>
      </c>
      <c r="M709" s="172">
        <v>54</v>
      </c>
      <c r="N709" s="173">
        <v>54</v>
      </c>
      <c r="O709" s="191">
        <v>100</v>
      </c>
      <c r="P709" s="172">
        <v>79</v>
      </c>
      <c r="Q709" s="173">
        <v>79</v>
      </c>
      <c r="R709" s="191">
        <v>100</v>
      </c>
      <c r="S709" s="172">
        <v>48</v>
      </c>
      <c r="T709" s="173">
        <v>48</v>
      </c>
      <c r="U709" s="191">
        <v>100</v>
      </c>
      <c r="V709" s="172">
        <v>45</v>
      </c>
      <c r="W709" s="173">
        <v>45</v>
      </c>
      <c r="X709" s="191">
        <v>100</v>
      </c>
      <c r="Y709" s="172">
        <v>28</v>
      </c>
      <c r="Z709" s="173">
        <v>28</v>
      </c>
      <c r="AA709" s="191">
        <v>100</v>
      </c>
      <c r="AB709" s="172">
        <v>38</v>
      </c>
      <c r="AC709" s="173">
        <v>38</v>
      </c>
      <c r="AD709" s="191">
        <v>100</v>
      </c>
      <c r="AE709" s="172">
        <v>20</v>
      </c>
      <c r="AF709" s="173">
        <v>20</v>
      </c>
      <c r="AG709" s="191">
        <v>100</v>
      </c>
    </row>
    <row r="710" spans="1:33">
      <c r="A710" s="104"/>
      <c r="B710" s="441"/>
      <c r="C710" s="58" t="s">
        <v>123</v>
      </c>
      <c r="D710" s="169">
        <v>3845</v>
      </c>
      <c r="E710" s="168">
        <v>3841</v>
      </c>
      <c r="F710" s="192">
        <v>99.9</v>
      </c>
      <c r="G710" s="169">
        <v>1040</v>
      </c>
      <c r="H710" s="168">
        <v>1038</v>
      </c>
      <c r="I710" s="192">
        <v>99.8</v>
      </c>
      <c r="J710" s="169">
        <v>3821</v>
      </c>
      <c r="K710" s="168">
        <v>3821</v>
      </c>
      <c r="L710" s="192">
        <v>100</v>
      </c>
      <c r="M710" s="169">
        <v>1025</v>
      </c>
      <c r="N710" s="168">
        <v>1025</v>
      </c>
      <c r="O710" s="192">
        <v>100</v>
      </c>
      <c r="P710" s="169">
        <v>3689</v>
      </c>
      <c r="Q710" s="168">
        <v>3689</v>
      </c>
      <c r="R710" s="192">
        <v>100</v>
      </c>
      <c r="S710" s="169">
        <v>951</v>
      </c>
      <c r="T710" s="168">
        <v>951</v>
      </c>
      <c r="U710" s="192">
        <v>100</v>
      </c>
      <c r="V710" s="169">
        <v>3759</v>
      </c>
      <c r="W710" s="168">
        <v>3759</v>
      </c>
      <c r="X710" s="192">
        <v>100</v>
      </c>
      <c r="Y710" s="169">
        <v>886</v>
      </c>
      <c r="Z710" s="168">
        <v>886</v>
      </c>
      <c r="AA710" s="192">
        <v>100</v>
      </c>
      <c r="AB710" s="169">
        <v>3117</v>
      </c>
      <c r="AC710" s="168">
        <v>3117</v>
      </c>
      <c r="AD710" s="192">
        <v>100</v>
      </c>
      <c r="AE710" s="169">
        <v>696</v>
      </c>
      <c r="AF710" s="168">
        <v>696</v>
      </c>
      <c r="AG710" s="192">
        <v>100</v>
      </c>
    </row>
    <row r="711" spans="1:33">
      <c r="A711" s="104"/>
      <c r="B711" s="441"/>
      <c r="C711" s="58" t="s">
        <v>124</v>
      </c>
      <c r="D711" s="169">
        <v>1076</v>
      </c>
      <c r="E711" s="168">
        <v>1076</v>
      </c>
      <c r="F711" s="192">
        <v>100</v>
      </c>
      <c r="G711" s="169">
        <v>411</v>
      </c>
      <c r="H711" s="168">
        <v>411</v>
      </c>
      <c r="I711" s="192">
        <v>100</v>
      </c>
      <c r="J711" s="169">
        <v>1186</v>
      </c>
      <c r="K711" s="168">
        <v>1186</v>
      </c>
      <c r="L711" s="192">
        <v>100</v>
      </c>
      <c r="M711" s="169">
        <v>451</v>
      </c>
      <c r="N711" s="168">
        <v>451</v>
      </c>
      <c r="O711" s="192">
        <v>100</v>
      </c>
      <c r="P711" s="169">
        <v>885</v>
      </c>
      <c r="Q711" s="168">
        <v>885</v>
      </c>
      <c r="R711" s="192">
        <v>100</v>
      </c>
      <c r="S711" s="169">
        <v>388</v>
      </c>
      <c r="T711" s="168">
        <v>388</v>
      </c>
      <c r="U711" s="192">
        <v>100</v>
      </c>
      <c r="V711" s="169">
        <v>666</v>
      </c>
      <c r="W711" s="168">
        <v>666</v>
      </c>
      <c r="X711" s="192">
        <v>100</v>
      </c>
      <c r="Y711" s="169">
        <v>284</v>
      </c>
      <c r="Z711" s="168">
        <v>284</v>
      </c>
      <c r="AA711" s="192">
        <v>100</v>
      </c>
      <c r="AB711" s="169">
        <v>534</v>
      </c>
      <c r="AC711" s="168">
        <v>534</v>
      </c>
      <c r="AD711" s="192">
        <v>100</v>
      </c>
      <c r="AE711" s="169">
        <v>231</v>
      </c>
      <c r="AF711" s="168">
        <v>231</v>
      </c>
      <c r="AG711" s="192">
        <v>100</v>
      </c>
    </row>
    <row r="712" spans="1:33">
      <c r="A712" s="104"/>
      <c r="B712" s="441"/>
      <c r="C712" s="58" t="s">
        <v>303</v>
      </c>
      <c r="D712" s="169">
        <v>15</v>
      </c>
      <c r="E712" s="168">
        <v>12</v>
      </c>
      <c r="F712" s="192">
        <v>80</v>
      </c>
      <c r="G712" s="169">
        <v>10</v>
      </c>
      <c r="H712" s="168">
        <v>8</v>
      </c>
      <c r="I712" s="192">
        <v>80</v>
      </c>
      <c r="J712" s="169">
        <v>15</v>
      </c>
      <c r="K712" s="168">
        <v>14</v>
      </c>
      <c r="L712" s="192">
        <v>93.3</v>
      </c>
      <c r="M712" s="169">
        <v>6</v>
      </c>
      <c r="N712" s="168">
        <v>5</v>
      </c>
      <c r="O712" s="192">
        <v>83.3</v>
      </c>
      <c r="P712" s="169">
        <v>26</v>
      </c>
      <c r="Q712" s="168">
        <v>23</v>
      </c>
      <c r="R712" s="192">
        <v>88.5</v>
      </c>
      <c r="S712" s="169">
        <v>14</v>
      </c>
      <c r="T712" s="168">
        <v>13</v>
      </c>
      <c r="U712" s="192">
        <v>92.9</v>
      </c>
      <c r="V712" s="169">
        <v>3</v>
      </c>
      <c r="W712" s="168">
        <v>2</v>
      </c>
      <c r="X712" s="192">
        <v>66.7</v>
      </c>
      <c r="Y712" s="169">
        <v>3</v>
      </c>
      <c r="Z712" s="168">
        <v>2</v>
      </c>
      <c r="AA712" s="192">
        <v>66.7</v>
      </c>
      <c r="AB712" s="169">
        <v>3</v>
      </c>
      <c r="AC712" s="168">
        <v>2</v>
      </c>
      <c r="AD712" s="192">
        <v>66.7</v>
      </c>
      <c r="AE712" s="169">
        <v>3</v>
      </c>
      <c r="AF712" s="168">
        <v>2</v>
      </c>
      <c r="AG712" s="192">
        <v>66.7</v>
      </c>
    </row>
    <row r="713" spans="1:33">
      <c r="A713" s="104"/>
      <c r="B713" s="443"/>
      <c r="C713" s="444" t="s">
        <v>36</v>
      </c>
      <c r="D713" s="170">
        <v>5063</v>
      </c>
      <c r="E713" s="171">
        <v>5056</v>
      </c>
      <c r="F713" s="193">
        <v>99.9</v>
      </c>
      <c r="G713" s="170">
        <v>1325</v>
      </c>
      <c r="H713" s="171">
        <v>1321</v>
      </c>
      <c r="I713" s="193">
        <v>99.7</v>
      </c>
      <c r="J713" s="170">
        <v>5125</v>
      </c>
      <c r="K713" s="171">
        <v>5124</v>
      </c>
      <c r="L713" s="193">
        <v>100</v>
      </c>
      <c r="M713" s="170">
        <v>1329</v>
      </c>
      <c r="N713" s="171">
        <v>1328</v>
      </c>
      <c r="O713" s="193">
        <v>99.9</v>
      </c>
      <c r="P713" s="170">
        <v>4679</v>
      </c>
      <c r="Q713" s="171">
        <v>4676</v>
      </c>
      <c r="R713" s="193">
        <v>99.9</v>
      </c>
      <c r="S713" s="170">
        <v>1204</v>
      </c>
      <c r="T713" s="171">
        <v>1203</v>
      </c>
      <c r="U713" s="193">
        <v>99.9</v>
      </c>
      <c r="V713" s="170">
        <v>4473</v>
      </c>
      <c r="W713" s="171">
        <v>4472</v>
      </c>
      <c r="X713" s="193">
        <v>100</v>
      </c>
      <c r="Y713" s="170">
        <v>1046</v>
      </c>
      <c r="Z713" s="171">
        <v>1045</v>
      </c>
      <c r="AA713" s="193">
        <v>99.9</v>
      </c>
      <c r="AB713" s="170">
        <v>3692</v>
      </c>
      <c r="AC713" s="171">
        <v>3691</v>
      </c>
      <c r="AD713" s="193">
        <v>100</v>
      </c>
      <c r="AE713" s="170">
        <v>804</v>
      </c>
      <c r="AF713" s="171">
        <v>803</v>
      </c>
      <c r="AG713" s="193">
        <v>99.9</v>
      </c>
    </row>
    <row r="714" spans="1:33" ht="26.25">
      <c r="A714" s="104"/>
      <c r="B714" s="443" t="s">
        <v>188</v>
      </c>
      <c r="C714" s="444" t="s">
        <v>125</v>
      </c>
      <c r="D714" s="170">
        <v>765</v>
      </c>
      <c r="E714" s="171">
        <v>576</v>
      </c>
      <c r="F714" s="193">
        <v>75.3</v>
      </c>
      <c r="G714" s="170">
        <v>541</v>
      </c>
      <c r="H714" s="171">
        <v>420</v>
      </c>
      <c r="I714" s="193">
        <v>77.599999999999994</v>
      </c>
      <c r="J714" s="170">
        <v>774</v>
      </c>
      <c r="K714" s="171">
        <v>576</v>
      </c>
      <c r="L714" s="193">
        <v>74.400000000000006</v>
      </c>
      <c r="M714" s="170">
        <v>556</v>
      </c>
      <c r="N714" s="171">
        <v>421</v>
      </c>
      <c r="O714" s="193">
        <v>75.7</v>
      </c>
      <c r="P714" s="170">
        <v>886</v>
      </c>
      <c r="Q714" s="171">
        <v>647</v>
      </c>
      <c r="R714" s="193">
        <v>73</v>
      </c>
      <c r="S714" s="170">
        <v>637</v>
      </c>
      <c r="T714" s="171">
        <v>481</v>
      </c>
      <c r="U714" s="193">
        <v>75.5</v>
      </c>
      <c r="V714" s="170">
        <v>1042</v>
      </c>
      <c r="W714" s="171">
        <v>710</v>
      </c>
      <c r="X714" s="193">
        <v>68.099999999999994</v>
      </c>
      <c r="Y714" s="170">
        <v>724</v>
      </c>
      <c r="Z714" s="171">
        <v>519</v>
      </c>
      <c r="AA714" s="193">
        <v>71.7</v>
      </c>
      <c r="AB714" s="170">
        <v>857</v>
      </c>
      <c r="AC714" s="171">
        <v>520</v>
      </c>
      <c r="AD714" s="193">
        <v>60.7</v>
      </c>
      <c r="AE714" s="170">
        <v>631</v>
      </c>
      <c r="AF714" s="171">
        <v>406</v>
      </c>
      <c r="AG714" s="193">
        <v>64.3</v>
      </c>
    </row>
    <row r="715" spans="1:33" ht="13.5" customHeight="1">
      <c r="A715" s="104"/>
      <c r="B715" s="442" t="s">
        <v>189</v>
      </c>
      <c r="C715" s="429" t="s">
        <v>191</v>
      </c>
      <c r="D715" s="172">
        <v>13</v>
      </c>
      <c r="E715" s="173">
        <v>8</v>
      </c>
      <c r="F715" s="191">
        <v>61.5</v>
      </c>
      <c r="G715" s="172">
        <v>12</v>
      </c>
      <c r="H715" s="173">
        <v>8</v>
      </c>
      <c r="I715" s="191">
        <v>66.7</v>
      </c>
      <c r="J715" s="172">
        <v>4</v>
      </c>
      <c r="K715" s="173">
        <v>4</v>
      </c>
      <c r="L715" s="191">
        <v>100</v>
      </c>
      <c r="M715" s="172">
        <v>4</v>
      </c>
      <c r="N715" s="173">
        <v>4</v>
      </c>
      <c r="O715" s="191">
        <v>100</v>
      </c>
      <c r="P715" s="172">
        <v>10</v>
      </c>
      <c r="Q715" s="173">
        <v>6</v>
      </c>
      <c r="R715" s="191">
        <v>60</v>
      </c>
      <c r="S715" s="172">
        <v>9</v>
      </c>
      <c r="T715" s="173">
        <v>5</v>
      </c>
      <c r="U715" s="191">
        <v>55.6</v>
      </c>
      <c r="V715" s="172">
        <v>4</v>
      </c>
      <c r="W715" s="173">
        <v>4</v>
      </c>
      <c r="X715" s="191">
        <v>100</v>
      </c>
      <c r="Y715" s="172">
        <v>4</v>
      </c>
      <c r="Z715" s="173">
        <v>4</v>
      </c>
      <c r="AA715" s="191">
        <v>100</v>
      </c>
      <c r="AB715" s="172">
        <v>4</v>
      </c>
      <c r="AC715" s="173">
        <v>4</v>
      </c>
      <c r="AD715" s="191">
        <v>100</v>
      </c>
      <c r="AE715" s="172">
        <v>4</v>
      </c>
      <c r="AF715" s="173">
        <v>4</v>
      </c>
      <c r="AG715" s="191">
        <v>100</v>
      </c>
    </row>
    <row r="716" spans="1:33">
      <c r="A716" s="104"/>
      <c r="B716" s="441"/>
      <c r="C716" s="58" t="s">
        <v>304</v>
      </c>
      <c r="D716" s="169">
        <v>6</v>
      </c>
      <c r="E716" s="168">
        <v>6</v>
      </c>
      <c r="F716" s="192">
        <v>100</v>
      </c>
      <c r="G716" s="169">
        <v>6</v>
      </c>
      <c r="H716" s="168">
        <v>6</v>
      </c>
      <c r="I716" s="192">
        <v>100</v>
      </c>
      <c r="J716" s="169">
        <v>2</v>
      </c>
      <c r="K716" s="168">
        <v>1</v>
      </c>
      <c r="L716" s="192">
        <v>50</v>
      </c>
      <c r="M716" s="169">
        <v>2</v>
      </c>
      <c r="N716" s="168">
        <v>1</v>
      </c>
      <c r="O716" s="192">
        <v>50</v>
      </c>
      <c r="P716" s="169">
        <v>3</v>
      </c>
      <c r="Q716" s="168">
        <v>0</v>
      </c>
      <c r="R716" s="192">
        <v>0</v>
      </c>
      <c r="S716" s="169">
        <v>3</v>
      </c>
      <c r="T716" s="168">
        <v>0</v>
      </c>
      <c r="U716" s="192">
        <v>0</v>
      </c>
      <c r="V716" s="169">
        <v>2</v>
      </c>
      <c r="W716" s="168">
        <v>1</v>
      </c>
      <c r="X716" s="192">
        <v>50</v>
      </c>
      <c r="Y716" s="169">
        <v>2</v>
      </c>
      <c r="Z716" s="168">
        <v>1</v>
      </c>
      <c r="AA716" s="192">
        <v>50</v>
      </c>
      <c r="AB716" s="169">
        <v>7</v>
      </c>
      <c r="AC716" s="168">
        <v>6</v>
      </c>
      <c r="AD716" s="192">
        <v>85.7</v>
      </c>
      <c r="AE716" s="169">
        <v>6</v>
      </c>
      <c r="AF716" s="168">
        <v>5</v>
      </c>
      <c r="AG716" s="192">
        <v>83.3</v>
      </c>
    </row>
    <row r="717" spans="1:33">
      <c r="A717" s="104"/>
      <c r="B717" s="443"/>
      <c r="C717" s="444" t="s">
        <v>36</v>
      </c>
      <c r="D717" s="170">
        <v>19</v>
      </c>
      <c r="E717" s="171">
        <v>14</v>
      </c>
      <c r="F717" s="193">
        <v>73.7</v>
      </c>
      <c r="G717" s="170">
        <v>18</v>
      </c>
      <c r="H717" s="171">
        <v>14</v>
      </c>
      <c r="I717" s="193">
        <v>77.8</v>
      </c>
      <c r="J717" s="170">
        <v>6</v>
      </c>
      <c r="K717" s="171">
        <v>5</v>
      </c>
      <c r="L717" s="193">
        <v>83.3</v>
      </c>
      <c r="M717" s="170">
        <v>6</v>
      </c>
      <c r="N717" s="171">
        <v>5</v>
      </c>
      <c r="O717" s="193">
        <v>83.3</v>
      </c>
      <c r="P717" s="170">
        <v>13</v>
      </c>
      <c r="Q717" s="171">
        <v>6</v>
      </c>
      <c r="R717" s="193">
        <v>46.2</v>
      </c>
      <c r="S717" s="170">
        <v>12</v>
      </c>
      <c r="T717" s="171">
        <v>5</v>
      </c>
      <c r="U717" s="193">
        <v>41.7</v>
      </c>
      <c r="V717" s="170">
        <v>6</v>
      </c>
      <c r="W717" s="171">
        <v>5</v>
      </c>
      <c r="X717" s="193">
        <v>83.3</v>
      </c>
      <c r="Y717" s="170">
        <v>6</v>
      </c>
      <c r="Z717" s="171">
        <v>5</v>
      </c>
      <c r="AA717" s="193">
        <v>83.3</v>
      </c>
      <c r="AB717" s="170">
        <v>11</v>
      </c>
      <c r="AC717" s="171">
        <v>10</v>
      </c>
      <c r="AD717" s="193">
        <v>90.9</v>
      </c>
      <c r="AE717" s="170">
        <v>10</v>
      </c>
      <c r="AF717" s="171">
        <v>9</v>
      </c>
      <c r="AG717" s="193">
        <v>90</v>
      </c>
    </row>
    <row r="718" spans="1:33" ht="26.25">
      <c r="A718" s="104"/>
      <c r="B718" s="441" t="s">
        <v>177</v>
      </c>
      <c r="C718" s="540" t="s">
        <v>192</v>
      </c>
      <c r="D718" s="169">
        <v>1</v>
      </c>
      <c r="E718" s="168">
        <v>1</v>
      </c>
      <c r="F718" s="192">
        <v>100</v>
      </c>
      <c r="G718" s="169">
        <v>1</v>
      </c>
      <c r="H718" s="168">
        <v>1</v>
      </c>
      <c r="I718" s="192">
        <v>100</v>
      </c>
      <c r="J718" s="169">
        <v>0</v>
      </c>
      <c r="K718" s="168">
        <v>0</v>
      </c>
      <c r="L718" s="192">
        <v>0</v>
      </c>
      <c r="M718" s="169">
        <v>0</v>
      </c>
      <c r="N718" s="168">
        <v>0</v>
      </c>
      <c r="O718" s="192">
        <v>0</v>
      </c>
      <c r="P718" s="169">
        <v>0</v>
      </c>
      <c r="Q718" s="168">
        <v>0</v>
      </c>
      <c r="R718" s="192">
        <v>0</v>
      </c>
      <c r="S718" s="169">
        <v>0</v>
      </c>
      <c r="T718" s="168">
        <v>0</v>
      </c>
      <c r="U718" s="192">
        <v>0</v>
      </c>
      <c r="V718" s="169">
        <v>2</v>
      </c>
      <c r="W718" s="168">
        <v>2</v>
      </c>
      <c r="X718" s="192">
        <v>100</v>
      </c>
      <c r="Y718" s="169">
        <v>2</v>
      </c>
      <c r="Z718" s="168">
        <v>2</v>
      </c>
      <c r="AA718" s="192">
        <v>100</v>
      </c>
      <c r="AB718" s="169">
        <v>0</v>
      </c>
      <c r="AC718" s="168">
        <v>0</v>
      </c>
      <c r="AD718" s="192">
        <v>0</v>
      </c>
      <c r="AE718" s="169">
        <v>0</v>
      </c>
      <c r="AF718" s="168">
        <v>0</v>
      </c>
      <c r="AG718" s="192">
        <v>0</v>
      </c>
    </row>
    <row r="719" spans="1:33">
      <c r="A719" s="104"/>
      <c r="B719" s="441"/>
      <c r="C719" s="540" t="s">
        <v>305</v>
      </c>
      <c r="D719" s="169">
        <v>0</v>
      </c>
      <c r="E719" s="168">
        <v>0</v>
      </c>
      <c r="F719" s="192">
        <v>0</v>
      </c>
      <c r="G719" s="169">
        <v>0</v>
      </c>
      <c r="H719" s="168">
        <v>0</v>
      </c>
      <c r="I719" s="192">
        <v>0</v>
      </c>
      <c r="J719" s="169">
        <v>0</v>
      </c>
      <c r="K719" s="168">
        <v>0</v>
      </c>
      <c r="L719" s="192">
        <v>0</v>
      </c>
      <c r="M719" s="169">
        <v>0</v>
      </c>
      <c r="N719" s="168">
        <v>0</v>
      </c>
      <c r="O719" s="192">
        <v>0</v>
      </c>
      <c r="P719" s="169">
        <v>0</v>
      </c>
      <c r="Q719" s="168">
        <v>0</v>
      </c>
      <c r="R719" s="192">
        <v>0</v>
      </c>
      <c r="S719" s="169">
        <v>0</v>
      </c>
      <c r="T719" s="168">
        <v>0</v>
      </c>
      <c r="U719" s="192">
        <v>0</v>
      </c>
      <c r="V719" s="169">
        <v>0</v>
      </c>
      <c r="W719" s="168">
        <v>0</v>
      </c>
      <c r="X719" s="192">
        <v>0</v>
      </c>
      <c r="Y719" s="169">
        <v>0</v>
      </c>
      <c r="Z719" s="168">
        <v>0</v>
      </c>
      <c r="AA719" s="192">
        <v>0</v>
      </c>
      <c r="AB719" s="169">
        <v>2</v>
      </c>
      <c r="AC719" s="168">
        <v>0</v>
      </c>
      <c r="AD719" s="192">
        <v>0</v>
      </c>
      <c r="AE719" s="169">
        <v>2</v>
      </c>
      <c r="AF719" s="168">
        <v>0</v>
      </c>
      <c r="AG719" s="192">
        <v>0</v>
      </c>
    </row>
    <row r="720" spans="1:33">
      <c r="A720" s="104"/>
      <c r="B720" s="441"/>
      <c r="C720" s="540" t="s">
        <v>36</v>
      </c>
      <c r="D720" s="169">
        <v>1</v>
      </c>
      <c r="E720" s="168">
        <v>1</v>
      </c>
      <c r="F720" s="192">
        <v>100</v>
      </c>
      <c r="G720" s="169">
        <v>1</v>
      </c>
      <c r="H720" s="168">
        <v>1</v>
      </c>
      <c r="I720" s="192">
        <v>100</v>
      </c>
      <c r="J720" s="169">
        <v>0</v>
      </c>
      <c r="K720" s="168">
        <v>0</v>
      </c>
      <c r="L720" s="192">
        <v>0</v>
      </c>
      <c r="M720" s="169">
        <v>0</v>
      </c>
      <c r="N720" s="168">
        <v>0</v>
      </c>
      <c r="O720" s="192">
        <v>0</v>
      </c>
      <c r="P720" s="169">
        <v>0</v>
      </c>
      <c r="Q720" s="168">
        <v>0</v>
      </c>
      <c r="R720" s="192">
        <v>0</v>
      </c>
      <c r="S720" s="169">
        <v>0</v>
      </c>
      <c r="T720" s="168">
        <v>0</v>
      </c>
      <c r="U720" s="192">
        <v>0</v>
      </c>
      <c r="V720" s="169">
        <v>2</v>
      </c>
      <c r="W720" s="168">
        <v>2</v>
      </c>
      <c r="X720" s="192">
        <v>100</v>
      </c>
      <c r="Y720" s="169">
        <v>2</v>
      </c>
      <c r="Z720" s="168">
        <v>2</v>
      </c>
      <c r="AA720" s="192">
        <v>100</v>
      </c>
      <c r="AB720" s="169">
        <v>2</v>
      </c>
      <c r="AC720" s="168">
        <v>0</v>
      </c>
      <c r="AD720" s="192">
        <v>0</v>
      </c>
      <c r="AE720" s="169">
        <v>2</v>
      </c>
      <c r="AF720" s="168">
        <v>0</v>
      </c>
      <c r="AG720" s="192">
        <v>0</v>
      </c>
    </row>
    <row r="721" spans="1:33">
      <c r="A721" s="104"/>
      <c r="B721" s="442" t="s">
        <v>176</v>
      </c>
      <c r="C721" s="429" t="s">
        <v>128</v>
      </c>
      <c r="D721" s="172">
        <v>10</v>
      </c>
      <c r="E721" s="173">
        <v>6</v>
      </c>
      <c r="F721" s="191">
        <v>60</v>
      </c>
      <c r="G721" s="172">
        <v>8</v>
      </c>
      <c r="H721" s="173">
        <v>6</v>
      </c>
      <c r="I721" s="191">
        <v>75</v>
      </c>
      <c r="J721" s="172">
        <v>10</v>
      </c>
      <c r="K721" s="173">
        <v>4</v>
      </c>
      <c r="L721" s="191">
        <v>40</v>
      </c>
      <c r="M721" s="172">
        <v>9</v>
      </c>
      <c r="N721" s="173">
        <v>4</v>
      </c>
      <c r="O721" s="191">
        <v>44.4</v>
      </c>
      <c r="P721" s="172">
        <v>14</v>
      </c>
      <c r="Q721" s="173">
        <v>6</v>
      </c>
      <c r="R721" s="191">
        <v>42.9</v>
      </c>
      <c r="S721" s="172">
        <v>13</v>
      </c>
      <c r="T721" s="173">
        <v>6</v>
      </c>
      <c r="U721" s="191">
        <v>46.2</v>
      </c>
      <c r="V721" s="172">
        <v>14</v>
      </c>
      <c r="W721" s="173">
        <v>4</v>
      </c>
      <c r="X721" s="191">
        <v>28.6</v>
      </c>
      <c r="Y721" s="172">
        <v>11</v>
      </c>
      <c r="Z721" s="173">
        <v>4</v>
      </c>
      <c r="AA721" s="191">
        <v>36.4</v>
      </c>
      <c r="AB721" s="172">
        <v>18</v>
      </c>
      <c r="AC721" s="173">
        <v>5</v>
      </c>
      <c r="AD721" s="191">
        <v>27.8</v>
      </c>
      <c r="AE721" s="172">
        <v>12</v>
      </c>
      <c r="AF721" s="173">
        <v>5</v>
      </c>
      <c r="AG721" s="191">
        <v>41.7</v>
      </c>
    </row>
    <row r="722" spans="1:33">
      <c r="A722" s="104"/>
      <c r="B722" s="441"/>
      <c r="C722" s="58" t="s">
        <v>129</v>
      </c>
      <c r="D722" s="169">
        <v>500</v>
      </c>
      <c r="E722" s="168">
        <v>370</v>
      </c>
      <c r="F722" s="192">
        <v>74</v>
      </c>
      <c r="G722" s="169">
        <v>403</v>
      </c>
      <c r="H722" s="168">
        <v>313</v>
      </c>
      <c r="I722" s="192">
        <v>77.7</v>
      </c>
      <c r="J722" s="169">
        <v>505</v>
      </c>
      <c r="K722" s="168">
        <v>379</v>
      </c>
      <c r="L722" s="192">
        <v>75</v>
      </c>
      <c r="M722" s="169">
        <v>406</v>
      </c>
      <c r="N722" s="168">
        <v>321</v>
      </c>
      <c r="O722" s="192">
        <v>79.099999999999994</v>
      </c>
      <c r="P722" s="169">
        <v>489</v>
      </c>
      <c r="Q722" s="168">
        <v>346</v>
      </c>
      <c r="R722" s="192">
        <v>70.8</v>
      </c>
      <c r="S722" s="169">
        <v>377</v>
      </c>
      <c r="T722" s="168">
        <v>291</v>
      </c>
      <c r="U722" s="192">
        <v>77.2</v>
      </c>
      <c r="V722" s="169">
        <v>512</v>
      </c>
      <c r="W722" s="168">
        <v>347</v>
      </c>
      <c r="X722" s="192">
        <v>67.8</v>
      </c>
      <c r="Y722" s="169">
        <v>410</v>
      </c>
      <c r="Z722" s="168">
        <v>307</v>
      </c>
      <c r="AA722" s="192">
        <v>74.900000000000006</v>
      </c>
      <c r="AB722" s="169">
        <v>414</v>
      </c>
      <c r="AC722" s="168">
        <v>294</v>
      </c>
      <c r="AD722" s="192">
        <v>71</v>
      </c>
      <c r="AE722" s="169">
        <v>347</v>
      </c>
      <c r="AF722" s="168">
        <v>260</v>
      </c>
      <c r="AG722" s="192">
        <v>74.900000000000006</v>
      </c>
    </row>
    <row r="723" spans="1:33">
      <c r="A723" s="104"/>
      <c r="B723" s="441"/>
      <c r="C723" s="58" t="s">
        <v>130</v>
      </c>
      <c r="D723" s="169">
        <v>6</v>
      </c>
      <c r="E723" s="168">
        <v>3</v>
      </c>
      <c r="F723" s="192">
        <v>50</v>
      </c>
      <c r="G723" s="169">
        <v>6</v>
      </c>
      <c r="H723" s="168">
        <v>3</v>
      </c>
      <c r="I723" s="192">
        <v>50</v>
      </c>
      <c r="J723" s="169">
        <v>5</v>
      </c>
      <c r="K723" s="168">
        <v>5</v>
      </c>
      <c r="L723" s="192">
        <v>100</v>
      </c>
      <c r="M723" s="169">
        <v>4</v>
      </c>
      <c r="N723" s="168">
        <v>4</v>
      </c>
      <c r="O723" s="192">
        <v>100</v>
      </c>
      <c r="P723" s="169">
        <v>6</v>
      </c>
      <c r="Q723" s="168">
        <v>5</v>
      </c>
      <c r="R723" s="192">
        <v>83.3</v>
      </c>
      <c r="S723" s="169">
        <v>6</v>
      </c>
      <c r="T723" s="168">
        <v>5</v>
      </c>
      <c r="U723" s="192">
        <v>83.3</v>
      </c>
      <c r="V723" s="169">
        <v>2</v>
      </c>
      <c r="W723" s="168">
        <v>1</v>
      </c>
      <c r="X723" s="192">
        <v>50</v>
      </c>
      <c r="Y723" s="169">
        <v>2</v>
      </c>
      <c r="Z723" s="168">
        <v>1</v>
      </c>
      <c r="AA723" s="192">
        <v>50</v>
      </c>
      <c r="AB723" s="169">
        <v>4</v>
      </c>
      <c r="AC723" s="168">
        <v>2</v>
      </c>
      <c r="AD723" s="192">
        <v>50</v>
      </c>
      <c r="AE723" s="169">
        <v>4</v>
      </c>
      <c r="AF723" s="168">
        <v>2</v>
      </c>
      <c r="AG723" s="192">
        <v>50</v>
      </c>
    </row>
    <row r="724" spans="1:33">
      <c r="A724" s="104"/>
      <c r="B724" s="441"/>
      <c r="C724" s="58" t="s">
        <v>306</v>
      </c>
      <c r="D724" s="169">
        <v>513</v>
      </c>
      <c r="E724" s="168">
        <v>482</v>
      </c>
      <c r="F724" s="192">
        <v>94</v>
      </c>
      <c r="G724" s="169">
        <v>285</v>
      </c>
      <c r="H724" s="168">
        <v>265</v>
      </c>
      <c r="I724" s="192">
        <v>93</v>
      </c>
      <c r="J724" s="169">
        <v>495</v>
      </c>
      <c r="K724" s="168">
        <v>443</v>
      </c>
      <c r="L724" s="192">
        <v>89.5</v>
      </c>
      <c r="M724" s="169">
        <v>270</v>
      </c>
      <c r="N724" s="168">
        <v>242</v>
      </c>
      <c r="O724" s="192">
        <v>89.6</v>
      </c>
      <c r="P724" s="169">
        <v>358</v>
      </c>
      <c r="Q724" s="168">
        <v>326</v>
      </c>
      <c r="R724" s="192">
        <v>91.1</v>
      </c>
      <c r="S724" s="169">
        <v>188</v>
      </c>
      <c r="T724" s="168">
        <v>167</v>
      </c>
      <c r="U724" s="192">
        <v>88.8</v>
      </c>
      <c r="V724" s="169">
        <v>325</v>
      </c>
      <c r="W724" s="168">
        <v>260</v>
      </c>
      <c r="X724" s="192">
        <v>80</v>
      </c>
      <c r="Y724" s="169">
        <v>167</v>
      </c>
      <c r="Z724" s="168">
        <v>128</v>
      </c>
      <c r="AA724" s="192">
        <v>76.599999999999994</v>
      </c>
      <c r="AB724" s="169">
        <v>227</v>
      </c>
      <c r="AC724" s="168">
        <v>199</v>
      </c>
      <c r="AD724" s="192">
        <v>87.7</v>
      </c>
      <c r="AE724" s="169">
        <v>124</v>
      </c>
      <c r="AF724" s="168">
        <v>108</v>
      </c>
      <c r="AG724" s="192">
        <v>87.1</v>
      </c>
    </row>
    <row r="725" spans="1:33">
      <c r="A725" s="104"/>
      <c r="B725" s="443"/>
      <c r="C725" s="444" t="s">
        <v>36</v>
      </c>
      <c r="D725" s="170">
        <v>1029</v>
      </c>
      <c r="E725" s="171">
        <v>861</v>
      </c>
      <c r="F725" s="193">
        <v>83.7</v>
      </c>
      <c r="G725" s="170">
        <v>660</v>
      </c>
      <c r="H725" s="171">
        <v>553</v>
      </c>
      <c r="I725" s="193">
        <v>83.8</v>
      </c>
      <c r="J725" s="170">
        <v>1015</v>
      </c>
      <c r="K725" s="171">
        <v>831</v>
      </c>
      <c r="L725" s="193">
        <v>81.900000000000006</v>
      </c>
      <c r="M725" s="170">
        <v>648</v>
      </c>
      <c r="N725" s="171">
        <v>536</v>
      </c>
      <c r="O725" s="193">
        <v>82.7</v>
      </c>
      <c r="P725" s="170">
        <v>867</v>
      </c>
      <c r="Q725" s="171">
        <v>683</v>
      </c>
      <c r="R725" s="193">
        <v>78.8</v>
      </c>
      <c r="S725" s="170">
        <v>558</v>
      </c>
      <c r="T725" s="171">
        <v>447</v>
      </c>
      <c r="U725" s="193">
        <v>80.099999999999994</v>
      </c>
      <c r="V725" s="170">
        <v>853</v>
      </c>
      <c r="W725" s="171">
        <v>612</v>
      </c>
      <c r="X725" s="193">
        <v>71.7</v>
      </c>
      <c r="Y725" s="170">
        <v>568</v>
      </c>
      <c r="Z725" s="171">
        <v>425</v>
      </c>
      <c r="AA725" s="193">
        <v>74.8</v>
      </c>
      <c r="AB725" s="170">
        <v>663</v>
      </c>
      <c r="AC725" s="171">
        <v>500</v>
      </c>
      <c r="AD725" s="193">
        <v>75.400000000000006</v>
      </c>
      <c r="AE725" s="170">
        <v>464</v>
      </c>
      <c r="AF725" s="171">
        <v>360</v>
      </c>
      <c r="AG725" s="193">
        <v>77.599999999999994</v>
      </c>
    </row>
    <row r="726" spans="1:33">
      <c r="A726" s="104"/>
      <c r="B726" s="443" t="s">
        <v>36</v>
      </c>
      <c r="C726" s="444"/>
      <c r="D726" s="170">
        <v>7244</v>
      </c>
      <c r="E726" s="171">
        <v>6864</v>
      </c>
      <c r="F726" s="193">
        <v>94.8</v>
      </c>
      <c r="G726" s="170">
        <v>2269</v>
      </c>
      <c r="H726" s="171">
        <v>2057</v>
      </c>
      <c r="I726" s="193">
        <v>90.7</v>
      </c>
      <c r="J726" s="170">
        <v>7215</v>
      </c>
      <c r="K726" s="171">
        <v>6824</v>
      </c>
      <c r="L726" s="193">
        <v>94.6</v>
      </c>
      <c r="M726" s="170">
        <v>2216</v>
      </c>
      <c r="N726" s="171">
        <v>2005</v>
      </c>
      <c r="O726" s="193">
        <v>90.5</v>
      </c>
      <c r="P726" s="170">
        <v>6773</v>
      </c>
      <c r="Q726" s="171">
        <v>6335</v>
      </c>
      <c r="R726" s="193">
        <v>93.5</v>
      </c>
      <c r="S726" s="170">
        <v>2081</v>
      </c>
      <c r="T726" s="171">
        <v>1839</v>
      </c>
      <c r="U726" s="193">
        <v>88.4</v>
      </c>
      <c r="V726" s="170">
        <v>6574</v>
      </c>
      <c r="W726" s="171">
        <v>5989</v>
      </c>
      <c r="X726" s="193">
        <v>91.1</v>
      </c>
      <c r="Y726" s="170">
        <v>2038</v>
      </c>
      <c r="Z726" s="171">
        <v>1728</v>
      </c>
      <c r="AA726" s="193">
        <v>84.8</v>
      </c>
      <c r="AB726" s="170">
        <v>5417</v>
      </c>
      <c r="AC726" s="171">
        <v>4899</v>
      </c>
      <c r="AD726" s="193">
        <v>90.4</v>
      </c>
      <c r="AE726" s="170">
        <v>1672</v>
      </c>
      <c r="AF726" s="171">
        <v>1376</v>
      </c>
      <c r="AG726" s="193">
        <v>82.3</v>
      </c>
    </row>
    <row r="727" spans="1:33">
      <c r="A727" s="363" t="s">
        <v>21</v>
      </c>
      <c r="B727" s="443" t="s">
        <v>178</v>
      </c>
      <c r="C727" s="444" t="s">
        <v>131</v>
      </c>
      <c r="D727" s="170">
        <v>1</v>
      </c>
      <c r="E727" s="171">
        <v>1</v>
      </c>
      <c r="F727" s="193">
        <v>100</v>
      </c>
      <c r="G727" s="170">
        <v>1</v>
      </c>
      <c r="H727" s="171">
        <v>1</v>
      </c>
      <c r="I727" s="193">
        <v>100</v>
      </c>
      <c r="J727" s="170">
        <v>0</v>
      </c>
      <c r="K727" s="171">
        <v>0</v>
      </c>
      <c r="L727" s="193">
        <v>0</v>
      </c>
      <c r="M727" s="170">
        <v>0</v>
      </c>
      <c r="N727" s="171">
        <v>0</v>
      </c>
      <c r="O727" s="193">
        <v>0</v>
      </c>
      <c r="P727" s="170">
        <v>0</v>
      </c>
      <c r="Q727" s="171">
        <v>0</v>
      </c>
      <c r="R727" s="193">
        <v>0</v>
      </c>
      <c r="S727" s="170">
        <v>0</v>
      </c>
      <c r="T727" s="171">
        <v>0</v>
      </c>
      <c r="U727" s="193">
        <v>0</v>
      </c>
      <c r="V727" s="170">
        <v>0</v>
      </c>
      <c r="W727" s="171">
        <v>0</v>
      </c>
      <c r="X727" s="193">
        <v>0</v>
      </c>
      <c r="Y727" s="170">
        <v>0</v>
      </c>
      <c r="Z727" s="171">
        <v>0</v>
      </c>
      <c r="AA727" s="193">
        <v>0</v>
      </c>
      <c r="AB727" s="170">
        <v>1</v>
      </c>
      <c r="AC727" s="171">
        <v>0</v>
      </c>
      <c r="AD727" s="193">
        <v>0</v>
      </c>
      <c r="AE727" s="170">
        <v>1</v>
      </c>
      <c r="AF727" s="171">
        <v>0</v>
      </c>
      <c r="AG727" s="193">
        <v>0</v>
      </c>
    </row>
    <row r="728" spans="1:33">
      <c r="A728" s="104"/>
      <c r="B728" s="441" t="s">
        <v>132</v>
      </c>
      <c r="C728" s="58" t="s">
        <v>135</v>
      </c>
      <c r="D728" s="169">
        <v>0</v>
      </c>
      <c r="E728" s="168">
        <v>0</v>
      </c>
      <c r="F728" s="192">
        <v>0</v>
      </c>
      <c r="G728" s="169">
        <v>0</v>
      </c>
      <c r="H728" s="168">
        <v>0</v>
      </c>
      <c r="I728" s="192">
        <v>0</v>
      </c>
      <c r="J728" s="169">
        <v>1</v>
      </c>
      <c r="K728" s="168">
        <v>1</v>
      </c>
      <c r="L728" s="192">
        <v>100</v>
      </c>
      <c r="M728" s="169">
        <v>1</v>
      </c>
      <c r="N728" s="168">
        <v>1</v>
      </c>
      <c r="O728" s="192">
        <v>100</v>
      </c>
      <c r="P728" s="169">
        <v>0</v>
      </c>
      <c r="Q728" s="168">
        <v>0</v>
      </c>
      <c r="R728" s="192">
        <v>0</v>
      </c>
      <c r="S728" s="169">
        <v>0</v>
      </c>
      <c r="T728" s="168">
        <v>0</v>
      </c>
      <c r="U728" s="192">
        <v>0</v>
      </c>
      <c r="V728" s="169">
        <v>0</v>
      </c>
      <c r="W728" s="168">
        <v>0</v>
      </c>
      <c r="X728" s="192">
        <v>0</v>
      </c>
      <c r="Y728" s="169">
        <v>0</v>
      </c>
      <c r="Z728" s="168">
        <v>0</v>
      </c>
      <c r="AA728" s="192">
        <v>0</v>
      </c>
      <c r="AB728" s="169">
        <v>2</v>
      </c>
      <c r="AC728" s="168">
        <v>2</v>
      </c>
      <c r="AD728" s="192">
        <v>100</v>
      </c>
      <c r="AE728" s="169">
        <v>2</v>
      </c>
      <c r="AF728" s="168">
        <v>2</v>
      </c>
      <c r="AG728" s="192">
        <v>100</v>
      </c>
    </row>
    <row r="729" spans="1:33">
      <c r="A729" s="104"/>
      <c r="B729" s="441"/>
      <c r="C729" s="58" t="s">
        <v>137</v>
      </c>
      <c r="D729" s="169">
        <v>27</v>
      </c>
      <c r="E729" s="168">
        <v>20</v>
      </c>
      <c r="F729" s="192">
        <v>74.099999999999994</v>
      </c>
      <c r="G729" s="169">
        <v>20</v>
      </c>
      <c r="H729" s="168">
        <v>14</v>
      </c>
      <c r="I729" s="192">
        <v>70</v>
      </c>
      <c r="J729" s="169">
        <v>23</v>
      </c>
      <c r="K729" s="168">
        <v>18</v>
      </c>
      <c r="L729" s="192">
        <v>78.3</v>
      </c>
      <c r="M729" s="169">
        <v>21</v>
      </c>
      <c r="N729" s="168">
        <v>16</v>
      </c>
      <c r="O729" s="192">
        <v>76.2</v>
      </c>
      <c r="P729" s="169">
        <v>22</v>
      </c>
      <c r="Q729" s="168">
        <v>16</v>
      </c>
      <c r="R729" s="192">
        <v>72.7</v>
      </c>
      <c r="S729" s="169">
        <v>21</v>
      </c>
      <c r="T729" s="168">
        <v>16</v>
      </c>
      <c r="U729" s="192">
        <v>76.2</v>
      </c>
      <c r="V729" s="169">
        <v>45</v>
      </c>
      <c r="W729" s="168">
        <v>31</v>
      </c>
      <c r="X729" s="192">
        <v>68.900000000000006</v>
      </c>
      <c r="Y729" s="169">
        <v>39</v>
      </c>
      <c r="Z729" s="168">
        <v>27</v>
      </c>
      <c r="AA729" s="192">
        <v>69.2</v>
      </c>
      <c r="AB729" s="169">
        <v>29</v>
      </c>
      <c r="AC729" s="168">
        <v>19</v>
      </c>
      <c r="AD729" s="192">
        <v>65.5</v>
      </c>
      <c r="AE729" s="169">
        <v>20</v>
      </c>
      <c r="AF729" s="168">
        <v>17</v>
      </c>
      <c r="AG729" s="192">
        <v>85</v>
      </c>
    </row>
    <row r="730" spans="1:33">
      <c r="A730" s="104"/>
      <c r="B730" s="441"/>
      <c r="C730" s="58" t="s">
        <v>307</v>
      </c>
      <c r="D730" s="169">
        <v>17</v>
      </c>
      <c r="E730" s="168">
        <v>6</v>
      </c>
      <c r="F730" s="192">
        <v>35.299999999999997</v>
      </c>
      <c r="G730" s="169">
        <v>11</v>
      </c>
      <c r="H730" s="168">
        <v>6</v>
      </c>
      <c r="I730" s="192">
        <v>54.5</v>
      </c>
      <c r="J730" s="169">
        <v>29</v>
      </c>
      <c r="K730" s="168">
        <v>11</v>
      </c>
      <c r="L730" s="192">
        <v>37.9</v>
      </c>
      <c r="M730" s="169">
        <v>12</v>
      </c>
      <c r="N730" s="168">
        <v>6</v>
      </c>
      <c r="O730" s="192">
        <v>50</v>
      </c>
      <c r="P730" s="169">
        <v>28</v>
      </c>
      <c r="Q730" s="168">
        <v>23</v>
      </c>
      <c r="R730" s="192">
        <v>82.1</v>
      </c>
      <c r="S730" s="169">
        <v>23</v>
      </c>
      <c r="T730" s="168">
        <v>19</v>
      </c>
      <c r="U730" s="192">
        <v>82.6</v>
      </c>
      <c r="V730" s="169">
        <v>43</v>
      </c>
      <c r="W730" s="168">
        <v>27</v>
      </c>
      <c r="X730" s="192">
        <v>62.8</v>
      </c>
      <c r="Y730" s="169">
        <v>40</v>
      </c>
      <c r="Z730" s="168">
        <v>26</v>
      </c>
      <c r="AA730" s="192">
        <v>65</v>
      </c>
      <c r="AB730" s="169">
        <v>342</v>
      </c>
      <c r="AC730" s="168">
        <v>281</v>
      </c>
      <c r="AD730" s="192">
        <v>82.2</v>
      </c>
      <c r="AE730" s="169">
        <v>264</v>
      </c>
      <c r="AF730" s="168">
        <v>224</v>
      </c>
      <c r="AG730" s="192">
        <v>84.8</v>
      </c>
    </row>
    <row r="731" spans="1:33">
      <c r="A731" s="104"/>
      <c r="B731" s="441"/>
      <c r="C731" s="58" t="s">
        <v>36</v>
      </c>
      <c r="D731" s="169">
        <v>44</v>
      </c>
      <c r="E731" s="168">
        <v>26</v>
      </c>
      <c r="F731" s="192">
        <v>59.1</v>
      </c>
      <c r="G731" s="169">
        <v>31</v>
      </c>
      <c r="H731" s="168">
        <v>20</v>
      </c>
      <c r="I731" s="192">
        <v>64.5</v>
      </c>
      <c r="J731" s="169">
        <v>53</v>
      </c>
      <c r="K731" s="168">
        <v>30</v>
      </c>
      <c r="L731" s="192">
        <v>56.6</v>
      </c>
      <c r="M731" s="169">
        <v>34</v>
      </c>
      <c r="N731" s="168">
        <v>23</v>
      </c>
      <c r="O731" s="192">
        <v>67.599999999999994</v>
      </c>
      <c r="P731" s="169">
        <v>50</v>
      </c>
      <c r="Q731" s="168">
        <v>39</v>
      </c>
      <c r="R731" s="192">
        <v>78</v>
      </c>
      <c r="S731" s="169">
        <v>44</v>
      </c>
      <c r="T731" s="168">
        <v>35</v>
      </c>
      <c r="U731" s="192">
        <v>79.5</v>
      </c>
      <c r="V731" s="169">
        <v>88</v>
      </c>
      <c r="W731" s="168">
        <v>58</v>
      </c>
      <c r="X731" s="192">
        <v>65.900000000000006</v>
      </c>
      <c r="Y731" s="169">
        <v>78</v>
      </c>
      <c r="Z731" s="168">
        <v>53</v>
      </c>
      <c r="AA731" s="192">
        <v>67.900000000000006</v>
      </c>
      <c r="AB731" s="169">
        <v>373</v>
      </c>
      <c r="AC731" s="168">
        <v>302</v>
      </c>
      <c r="AD731" s="192">
        <v>81</v>
      </c>
      <c r="AE731" s="169">
        <v>285</v>
      </c>
      <c r="AF731" s="168">
        <v>242</v>
      </c>
      <c r="AG731" s="192">
        <v>84.9</v>
      </c>
    </row>
    <row r="732" spans="1:33">
      <c r="A732" s="104"/>
      <c r="B732" s="445" t="s">
        <v>138</v>
      </c>
      <c r="C732" s="440" t="s">
        <v>138</v>
      </c>
      <c r="D732" s="179">
        <v>1</v>
      </c>
      <c r="E732" s="178">
        <v>0</v>
      </c>
      <c r="F732" s="194">
        <v>0</v>
      </c>
      <c r="G732" s="179">
        <v>1</v>
      </c>
      <c r="H732" s="178">
        <v>0</v>
      </c>
      <c r="I732" s="194">
        <v>0</v>
      </c>
      <c r="J732" s="179">
        <v>0</v>
      </c>
      <c r="K732" s="178">
        <v>0</v>
      </c>
      <c r="L732" s="194">
        <v>0</v>
      </c>
      <c r="M732" s="179">
        <v>0</v>
      </c>
      <c r="N732" s="178">
        <v>0</v>
      </c>
      <c r="O732" s="194">
        <v>0</v>
      </c>
      <c r="P732" s="179">
        <v>1</v>
      </c>
      <c r="Q732" s="178">
        <v>0</v>
      </c>
      <c r="R732" s="194">
        <v>0</v>
      </c>
      <c r="S732" s="179">
        <v>1</v>
      </c>
      <c r="T732" s="178">
        <v>0</v>
      </c>
      <c r="U732" s="194">
        <v>0</v>
      </c>
      <c r="V732" s="179">
        <v>1</v>
      </c>
      <c r="W732" s="178">
        <v>0</v>
      </c>
      <c r="X732" s="194">
        <v>0</v>
      </c>
      <c r="Y732" s="179">
        <v>1</v>
      </c>
      <c r="Z732" s="178">
        <v>0</v>
      </c>
      <c r="AA732" s="194">
        <v>0</v>
      </c>
      <c r="AB732" s="179">
        <v>0</v>
      </c>
      <c r="AC732" s="178">
        <v>0</v>
      </c>
      <c r="AD732" s="194">
        <v>0</v>
      </c>
      <c r="AE732" s="179">
        <v>0</v>
      </c>
      <c r="AF732" s="178">
        <v>0</v>
      </c>
      <c r="AG732" s="194">
        <v>0</v>
      </c>
    </row>
    <row r="733" spans="1:33">
      <c r="A733" s="104"/>
      <c r="B733" s="442" t="s">
        <v>139</v>
      </c>
      <c r="C733" s="429" t="s">
        <v>140</v>
      </c>
      <c r="D733" s="172">
        <v>0</v>
      </c>
      <c r="E733" s="173">
        <v>0</v>
      </c>
      <c r="F733" s="191">
        <v>0</v>
      </c>
      <c r="G733" s="172">
        <v>0</v>
      </c>
      <c r="H733" s="173">
        <v>0</v>
      </c>
      <c r="I733" s="191">
        <v>0</v>
      </c>
      <c r="J733" s="172">
        <v>1</v>
      </c>
      <c r="K733" s="173">
        <v>0</v>
      </c>
      <c r="L733" s="191">
        <v>0</v>
      </c>
      <c r="M733" s="172">
        <v>1</v>
      </c>
      <c r="N733" s="173">
        <v>0</v>
      </c>
      <c r="O733" s="191">
        <v>0</v>
      </c>
      <c r="P733" s="172">
        <v>0</v>
      </c>
      <c r="Q733" s="173">
        <v>0</v>
      </c>
      <c r="R733" s="191">
        <v>0</v>
      </c>
      <c r="S733" s="172">
        <v>0</v>
      </c>
      <c r="T733" s="173">
        <v>0</v>
      </c>
      <c r="U733" s="191">
        <v>0</v>
      </c>
      <c r="V733" s="172">
        <v>1</v>
      </c>
      <c r="W733" s="173">
        <v>0</v>
      </c>
      <c r="X733" s="191">
        <v>0</v>
      </c>
      <c r="Y733" s="172">
        <v>1</v>
      </c>
      <c r="Z733" s="173">
        <v>0</v>
      </c>
      <c r="AA733" s="191">
        <v>0</v>
      </c>
      <c r="AB733" s="172">
        <v>7</v>
      </c>
      <c r="AC733" s="173">
        <v>1</v>
      </c>
      <c r="AD733" s="191">
        <v>14.3</v>
      </c>
      <c r="AE733" s="172">
        <v>3</v>
      </c>
      <c r="AF733" s="173">
        <v>1</v>
      </c>
      <c r="AG733" s="191">
        <v>33.299999999999997</v>
      </c>
    </row>
    <row r="734" spans="1:33">
      <c r="A734" s="104"/>
      <c r="B734" s="441"/>
      <c r="C734" s="58" t="s">
        <v>143</v>
      </c>
      <c r="D734" s="169">
        <v>0</v>
      </c>
      <c r="E734" s="168">
        <v>0</v>
      </c>
      <c r="F734" s="192">
        <v>0</v>
      </c>
      <c r="G734" s="169">
        <v>0</v>
      </c>
      <c r="H734" s="168">
        <v>0</v>
      </c>
      <c r="I734" s="192">
        <v>0</v>
      </c>
      <c r="J734" s="169">
        <v>0</v>
      </c>
      <c r="K734" s="168">
        <v>0</v>
      </c>
      <c r="L734" s="192">
        <v>0</v>
      </c>
      <c r="M734" s="169">
        <v>0</v>
      </c>
      <c r="N734" s="168">
        <v>0</v>
      </c>
      <c r="O734" s="192">
        <v>0</v>
      </c>
      <c r="P734" s="169">
        <v>1</v>
      </c>
      <c r="Q734" s="168">
        <v>1</v>
      </c>
      <c r="R734" s="192">
        <v>100</v>
      </c>
      <c r="S734" s="169">
        <v>1</v>
      </c>
      <c r="T734" s="168">
        <v>1</v>
      </c>
      <c r="U734" s="192">
        <v>100</v>
      </c>
      <c r="V734" s="169">
        <v>0</v>
      </c>
      <c r="W734" s="168">
        <v>0</v>
      </c>
      <c r="X734" s="192">
        <v>0</v>
      </c>
      <c r="Y734" s="169">
        <v>0</v>
      </c>
      <c r="Z734" s="168">
        <v>0</v>
      </c>
      <c r="AA734" s="192">
        <v>0</v>
      </c>
      <c r="AB734" s="169">
        <v>0</v>
      </c>
      <c r="AC734" s="168">
        <v>0</v>
      </c>
      <c r="AD734" s="192">
        <v>0</v>
      </c>
      <c r="AE734" s="169">
        <v>0</v>
      </c>
      <c r="AF734" s="168">
        <v>0</v>
      </c>
      <c r="AG734" s="192">
        <v>0</v>
      </c>
    </row>
    <row r="735" spans="1:33">
      <c r="A735" s="104"/>
      <c r="B735" s="441"/>
      <c r="C735" s="58" t="s">
        <v>308</v>
      </c>
      <c r="D735" s="169">
        <v>9</v>
      </c>
      <c r="E735" s="168">
        <v>4</v>
      </c>
      <c r="F735" s="192">
        <v>44.4</v>
      </c>
      <c r="G735" s="169">
        <v>7</v>
      </c>
      <c r="H735" s="168">
        <v>3</v>
      </c>
      <c r="I735" s="192">
        <v>42.9</v>
      </c>
      <c r="J735" s="169">
        <v>11</v>
      </c>
      <c r="K735" s="168">
        <v>8</v>
      </c>
      <c r="L735" s="192">
        <v>72.7</v>
      </c>
      <c r="M735" s="169">
        <v>10</v>
      </c>
      <c r="N735" s="168">
        <v>7</v>
      </c>
      <c r="O735" s="192">
        <v>70</v>
      </c>
      <c r="P735" s="169">
        <v>3</v>
      </c>
      <c r="Q735" s="168">
        <v>2</v>
      </c>
      <c r="R735" s="192">
        <v>66.7</v>
      </c>
      <c r="S735" s="169">
        <v>3</v>
      </c>
      <c r="T735" s="168">
        <v>2</v>
      </c>
      <c r="U735" s="192">
        <v>66.7</v>
      </c>
      <c r="V735" s="169">
        <v>7</v>
      </c>
      <c r="W735" s="168">
        <v>4</v>
      </c>
      <c r="X735" s="192">
        <v>57.1</v>
      </c>
      <c r="Y735" s="169">
        <v>6</v>
      </c>
      <c r="Z735" s="168">
        <v>3</v>
      </c>
      <c r="AA735" s="192">
        <v>50</v>
      </c>
      <c r="AB735" s="169">
        <v>11</v>
      </c>
      <c r="AC735" s="168">
        <v>6</v>
      </c>
      <c r="AD735" s="192">
        <v>54.5</v>
      </c>
      <c r="AE735" s="169">
        <v>9</v>
      </c>
      <c r="AF735" s="168">
        <v>5</v>
      </c>
      <c r="AG735" s="192">
        <v>55.6</v>
      </c>
    </row>
    <row r="736" spans="1:33">
      <c r="A736" s="104"/>
      <c r="B736" s="441"/>
      <c r="C736" s="58" t="s">
        <v>36</v>
      </c>
      <c r="D736" s="169">
        <v>9</v>
      </c>
      <c r="E736" s="168">
        <v>4</v>
      </c>
      <c r="F736" s="192">
        <v>44.4</v>
      </c>
      <c r="G736" s="169">
        <v>7</v>
      </c>
      <c r="H736" s="168">
        <v>3</v>
      </c>
      <c r="I736" s="192">
        <v>42.9</v>
      </c>
      <c r="J736" s="169">
        <v>12</v>
      </c>
      <c r="K736" s="168">
        <v>8</v>
      </c>
      <c r="L736" s="192">
        <v>66.7</v>
      </c>
      <c r="M736" s="169">
        <v>11</v>
      </c>
      <c r="N736" s="168">
        <v>7</v>
      </c>
      <c r="O736" s="192">
        <v>63.6</v>
      </c>
      <c r="P736" s="169">
        <v>4</v>
      </c>
      <c r="Q736" s="168">
        <v>3</v>
      </c>
      <c r="R736" s="192">
        <v>75</v>
      </c>
      <c r="S736" s="169">
        <v>4</v>
      </c>
      <c r="T736" s="168">
        <v>3</v>
      </c>
      <c r="U736" s="192">
        <v>75</v>
      </c>
      <c r="V736" s="169">
        <v>8</v>
      </c>
      <c r="W736" s="168">
        <v>4</v>
      </c>
      <c r="X736" s="192">
        <v>50</v>
      </c>
      <c r="Y736" s="169">
        <v>7</v>
      </c>
      <c r="Z736" s="168">
        <v>3</v>
      </c>
      <c r="AA736" s="192">
        <v>42.9</v>
      </c>
      <c r="AB736" s="169">
        <v>18</v>
      </c>
      <c r="AC736" s="168">
        <v>7</v>
      </c>
      <c r="AD736" s="192">
        <v>38.9</v>
      </c>
      <c r="AE736" s="169">
        <v>12</v>
      </c>
      <c r="AF736" s="168">
        <v>6</v>
      </c>
      <c r="AG736" s="192">
        <v>50</v>
      </c>
    </row>
    <row r="737" spans="1:33">
      <c r="A737" s="104"/>
      <c r="B737" s="445" t="s">
        <v>36</v>
      </c>
      <c r="C737" s="440"/>
      <c r="D737" s="179">
        <v>55</v>
      </c>
      <c r="E737" s="178">
        <v>31</v>
      </c>
      <c r="F737" s="194">
        <v>56.4</v>
      </c>
      <c r="G737" s="179">
        <v>40</v>
      </c>
      <c r="H737" s="178">
        <v>24</v>
      </c>
      <c r="I737" s="194">
        <v>60</v>
      </c>
      <c r="J737" s="179">
        <v>65</v>
      </c>
      <c r="K737" s="178">
        <v>38</v>
      </c>
      <c r="L737" s="194">
        <v>58.5</v>
      </c>
      <c r="M737" s="179">
        <v>45</v>
      </c>
      <c r="N737" s="178">
        <v>30</v>
      </c>
      <c r="O737" s="194">
        <v>66.7</v>
      </c>
      <c r="P737" s="179">
        <v>55</v>
      </c>
      <c r="Q737" s="178">
        <v>42</v>
      </c>
      <c r="R737" s="194">
        <v>76.400000000000006</v>
      </c>
      <c r="S737" s="179">
        <v>49</v>
      </c>
      <c r="T737" s="178">
        <v>38</v>
      </c>
      <c r="U737" s="194">
        <v>77.599999999999994</v>
      </c>
      <c r="V737" s="179">
        <v>97</v>
      </c>
      <c r="W737" s="178">
        <v>62</v>
      </c>
      <c r="X737" s="194">
        <v>63.9</v>
      </c>
      <c r="Y737" s="179">
        <v>85</v>
      </c>
      <c r="Z737" s="178">
        <v>56</v>
      </c>
      <c r="AA737" s="194">
        <v>65.900000000000006</v>
      </c>
      <c r="AB737" s="179">
        <v>392</v>
      </c>
      <c r="AC737" s="178">
        <v>309</v>
      </c>
      <c r="AD737" s="194">
        <v>78.8</v>
      </c>
      <c r="AE737" s="179">
        <v>298</v>
      </c>
      <c r="AF737" s="178">
        <v>248</v>
      </c>
      <c r="AG737" s="194">
        <v>83.2</v>
      </c>
    </row>
    <row r="738" spans="1:33">
      <c r="A738" s="447" t="s">
        <v>36</v>
      </c>
      <c r="B738" s="443"/>
      <c r="C738" s="444"/>
      <c r="D738" s="170">
        <v>24846</v>
      </c>
      <c r="E738" s="171">
        <v>19387</v>
      </c>
      <c r="F738" s="193">
        <v>78</v>
      </c>
      <c r="G738" s="170">
        <v>6270</v>
      </c>
      <c r="H738" s="171">
        <v>5324</v>
      </c>
      <c r="I738" s="193">
        <v>84.9</v>
      </c>
      <c r="J738" s="170">
        <v>24170</v>
      </c>
      <c r="K738" s="171">
        <v>18862</v>
      </c>
      <c r="L738" s="193">
        <v>78</v>
      </c>
      <c r="M738" s="170">
        <v>6035</v>
      </c>
      <c r="N738" s="171">
        <v>5086</v>
      </c>
      <c r="O738" s="193">
        <v>84.3</v>
      </c>
      <c r="P738" s="170">
        <v>23748</v>
      </c>
      <c r="Q738" s="171">
        <v>17741</v>
      </c>
      <c r="R738" s="193">
        <v>74.7</v>
      </c>
      <c r="S738" s="170">
        <v>5708</v>
      </c>
      <c r="T738" s="171">
        <v>4774</v>
      </c>
      <c r="U738" s="193">
        <v>83.6</v>
      </c>
      <c r="V738" s="170">
        <v>25515</v>
      </c>
      <c r="W738" s="171">
        <v>18247</v>
      </c>
      <c r="X738" s="193">
        <v>71.5</v>
      </c>
      <c r="Y738" s="170">
        <v>5858</v>
      </c>
      <c r="Z738" s="171">
        <v>4741</v>
      </c>
      <c r="AA738" s="193">
        <v>80.900000000000006</v>
      </c>
      <c r="AB738" s="170">
        <v>22218</v>
      </c>
      <c r="AC738" s="171">
        <v>15447</v>
      </c>
      <c r="AD738" s="193">
        <v>69.5</v>
      </c>
      <c r="AE738" s="170">
        <v>5295</v>
      </c>
      <c r="AF738" s="171">
        <v>4127</v>
      </c>
      <c r="AG738" s="193">
        <v>77.900000000000006</v>
      </c>
    </row>
    <row r="740" spans="1:33" s="165" customFormat="1" ht="54.75" customHeight="1">
      <c r="A740" s="552" t="s">
        <v>428</v>
      </c>
      <c r="B740" s="552"/>
      <c r="C740" s="552"/>
    </row>
    <row r="741" spans="1:33" s="165" customFormat="1" ht="17.25" customHeight="1">
      <c r="A741" s="167" t="s">
        <v>637</v>
      </c>
    </row>
    <row r="742" spans="1:33">
      <c r="A742" s="167"/>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c r="AB742" s="165"/>
      <c r="AC742" s="165"/>
      <c r="AD742" s="165"/>
      <c r="AE742" s="165"/>
      <c r="AF742" s="165"/>
      <c r="AG742" s="165"/>
    </row>
    <row r="743" spans="1:33">
      <c r="A743" s="129" t="s">
        <v>361</v>
      </c>
    </row>
    <row r="744" spans="1:33" ht="14.25" customHeight="1">
      <c r="A744" s="315" t="str">
        <f>+"New South Wales Criminal Courts Statistics " &amp;'Table Of Contents'!D$2</f>
        <v>New South Wales Criminal Courts Statistics June 2022</v>
      </c>
    </row>
    <row r="745" spans="1:33" ht="14.25" customHeight="1">
      <c r="A745" s="188" t="s">
        <v>0</v>
      </c>
    </row>
    <row r="746" spans="1:33" ht="14.25" customHeight="1">
      <c r="A746" s="188" t="s">
        <v>379</v>
      </c>
    </row>
    <row r="747" spans="1:33" ht="16.5" customHeight="1">
      <c r="A747" s="188" t="s">
        <v>27</v>
      </c>
    </row>
    <row r="748" spans="1:33">
      <c r="A748" s="188" t="s">
        <v>380</v>
      </c>
    </row>
    <row r="750" spans="1:33" ht="80.25" customHeight="1">
      <c r="A750" s="551" t="s">
        <v>761</v>
      </c>
      <c r="B750" s="551"/>
      <c r="C750" s="551"/>
    </row>
  </sheetData>
  <mergeCells count="77">
    <mergeCell ref="A750:C750"/>
    <mergeCell ref="S592:U592"/>
    <mergeCell ref="V592:X592"/>
    <mergeCell ref="Y592:AA592"/>
    <mergeCell ref="AB592:AD592"/>
    <mergeCell ref="A740:C740"/>
    <mergeCell ref="AE592:AG592"/>
    <mergeCell ref="D592:F592"/>
    <mergeCell ref="G592:I592"/>
    <mergeCell ref="J592:L592"/>
    <mergeCell ref="M592:O592"/>
    <mergeCell ref="P592:R592"/>
    <mergeCell ref="D591:I591"/>
    <mergeCell ref="J591:O591"/>
    <mergeCell ref="P591:U591"/>
    <mergeCell ref="V591:AA591"/>
    <mergeCell ref="AB591:AG591"/>
    <mergeCell ref="S421:U421"/>
    <mergeCell ref="V421:X421"/>
    <mergeCell ref="Y421:AA421"/>
    <mergeCell ref="AB421:AD421"/>
    <mergeCell ref="AE421:AG421"/>
    <mergeCell ref="D421:F421"/>
    <mergeCell ref="G421:I421"/>
    <mergeCell ref="J421:L421"/>
    <mergeCell ref="M421:O421"/>
    <mergeCell ref="P421:R421"/>
    <mergeCell ref="D420:I420"/>
    <mergeCell ref="J420:O420"/>
    <mergeCell ref="P420:U420"/>
    <mergeCell ref="V420:AA420"/>
    <mergeCell ref="AB420:AG420"/>
    <mergeCell ref="S272:U272"/>
    <mergeCell ref="V272:X272"/>
    <mergeCell ref="Y272:AA272"/>
    <mergeCell ref="AB272:AD272"/>
    <mergeCell ref="AE272:AG272"/>
    <mergeCell ref="D272:F272"/>
    <mergeCell ref="G272:I272"/>
    <mergeCell ref="J272:L272"/>
    <mergeCell ref="M272:O272"/>
    <mergeCell ref="P272:R272"/>
    <mergeCell ref="D271:I271"/>
    <mergeCell ref="J271:O271"/>
    <mergeCell ref="P271:U271"/>
    <mergeCell ref="V271:AA271"/>
    <mergeCell ref="AB271:AG271"/>
    <mergeCell ref="S184:U184"/>
    <mergeCell ref="V184:X184"/>
    <mergeCell ref="Y184:AA184"/>
    <mergeCell ref="AB184:AD184"/>
    <mergeCell ref="AE184:AG184"/>
    <mergeCell ref="D184:F184"/>
    <mergeCell ref="G184:I184"/>
    <mergeCell ref="J184:L184"/>
    <mergeCell ref="M184:O184"/>
    <mergeCell ref="P184:R184"/>
    <mergeCell ref="D183:I183"/>
    <mergeCell ref="J183:O183"/>
    <mergeCell ref="P183:U183"/>
    <mergeCell ref="V183:AA183"/>
    <mergeCell ref="AB183:AG183"/>
    <mergeCell ref="P6:U6"/>
    <mergeCell ref="V6:AA6"/>
    <mergeCell ref="AB6:AG6"/>
    <mergeCell ref="D7:F7"/>
    <mergeCell ref="G7:I7"/>
    <mergeCell ref="J7:L7"/>
    <mergeCell ref="M7:O7"/>
    <mergeCell ref="D6:I6"/>
    <mergeCell ref="J6:O6"/>
    <mergeCell ref="Y7:AA7"/>
    <mergeCell ref="AB7:AD7"/>
    <mergeCell ref="AE7:AG7"/>
    <mergeCell ref="P7:R7"/>
    <mergeCell ref="S7:U7"/>
    <mergeCell ref="V7:X7"/>
  </mergeCells>
  <conditionalFormatting sqref="A423:C429 A430:B430 A601:B601 A594:C600 A431:C588 A602:C738">
    <cfRule type="containsText" dxfId="270" priority="9" operator="containsText" text="Total">
      <formula>NOT(ISERROR(SEARCH("Total",A423)))</formula>
    </cfRule>
  </conditionalFormatting>
  <conditionalFormatting sqref="C21">
    <cfRule type="cellIs" dxfId="269" priority="6" operator="equal">
      <formula>"Total"</formula>
    </cfRule>
  </conditionalFormatting>
  <conditionalFormatting sqref="C196">
    <cfRule type="cellIs" dxfId="268" priority="5" operator="equal">
      <formula>"Total"</formula>
    </cfRule>
  </conditionalFormatting>
  <conditionalFormatting sqref="C284">
    <cfRule type="cellIs" dxfId="267" priority="4" operator="equal">
      <formula>"Total"</formula>
    </cfRule>
  </conditionalFormatting>
  <conditionalFormatting sqref="C430">
    <cfRule type="cellIs" dxfId="266" priority="3" operator="equal">
      <formula>"Total"</formula>
    </cfRule>
  </conditionalFormatting>
  <conditionalFormatting sqref="C601">
    <cfRule type="cellIs" dxfId="265" priority="2" operator="equal">
      <formula>"Total"</formula>
    </cfRule>
  </conditionalFormatting>
  <hyperlinks>
    <hyperlink ref="A1" location="'Table Of Contents'!C6" display="return to table of contents" xr:uid="{00000000-0004-0000-0200-000000000000}"/>
    <hyperlink ref="A750" location="'Explanatory Notes'!A2" display="COVID impact: changes to court operations to protect the safety of court users have led to a general decline in the number of criminal court finalisations in the latest 12 month period. See Explanatory Notes for details." xr:uid="{A1D8D683-A179-417E-B501-3A873786A502}"/>
  </hyperlinks>
  <pageMargins left="0.39370078740157483" right="0.39370078740157483" top="0.59055118110236227" bottom="0.59055118110236227" header="0.39370078740157483" footer="0.39370078740157483"/>
  <pageSetup paperSize="9" scale="33" fitToHeight="0"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16" operator="containsText" id="{62CF1B08-9E92-422F-BB06-FADDAE35DCD9}">
            <xm:f>NOT(ISERROR(SEARCH("Total",A11)))</xm:f>
            <xm:f>"Total"</xm:f>
            <x14:dxf>
              <font>
                <b/>
                <i val="0"/>
              </font>
            </x14:dxf>
          </x14:cfRule>
          <xm:sqref>A11:C20 A186:C195 A21:B21 A196:B196 A197:C268 A22:C179</xm:sqref>
        </x14:conditionalFormatting>
        <x14:conditionalFormatting xmlns:xm="http://schemas.microsoft.com/office/excel/2006/main">
          <x14:cfRule type="containsText" priority="12" operator="containsText" id="{EFF0C585-06B5-4285-8E5D-93E0DC0B3AA3}">
            <xm:f>NOT(ISERROR(SEARCH("Total",A274)))</xm:f>
            <xm:f>"Total"</xm:f>
            <x14:dxf>
              <font>
                <b/>
                <i val="0"/>
                <strike val="0"/>
              </font>
            </x14:dxf>
          </x14:cfRule>
          <xm:sqref>A284:B284 A274:C283 A285:C417</xm:sqref>
        </x14:conditionalFormatting>
        <x14:conditionalFormatting xmlns:xm="http://schemas.microsoft.com/office/excel/2006/main">
          <x14:cfRule type="containsText" priority="1" operator="containsText" id="{5CB0AB2E-C192-448F-84CB-782796EF8398}">
            <xm:f>NOT(ISERROR(SEARCH("Total",A180)))</xm:f>
            <xm:f>"Total"</xm:f>
            <x14:dxf>
              <font>
                <b/>
                <i val="0"/>
              </font>
            </x14:dxf>
          </x14:cfRule>
          <xm:sqref>A180:C180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4"/>
  <sheetViews>
    <sheetView zoomScaleNormal="100" workbookViewId="0">
      <pane ySplit="6" topLeftCell="A7" activePane="bottomLeft" state="frozen"/>
      <selection pane="bottomLeft"/>
    </sheetView>
  </sheetViews>
  <sheetFormatPr defaultColWidth="11.42578125" defaultRowHeight="9.9499999999999993" customHeight="1"/>
  <cols>
    <col min="1" max="1" width="84.28515625" style="97" customWidth="1"/>
    <col min="2" max="6" width="25.7109375" style="97" customWidth="1"/>
    <col min="7" max="16384" width="11.42578125" style="97"/>
  </cols>
  <sheetData>
    <row r="1" spans="1:6" ht="13.5">
      <c r="A1" s="187" t="s">
        <v>221</v>
      </c>
    </row>
    <row r="2" spans="1:6" s="162" customFormat="1" ht="15" customHeight="1">
      <c r="A2" s="238" t="s">
        <v>253</v>
      </c>
    </row>
    <row r="3" spans="1:6" ht="15" customHeight="1">
      <c r="A3" s="238" t="str">
        <f>"NSW Higher, Local and Children's Criminal Courts " &amp;'Table Of Contents'!H4</f>
        <v>NSW Higher, Local and Children's Criminal Courts July 2017 - June 2022</v>
      </c>
      <c r="C3" s="100"/>
      <c r="D3" s="100"/>
      <c r="E3" s="100"/>
      <c r="F3" s="100"/>
    </row>
    <row r="4" spans="1:6" ht="15" customHeight="1">
      <c r="A4" s="99" t="s">
        <v>330</v>
      </c>
      <c r="B4" s="100"/>
      <c r="C4" s="100"/>
      <c r="D4" s="100"/>
      <c r="E4" s="100"/>
      <c r="F4" s="100"/>
    </row>
    <row r="5" spans="1:6" ht="15" customHeight="1">
      <c r="A5" s="99" t="s">
        <v>0</v>
      </c>
      <c r="B5" s="100"/>
      <c r="C5" s="100"/>
      <c r="D5" s="100"/>
      <c r="E5" s="100"/>
      <c r="F5" s="100"/>
    </row>
    <row r="6" spans="1:6" ht="15" customHeight="1">
      <c r="A6" s="338"/>
      <c r="B6" s="300" t="str">
        <f>'Table Of Contents'!C4</f>
        <v>July 2017 to June 2018</v>
      </c>
      <c r="C6" s="303" t="str">
        <f>'Table Of Contents'!D4</f>
        <v>July 2018 to June 2019</v>
      </c>
      <c r="D6" s="303" t="str">
        <f>'Table Of Contents'!E4</f>
        <v>July 2019 to June 2020</v>
      </c>
      <c r="E6" s="303" t="str">
        <f>'Table Of Contents'!F4</f>
        <v>July 2020 to June 2021</v>
      </c>
      <c r="F6" s="303" t="str">
        <f>'Table Of Contents'!G4</f>
        <v>July 2021 to June 2022</v>
      </c>
    </row>
    <row r="7" spans="1:6" s="162" customFormat="1" ht="15" customHeight="1">
      <c r="A7" s="340" t="s">
        <v>1</v>
      </c>
      <c r="B7" s="155"/>
      <c r="C7" s="155"/>
      <c r="D7" s="155"/>
      <c r="E7" s="155"/>
      <c r="F7" s="155"/>
    </row>
    <row r="8" spans="1:6" ht="15" customHeight="1">
      <c r="A8" s="339"/>
    </row>
    <row r="9" spans="1:6" ht="15" customHeight="1">
      <c r="A9" s="209" t="s">
        <v>226</v>
      </c>
      <c r="B9" s="132"/>
      <c r="C9" s="132"/>
      <c r="D9" s="132"/>
      <c r="E9" s="132"/>
      <c r="F9" s="132"/>
    </row>
    <row r="10" spans="1:6" ht="15" customHeight="1">
      <c r="A10" s="184" t="s">
        <v>205</v>
      </c>
      <c r="B10" s="96">
        <v>18574</v>
      </c>
      <c r="C10" s="96">
        <v>18232</v>
      </c>
      <c r="D10" s="96">
        <v>15476</v>
      </c>
      <c r="E10" s="96">
        <v>17447</v>
      </c>
      <c r="F10" s="96">
        <v>12941</v>
      </c>
    </row>
    <row r="11" spans="1:6" ht="15" customHeight="1">
      <c r="A11" s="185" t="s">
        <v>228</v>
      </c>
      <c r="B11" s="96">
        <v>3665</v>
      </c>
      <c r="C11" s="96">
        <v>3578</v>
      </c>
      <c r="D11" s="96">
        <v>2694</v>
      </c>
      <c r="E11" s="96">
        <v>3549</v>
      </c>
      <c r="F11" s="96">
        <v>2490</v>
      </c>
    </row>
    <row r="12" spans="1:6" ht="15" customHeight="1">
      <c r="A12" s="185" t="s">
        <v>556</v>
      </c>
      <c r="B12" s="96">
        <v>29</v>
      </c>
      <c r="C12" s="96">
        <v>30</v>
      </c>
      <c r="D12" s="96">
        <v>26</v>
      </c>
      <c r="E12" s="96">
        <v>27</v>
      </c>
      <c r="F12" s="96">
        <v>31</v>
      </c>
    </row>
    <row r="13" spans="1:6" ht="15" customHeight="1">
      <c r="A13" s="185" t="s">
        <v>227</v>
      </c>
      <c r="B13" s="96">
        <v>13897</v>
      </c>
      <c r="C13" s="96">
        <v>13644</v>
      </c>
      <c r="D13" s="96">
        <v>11855</v>
      </c>
      <c r="E13" s="96">
        <v>12824</v>
      </c>
      <c r="F13" s="96">
        <v>9738</v>
      </c>
    </row>
    <row r="14" spans="1:6" ht="15" customHeight="1">
      <c r="A14" s="214" t="s">
        <v>229</v>
      </c>
      <c r="B14" s="281">
        <v>983</v>
      </c>
      <c r="C14" s="281">
        <v>980</v>
      </c>
      <c r="D14" s="281">
        <v>901</v>
      </c>
      <c r="E14" s="281">
        <v>1047</v>
      </c>
      <c r="F14" s="281">
        <v>682</v>
      </c>
    </row>
    <row r="15" spans="1:6" s="162" customFormat="1" ht="15" customHeight="1">
      <c r="A15" s="184" t="s">
        <v>286</v>
      </c>
      <c r="B15" s="96">
        <v>86588</v>
      </c>
      <c r="C15" s="96">
        <v>87892</v>
      </c>
      <c r="D15" s="96">
        <v>72688</v>
      </c>
      <c r="E15" s="96">
        <v>84403</v>
      </c>
      <c r="F15" s="96">
        <v>77906</v>
      </c>
    </row>
    <row r="16" spans="1:6" ht="15" customHeight="1">
      <c r="A16" s="185" t="s">
        <v>364</v>
      </c>
      <c r="B16" s="96">
        <v>83081</v>
      </c>
      <c r="C16" s="96">
        <v>84173</v>
      </c>
      <c r="D16" s="96">
        <v>69488</v>
      </c>
      <c r="E16" s="96">
        <v>81687</v>
      </c>
      <c r="F16" s="96">
        <v>75257</v>
      </c>
    </row>
    <row r="17" spans="1:6" ht="15" customHeight="1">
      <c r="A17" s="185" t="s">
        <v>365</v>
      </c>
      <c r="B17" s="96">
        <v>1284</v>
      </c>
      <c r="C17" s="96">
        <v>1238</v>
      </c>
      <c r="D17" s="96">
        <v>1004</v>
      </c>
      <c r="E17" s="96">
        <v>722</v>
      </c>
      <c r="F17" s="96">
        <v>652</v>
      </c>
    </row>
    <row r="18" spans="1:6" ht="15" customHeight="1">
      <c r="A18" s="214" t="s">
        <v>366</v>
      </c>
      <c r="B18" s="281">
        <v>2223</v>
      </c>
      <c r="C18" s="281">
        <v>2481</v>
      </c>
      <c r="D18" s="281">
        <v>2196</v>
      </c>
      <c r="E18" s="281">
        <v>1994</v>
      </c>
      <c r="F18" s="281">
        <v>1997</v>
      </c>
    </row>
    <row r="19" spans="1:6" ht="15" customHeight="1">
      <c r="A19" s="184" t="s">
        <v>367</v>
      </c>
      <c r="B19" s="96">
        <v>3201</v>
      </c>
      <c r="C19" s="96">
        <v>2900</v>
      </c>
      <c r="D19" s="96">
        <v>2475</v>
      </c>
      <c r="E19" s="96">
        <v>1823</v>
      </c>
      <c r="F19" s="96">
        <v>1690</v>
      </c>
    </row>
    <row r="20" spans="1:6" ht="15" customHeight="1">
      <c r="A20" s="184" t="s">
        <v>210</v>
      </c>
      <c r="B20" s="96">
        <v>22633</v>
      </c>
      <c r="C20" s="96">
        <v>21386</v>
      </c>
      <c r="D20" s="96">
        <v>21077</v>
      </c>
      <c r="E20" s="96">
        <v>25473</v>
      </c>
      <c r="F20" s="96">
        <v>28627</v>
      </c>
    </row>
    <row r="21" spans="1:6" ht="15" customHeight="1">
      <c r="A21" s="184" t="s">
        <v>557</v>
      </c>
      <c r="B21" s="96">
        <v>2371</v>
      </c>
      <c r="C21" s="96">
        <v>2477</v>
      </c>
      <c r="D21" s="96">
        <v>2422</v>
      </c>
      <c r="E21" s="96">
        <v>2942</v>
      </c>
      <c r="F21" s="96">
        <v>3065</v>
      </c>
    </row>
    <row r="22" spans="1:6" ht="15" customHeight="1">
      <c r="A22" s="184" t="s">
        <v>284</v>
      </c>
      <c r="B22" s="96">
        <v>6407</v>
      </c>
      <c r="C22" s="96">
        <v>5881</v>
      </c>
      <c r="D22" s="96">
        <v>5250</v>
      </c>
      <c r="E22" s="96">
        <v>7137</v>
      </c>
      <c r="F22" s="96">
        <v>6652</v>
      </c>
    </row>
    <row r="23" spans="1:6" ht="15" customHeight="1">
      <c r="A23" s="184" t="s">
        <v>368</v>
      </c>
      <c r="B23" s="96">
        <v>903</v>
      </c>
      <c r="C23" s="96">
        <v>877</v>
      </c>
      <c r="D23" s="96">
        <v>863</v>
      </c>
      <c r="E23" s="96">
        <v>866</v>
      </c>
      <c r="F23" s="96">
        <v>729</v>
      </c>
    </row>
    <row r="24" spans="1:6" ht="15" customHeight="1">
      <c r="A24" s="157" t="s">
        <v>36</v>
      </c>
      <c r="B24" s="103">
        <v>140677</v>
      </c>
      <c r="C24" s="103">
        <v>139645</v>
      </c>
      <c r="D24" s="103">
        <v>120251</v>
      </c>
      <c r="E24" s="103">
        <v>140091</v>
      </c>
      <c r="F24" s="103">
        <v>131610</v>
      </c>
    </row>
    <row r="25" spans="1:6" ht="15" customHeight="1">
      <c r="A25" s="116" t="s">
        <v>272</v>
      </c>
      <c r="B25" s="135">
        <v>127331</v>
      </c>
      <c r="C25" s="135">
        <v>126832</v>
      </c>
      <c r="D25" s="135">
        <v>109022</v>
      </c>
      <c r="E25" s="135">
        <v>125597</v>
      </c>
      <c r="F25" s="135">
        <v>118674</v>
      </c>
    </row>
    <row r="26" spans="1:6" ht="15" customHeight="1">
      <c r="A26" s="236" t="s">
        <v>273</v>
      </c>
      <c r="B26" s="239">
        <v>90.5</v>
      </c>
      <c r="C26" s="239">
        <v>90.8</v>
      </c>
      <c r="D26" s="239">
        <v>90.7</v>
      </c>
      <c r="E26" s="239">
        <v>89.7</v>
      </c>
      <c r="F26" s="239">
        <v>90.2</v>
      </c>
    </row>
    <row r="27" spans="1:6" ht="15" customHeight="1">
      <c r="A27" s="98"/>
    </row>
    <row r="28" spans="1:6" ht="15" customHeight="1">
      <c r="A28" s="131" t="s">
        <v>311</v>
      </c>
      <c r="B28" s="300" t="str">
        <f>B6</f>
        <v>July 2017 to June 2018</v>
      </c>
      <c r="C28" s="303" t="str">
        <f t="shared" ref="C28:F28" si="0">C6</f>
        <v>July 2018 to June 2019</v>
      </c>
      <c r="D28" s="303" t="str">
        <f t="shared" si="0"/>
        <v>July 2019 to June 2020</v>
      </c>
      <c r="E28" s="303" t="str">
        <f t="shared" si="0"/>
        <v>July 2020 to June 2021</v>
      </c>
      <c r="F28" s="303" t="str">
        <f t="shared" si="0"/>
        <v>July 2021 to June 2022</v>
      </c>
    </row>
    <row r="29" spans="1:6" ht="15" customHeight="1">
      <c r="A29" s="134"/>
      <c r="B29" s="101"/>
      <c r="C29" s="101"/>
      <c r="D29" s="101"/>
      <c r="E29" s="101"/>
      <c r="F29" s="101"/>
    </row>
    <row r="30" spans="1:6" ht="15" customHeight="1">
      <c r="A30" s="209" t="s">
        <v>226</v>
      </c>
      <c r="B30" s="133"/>
      <c r="C30" s="133"/>
      <c r="D30" s="133"/>
      <c r="E30" s="133"/>
      <c r="F30" s="133"/>
    </row>
    <row r="31" spans="1:6" ht="15" customHeight="1">
      <c r="A31" s="184" t="s">
        <v>205</v>
      </c>
      <c r="B31" s="96">
        <v>52</v>
      </c>
      <c r="C31" s="96">
        <v>62</v>
      </c>
      <c r="D31" s="96">
        <v>43</v>
      </c>
      <c r="E31" s="96">
        <v>50</v>
      </c>
      <c r="F31" s="96">
        <v>56</v>
      </c>
    </row>
    <row r="32" spans="1:6" ht="15" customHeight="1">
      <c r="A32" s="185" t="s">
        <v>228</v>
      </c>
      <c r="B32" s="96">
        <v>10</v>
      </c>
      <c r="C32" s="96">
        <v>6</v>
      </c>
      <c r="D32" s="96">
        <v>13</v>
      </c>
      <c r="E32" s="96">
        <v>10</v>
      </c>
      <c r="F32" s="96">
        <v>7</v>
      </c>
    </row>
    <row r="33" spans="1:6" s="162" customFormat="1" ht="15" customHeight="1">
      <c r="A33" s="185" t="s">
        <v>556</v>
      </c>
      <c r="B33" s="96">
        <v>9</v>
      </c>
      <c r="C33" s="96">
        <v>10</v>
      </c>
      <c r="D33" s="96">
        <v>5</v>
      </c>
      <c r="E33" s="96">
        <v>10</v>
      </c>
      <c r="F33" s="96">
        <v>8</v>
      </c>
    </row>
    <row r="34" spans="1:6" s="162" customFormat="1" ht="15" customHeight="1">
      <c r="A34" s="185" t="s">
        <v>227</v>
      </c>
      <c r="B34" s="96">
        <v>32</v>
      </c>
      <c r="C34" s="96">
        <v>43</v>
      </c>
      <c r="D34" s="96">
        <v>20</v>
      </c>
      <c r="E34" s="96">
        <v>29</v>
      </c>
      <c r="F34" s="96">
        <v>40</v>
      </c>
    </row>
    <row r="35" spans="1:6" s="162" customFormat="1" ht="15" customHeight="1">
      <c r="A35" s="214" t="s">
        <v>229</v>
      </c>
      <c r="B35" s="281">
        <v>1</v>
      </c>
      <c r="C35" s="281">
        <v>3</v>
      </c>
      <c r="D35" s="281">
        <v>5</v>
      </c>
      <c r="E35" s="281">
        <v>1</v>
      </c>
      <c r="F35" s="281">
        <v>1</v>
      </c>
    </row>
    <row r="36" spans="1:6" ht="15" customHeight="1">
      <c r="A36" s="184" t="s">
        <v>286</v>
      </c>
      <c r="B36" s="96">
        <v>41</v>
      </c>
      <c r="C36" s="96">
        <v>32</v>
      </c>
      <c r="D36" s="96">
        <v>28</v>
      </c>
      <c r="E36" s="96">
        <v>24</v>
      </c>
      <c r="F36" s="96">
        <v>19</v>
      </c>
    </row>
    <row r="37" spans="1:6" ht="15" customHeight="1">
      <c r="A37" s="185" t="s">
        <v>365</v>
      </c>
      <c r="B37" s="96">
        <v>32</v>
      </c>
      <c r="C37" s="96">
        <v>18</v>
      </c>
      <c r="D37" s="96">
        <v>18</v>
      </c>
      <c r="E37" s="96">
        <v>8</v>
      </c>
      <c r="F37" s="96">
        <v>12</v>
      </c>
    </row>
    <row r="38" spans="1:6" ht="15" customHeight="1">
      <c r="A38" s="214" t="s">
        <v>366</v>
      </c>
      <c r="B38" s="281">
        <v>9</v>
      </c>
      <c r="C38" s="281">
        <v>14</v>
      </c>
      <c r="D38" s="281">
        <v>10</v>
      </c>
      <c r="E38" s="281">
        <v>16</v>
      </c>
      <c r="F38" s="281">
        <v>7</v>
      </c>
    </row>
    <row r="39" spans="1:6" ht="15" customHeight="1">
      <c r="A39" s="184" t="s">
        <v>284</v>
      </c>
      <c r="B39" s="96">
        <v>1</v>
      </c>
      <c r="C39" s="96">
        <v>3</v>
      </c>
      <c r="D39" s="96">
        <v>8</v>
      </c>
      <c r="E39" s="96">
        <v>6</v>
      </c>
      <c r="F39" s="96">
        <v>3</v>
      </c>
    </row>
    <row r="40" spans="1:6" ht="15" customHeight="1">
      <c r="A40" s="184" t="s">
        <v>368</v>
      </c>
      <c r="B40" s="96">
        <v>5</v>
      </c>
      <c r="C40" s="96">
        <v>5</v>
      </c>
      <c r="D40" s="96">
        <v>6</v>
      </c>
      <c r="E40" s="96">
        <v>5</v>
      </c>
      <c r="F40" s="96">
        <v>2</v>
      </c>
    </row>
    <row r="41" spans="1:6" ht="15" customHeight="1">
      <c r="A41" s="102" t="s">
        <v>36</v>
      </c>
      <c r="B41" s="103">
        <v>99</v>
      </c>
      <c r="C41" s="103">
        <v>102</v>
      </c>
      <c r="D41" s="103">
        <v>85</v>
      </c>
      <c r="E41" s="103">
        <v>85</v>
      </c>
      <c r="F41" s="103">
        <v>80</v>
      </c>
    </row>
    <row r="42" spans="1:6" ht="15" customHeight="1">
      <c r="A42" s="116" t="s">
        <v>272</v>
      </c>
      <c r="B42" s="135">
        <v>83</v>
      </c>
      <c r="C42" s="135">
        <v>88</v>
      </c>
      <c r="D42" s="135">
        <v>58</v>
      </c>
      <c r="E42" s="135">
        <v>64</v>
      </c>
      <c r="F42" s="135">
        <v>68</v>
      </c>
    </row>
    <row r="43" spans="1:6" s="162" customFormat="1" ht="15" customHeight="1">
      <c r="A43" s="236" t="s">
        <v>273</v>
      </c>
      <c r="B43" s="239">
        <v>83.8</v>
      </c>
      <c r="C43" s="239">
        <v>86.3</v>
      </c>
      <c r="D43" s="239">
        <v>68.2</v>
      </c>
      <c r="E43" s="239">
        <v>75.3</v>
      </c>
      <c r="F43" s="239">
        <v>85</v>
      </c>
    </row>
    <row r="44" spans="1:6" ht="15" customHeight="1">
      <c r="A44" s="236"/>
      <c r="B44" s="239"/>
      <c r="C44" s="239"/>
      <c r="D44" s="239"/>
      <c r="E44" s="239"/>
      <c r="F44" s="239"/>
    </row>
    <row r="45" spans="1:6" ht="15" customHeight="1">
      <c r="A45" s="131" t="s">
        <v>329</v>
      </c>
      <c r="B45" s="300" t="str">
        <f>B6</f>
        <v>July 2017 to June 2018</v>
      </c>
      <c r="C45" s="303" t="str">
        <f t="shared" ref="C45:F45" si="1">C6</f>
        <v>July 2018 to June 2019</v>
      </c>
      <c r="D45" s="303" t="str">
        <f t="shared" si="1"/>
        <v>July 2019 to June 2020</v>
      </c>
      <c r="E45" s="303" t="str">
        <f t="shared" si="1"/>
        <v>July 2020 to June 2021</v>
      </c>
      <c r="F45" s="303" t="str">
        <f t="shared" si="1"/>
        <v>July 2021 to June 2022</v>
      </c>
    </row>
    <row r="46" spans="1:6" ht="15" customHeight="1">
      <c r="A46" s="134"/>
      <c r="B46" s="101"/>
      <c r="C46" s="101"/>
      <c r="D46" s="101"/>
      <c r="E46" s="101"/>
      <c r="F46" s="101"/>
    </row>
    <row r="47" spans="1:6" ht="15" customHeight="1">
      <c r="A47" s="209" t="s">
        <v>226</v>
      </c>
      <c r="B47" s="133"/>
      <c r="C47" s="133"/>
      <c r="D47" s="133"/>
      <c r="E47" s="133"/>
      <c r="F47" s="133"/>
    </row>
    <row r="48" spans="1:6" ht="15" customHeight="1">
      <c r="A48" s="184" t="s">
        <v>205</v>
      </c>
      <c r="B48" s="96">
        <v>848</v>
      </c>
      <c r="C48" s="96">
        <v>839</v>
      </c>
      <c r="D48" s="96">
        <v>707</v>
      </c>
      <c r="E48" s="96">
        <v>716</v>
      </c>
      <c r="F48" s="96">
        <v>572</v>
      </c>
    </row>
    <row r="49" spans="1:6" ht="15" customHeight="1">
      <c r="A49" s="185" t="s">
        <v>228</v>
      </c>
      <c r="B49" s="96">
        <v>344</v>
      </c>
      <c r="C49" s="96">
        <v>340</v>
      </c>
      <c r="D49" s="96">
        <v>249</v>
      </c>
      <c r="E49" s="96">
        <v>304</v>
      </c>
      <c r="F49" s="96">
        <v>220</v>
      </c>
    </row>
    <row r="50" spans="1:6" ht="15" customHeight="1">
      <c r="A50" s="185" t="s">
        <v>556</v>
      </c>
      <c r="B50" s="96">
        <v>20</v>
      </c>
      <c r="C50" s="96">
        <v>20</v>
      </c>
      <c r="D50" s="96">
        <v>21</v>
      </c>
      <c r="E50" s="96">
        <v>17</v>
      </c>
      <c r="F50" s="96">
        <v>23</v>
      </c>
    </row>
    <row r="51" spans="1:6" s="162" customFormat="1" ht="15" customHeight="1">
      <c r="A51" s="185" t="s">
        <v>227</v>
      </c>
      <c r="B51" s="96">
        <v>415</v>
      </c>
      <c r="C51" s="96">
        <v>423</v>
      </c>
      <c r="D51" s="96">
        <v>396</v>
      </c>
      <c r="E51" s="96">
        <v>350</v>
      </c>
      <c r="F51" s="96">
        <v>295</v>
      </c>
    </row>
    <row r="52" spans="1:6" ht="15" customHeight="1">
      <c r="A52" s="214" t="s">
        <v>229</v>
      </c>
      <c r="B52" s="281">
        <v>69</v>
      </c>
      <c r="C52" s="281">
        <v>56</v>
      </c>
      <c r="D52" s="281">
        <v>41</v>
      </c>
      <c r="E52" s="281">
        <v>45</v>
      </c>
      <c r="F52" s="281">
        <v>34</v>
      </c>
    </row>
    <row r="53" spans="1:6" s="162" customFormat="1" ht="15" customHeight="1">
      <c r="A53" s="184" t="s">
        <v>286</v>
      </c>
      <c r="B53" s="96">
        <v>3466</v>
      </c>
      <c r="C53" s="96">
        <v>3687</v>
      </c>
      <c r="D53" s="96">
        <v>3172</v>
      </c>
      <c r="E53" s="96">
        <v>2692</v>
      </c>
      <c r="F53" s="96">
        <v>2630</v>
      </c>
    </row>
    <row r="54" spans="1:6" s="162" customFormat="1" ht="15" customHeight="1">
      <c r="A54" s="185" t="s">
        <v>365</v>
      </c>
      <c r="B54" s="96">
        <v>1252</v>
      </c>
      <c r="C54" s="96">
        <v>1220</v>
      </c>
      <c r="D54" s="96">
        <v>986</v>
      </c>
      <c r="E54" s="96">
        <v>714</v>
      </c>
      <c r="F54" s="96">
        <v>640</v>
      </c>
    </row>
    <row r="55" spans="1:6" ht="15" customHeight="1">
      <c r="A55" s="214" t="s">
        <v>366</v>
      </c>
      <c r="B55" s="281">
        <v>2214</v>
      </c>
      <c r="C55" s="281">
        <v>2467</v>
      </c>
      <c r="D55" s="281">
        <v>2186</v>
      </c>
      <c r="E55" s="281">
        <v>1978</v>
      </c>
      <c r="F55" s="281">
        <v>1990</v>
      </c>
    </row>
    <row r="56" spans="1:6" ht="15" customHeight="1">
      <c r="A56" s="184" t="s">
        <v>367</v>
      </c>
      <c r="B56" s="96">
        <v>0</v>
      </c>
      <c r="C56" s="96">
        <v>0</v>
      </c>
      <c r="D56" s="96">
        <v>0</v>
      </c>
      <c r="E56" s="96">
        <v>0</v>
      </c>
      <c r="F56" s="96">
        <v>2</v>
      </c>
    </row>
    <row r="57" spans="1:6" ht="15" customHeight="1">
      <c r="A57" s="184" t="s">
        <v>284</v>
      </c>
      <c r="B57" s="96">
        <v>199</v>
      </c>
      <c r="C57" s="96">
        <v>224</v>
      </c>
      <c r="D57" s="96">
        <v>200</v>
      </c>
      <c r="E57" s="96">
        <v>204</v>
      </c>
      <c r="F57" s="96">
        <v>167</v>
      </c>
    </row>
    <row r="58" spans="1:6" ht="15" customHeight="1">
      <c r="A58" s="184" t="s">
        <v>368</v>
      </c>
      <c r="B58" s="96">
        <v>111</v>
      </c>
      <c r="C58" s="96">
        <v>127</v>
      </c>
      <c r="D58" s="96">
        <v>107</v>
      </c>
      <c r="E58" s="96">
        <v>92</v>
      </c>
      <c r="F58" s="96">
        <v>51</v>
      </c>
    </row>
    <row r="59" spans="1:6" ht="15" customHeight="1">
      <c r="A59" s="102" t="s">
        <v>36</v>
      </c>
      <c r="B59" s="103">
        <v>4624</v>
      </c>
      <c r="C59" s="103">
        <v>4877</v>
      </c>
      <c r="D59" s="103">
        <v>4186</v>
      </c>
      <c r="E59" s="103">
        <v>3704</v>
      </c>
      <c r="F59" s="103">
        <v>3422</v>
      </c>
    </row>
    <row r="60" spans="1:6" ht="15" customHeight="1">
      <c r="A60" s="116" t="s">
        <v>272</v>
      </c>
      <c r="B60" s="135">
        <v>3970</v>
      </c>
      <c r="C60" s="135">
        <v>4186</v>
      </c>
      <c r="D60" s="135">
        <v>3630</v>
      </c>
      <c r="E60" s="135">
        <v>3104</v>
      </c>
      <c r="F60" s="135">
        <v>2984</v>
      </c>
    </row>
    <row r="61" spans="1:6" ht="15" customHeight="1">
      <c r="A61" s="236" t="s">
        <v>273</v>
      </c>
      <c r="B61" s="239">
        <v>85.9</v>
      </c>
      <c r="C61" s="239">
        <v>85.8</v>
      </c>
      <c r="D61" s="239">
        <v>86.7</v>
      </c>
      <c r="E61" s="239">
        <v>83.8</v>
      </c>
      <c r="F61" s="239">
        <v>87.2</v>
      </c>
    </row>
    <row r="62" spans="1:6" ht="15" customHeight="1">
      <c r="A62" s="98"/>
    </row>
    <row r="63" spans="1:6" ht="15" customHeight="1">
      <c r="A63" s="131" t="s">
        <v>316</v>
      </c>
      <c r="B63" s="300" t="str">
        <f>B6</f>
        <v>July 2017 to June 2018</v>
      </c>
      <c r="C63" s="303" t="str">
        <f t="shared" ref="C63:F63" si="2">C6</f>
        <v>July 2018 to June 2019</v>
      </c>
      <c r="D63" s="303" t="str">
        <f t="shared" si="2"/>
        <v>July 2019 to June 2020</v>
      </c>
      <c r="E63" s="303" t="str">
        <f t="shared" si="2"/>
        <v>July 2020 to June 2021</v>
      </c>
      <c r="F63" s="303" t="str">
        <f t="shared" si="2"/>
        <v>July 2021 to June 2022</v>
      </c>
    </row>
    <row r="64" spans="1:6" ht="15" customHeight="1">
      <c r="A64" s="134"/>
      <c r="B64" s="101"/>
      <c r="C64" s="101"/>
      <c r="D64" s="101"/>
      <c r="E64" s="101"/>
      <c r="F64" s="101"/>
    </row>
    <row r="65" spans="1:6" ht="15" customHeight="1">
      <c r="A65" s="209" t="s">
        <v>226</v>
      </c>
      <c r="B65" s="133"/>
      <c r="C65" s="133"/>
      <c r="D65" s="133"/>
      <c r="E65" s="133"/>
      <c r="F65" s="133"/>
    </row>
    <row r="66" spans="1:6" ht="15" customHeight="1">
      <c r="A66" s="184" t="s">
        <v>205</v>
      </c>
      <c r="B66" s="96">
        <v>16699</v>
      </c>
      <c r="C66" s="96">
        <v>16349</v>
      </c>
      <c r="D66" s="96">
        <v>13852</v>
      </c>
      <c r="E66" s="96">
        <v>15811</v>
      </c>
      <c r="F66" s="96">
        <v>11617</v>
      </c>
    </row>
    <row r="67" spans="1:6" s="162" customFormat="1" ht="15" customHeight="1">
      <c r="A67" s="185" t="s">
        <v>228</v>
      </c>
      <c r="B67" s="96">
        <v>3086</v>
      </c>
      <c r="C67" s="96">
        <v>3000</v>
      </c>
      <c r="D67" s="96">
        <v>2203</v>
      </c>
      <c r="E67" s="96">
        <v>2965</v>
      </c>
      <c r="F67" s="96">
        <v>2043</v>
      </c>
    </row>
    <row r="68" spans="1:6" ht="15" customHeight="1">
      <c r="A68" s="185" t="s">
        <v>227</v>
      </c>
      <c r="B68" s="96">
        <v>12783</v>
      </c>
      <c r="C68" s="96">
        <v>12522</v>
      </c>
      <c r="D68" s="96">
        <v>10874</v>
      </c>
      <c r="E68" s="96">
        <v>11938</v>
      </c>
      <c r="F68" s="96">
        <v>8985</v>
      </c>
    </row>
    <row r="69" spans="1:6" ht="15" customHeight="1">
      <c r="A69" s="214" t="s">
        <v>229</v>
      </c>
      <c r="B69" s="281">
        <v>830</v>
      </c>
      <c r="C69" s="281">
        <v>827</v>
      </c>
      <c r="D69" s="281">
        <v>775</v>
      </c>
      <c r="E69" s="281">
        <v>908</v>
      </c>
      <c r="F69" s="281">
        <v>589</v>
      </c>
    </row>
    <row r="70" spans="1:6" ht="15" customHeight="1">
      <c r="A70" s="184" t="s">
        <v>364</v>
      </c>
      <c r="B70" s="96">
        <v>79457</v>
      </c>
      <c r="C70" s="96">
        <v>80718</v>
      </c>
      <c r="D70" s="96">
        <v>66204</v>
      </c>
      <c r="E70" s="96">
        <v>78323</v>
      </c>
      <c r="F70" s="96">
        <v>72282</v>
      </c>
    </row>
    <row r="71" spans="1:6" ht="15" customHeight="1">
      <c r="A71" s="184" t="s">
        <v>367</v>
      </c>
      <c r="B71" s="96">
        <v>2791</v>
      </c>
      <c r="C71" s="96">
        <v>2529</v>
      </c>
      <c r="D71" s="96">
        <v>2183</v>
      </c>
      <c r="E71" s="96">
        <v>1581</v>
      </c>
      <c r="F71" s="96">
        <v>1536</v>
      </c>
    </row>
    <row r="72" spans="1:6" ht="15" customHeight="1">
      <c r="A72" s="184" t="s">
        <v>210</v>
      </c>
      <c r="B72" s="96">
        <v>22093</v>
      </c>
      <c r="C72" s="96">
        <v>20876</v>
      </c>
      <c r="D72" s="96">
        <v>20524</v>
      </c>
      <c r="E72" s="96">
        <v>24938</v>
      </c>
      <c r="F72" s="96">
        <v>28103</v>
      </c>
    </row>
    <row r="73" spans="1:6" ht="15" customHeight="1">
      <c r="A73" s="184" t="s">
        <v>557</v>
      </c>
      <c r="B73" s="96">
        <v>2180</v>
      </c>
      <c r="C73" s="96">
        <v>2247</v>
      </c>
      <c r="D73" s="96">
        <v>2150</v>
      </c>
      <c r="E73" s="96">
        <v>2612</v>
      </c>
      <c r="F73" s="96">
        <v>2683</v>
      </c>
    </row>
    <row r="74" spans="1:6" ht="15" customHeight="1">
      <c r="A74" s="184" t="s">
        <v>284</v>
      </c>
      <c r="B74" s="96">
        <v>5678</v>
      </c>
      <c r="C74" s="96">
        <v>5172</v>
      </c>
      <c r="D74" s="96">
        <v>4613</v>
      </c>
      <c r="E74" s="96">
        <v>6413</v>
      </c>
      <c r="F74" s="96">
        <v>5918</v>
      </c>
    </row>
    <row r="75" spans="1:6" ht="15" customHeight="1">
      <c r="A75" s="184" t="s">
        <v>368</v>
      </c>
      <c r="B75" s="96">
        <v>786</v>
      </c>
      <c r="C75" s="96">
        <v>740</v>
      </c>
      <c r="D75" s="96">
        <v>746</v>
      </c>
      <c r="E75" s="96">
        <v>766</v>
      </c>
      <c r="F75" s="96">
        <v>674</v>
      </c>
    </row>
    <row r="76" spans="1:6" ht="15" customHeight="1">
      <c r="A76" s="157" t="s">
        <v>36</v>
      </c>
      <c r="B76" s="103">
        <v>129684</v>
      </c>
      <c r="C76" s="103">
        <v>128631</v>
      </c>
      <c r="D76" s="103">
        <v>110272</v>
      </c>
      <c r="E76" s="103">
        <v>130444</v>
      </c>
      <c r="F76" s="103">
        <v>122813</v>
      </c>
    </row>
    <row r="77" spans="1:6" ht="15" customHeight="1">
      <c r="A77" s="116" t="s">
        <v>272</v>
      </c>
      <c r="B77" s="135">
        <v>117954</v>
      </c>
      <c r="C77" s="135">
        <v>117472</v>
      </c>
      <c r="D77" s="135">
        <v>100560</v>
      </c>
      <c r="E77" s="135">
        <v>117688</v>
      </c>
      <c r="F77" s="135">
        <v>111495</v>
      </c>
    </row>
    <row r="78" spans="1:6" ht="15" customHeight="1">
      <c r="A78" s="236" t="s">
        <v>273</v>
      </c>
      <c r="B78" s="239">
        <v>91</v>
      </c>
      <c r="C78" s="239">
        <v>91.3</v>
      </c>
      <c r="D78" s="239">
        <v>91.2</v>
      </c>
      <c r="E78" s="239">
        <v>90.2</v>
      </c>
      <c r="F78" s="239">
        <v>90.8</v>
      </c>
    </row>
    <row r="79" spans="1:6" ht="15" customHeight="1">
      <c r="A79" s="98"/>
    </row>
    <row r="80" spans="1:6" ht="15" customHeight="1">
      <c r="A80" s="131" t="s">
        <v>318</v>
      </c>
      <c r="B80" s="300" t="str">
        <f>B6</f>
        <v>July 2017 to June 2018</v>
      </c>
      <c r="C80" s="303" t="str">
        <f t="shared" ref="C80:F80" si="3">C6</f>
        <v>July 2018 to June 2019</v>
      </c>
      <c r="D80" s="303" t="str">
        <f t="shared" si="3"/>
        <v>July 2019 to June 2020</v>
      </c>
      <c r="E80" s="303" t="str">
        <f t="shared" si="3"/>
        <v>July 2020 to June 2021</v>
      </c>
      <c r="F80" s="303" t="str">
        <f t="shared" si="3"/>
        <v>July 2021 to June 2022</v>
      </c>
    </row>
    <row r="81" spans="1:6" ht="15" customHeight="1">
      <c r="A81" s="134"/>
      <c r="B81" s="101"/>
      <c r="C81" s="101"/>
      <c r="D81" s="101"/>
      <c r="E81" s="101"/>
      <c r="F81" s="101"/>
    </row>
    <row r="82" spans="1:6" s="162" customFormat="1" ht="15" customHeight="1">
      <c r="A82" s="209" t="s">
        <v>226</v>
      </c>
      <c r="B82" s="133"/>
      <c r="C82" s="133"/>
      <c r="D82" s="133"/>
      <c r="E82" s="133"/>
      <c r="F82" s="133"/>
    </row>
    <row r="83" spans="1:6" ht="15" customHeight="1">
      <c r="A83" s="184" t="s">
        <v>205</v>
      </c>
      <c r="B83" s="96">
        <v>975</v>
      </c>
      <c r="C83" s="96">
        <v>982</v>
      </c>
      <c r="D83" s="96">
        <v>874</v>
      </c>
      <c r="E83" s="96">
        <v>870</v>
      </c>
      <c r="F83" s="96">
        <v>696</v>
      </c>
    </row>
    <row r="84" spans="1:6" s="162" customFormat="1" ht="15" customHeight="1">
      <c r="A84" s="185" t="s">
        <v>228</v>
      </c>
      <c r="B84" s="96">
        <v>225</v>
      </c>
      <c r="C84" s="96">
        <v>232</v>
      </c>
      <c r="D84" s="96">
        <v>229</v>
      </c>
      <c r="E84" s="96">
        <v>270</v>
      </c>
      <c r="F84" s="96">
        <v>220</v>
      </c>
    </row>
    <row r="85" spans="1:6" ht="15" customHeight="1">
      <c r="A85" s="185" t="s">
        <v>227</v>
      </c>
      <c r="B85" s="96">
        <v>667</v>
      </c>
      <c r="C85" s="96">
        <v>656</v>
      </c>
      <c r="D85" s="96">
        <v>565</v>
      </c>
      <c r="E85" s="96">
        <v>507</v>
      </c>
      <c r="F85" s="96">
        <v>418</v>
      </c>
    </row>
    <row r="86" spans="1:6" s="162" customFormat="1" ht="15" customHeight="1">
      <c r="A86" s="214" t="s">
        <v>229</v>
      </c>
      <c r="B86" s="281">
        <v>83</v>
      </c>
      <c r="C86" s="281">
        <v>94</v>
      </c>
      <c r="D86" s="281">
        <v>80</v>
      </c>
      <c r="E86" s="281">
        <v>93</v>
      </c>
      <c r="F86" s="281">
        <v>58</v>
      </c>
    </row>
    <row r="87" spans="1:6" ht="15" customHeight="1">
      <c r="A87" s="184" t="s">
        <v>364</v>
      </c>
      <c r="B87" s="96">
        <v>3624</v>
      </c>
      <c r="C87" s="96">
        <v>3455</v>
      </c>
      <c r="D87" s="96">
        <v>3284</v>
      </c>
      <c r="E87" s="96">
        <v>3364</v>
      </c>
      <c r="F87" s="96">
        <v>2975</v>
      </c>
    </row>
    <row r="88" spans="1:6" ht="15" customHeight="1">
      <c r="A88" s="184" t="s">
        <v>367</v>
      </c>
      <c r="B88" s="96">
        <v>410</v>
      </c>
      <c r="C88" s="96">
        <v>371</v>
      </c>
      <c r="D88" s="96">
        <v>292</v>
      </c>
      <c r="E88" s="96">
        <v>242</v>
      </c>
      <c r="F88" s="96">
        <v>152</v>
      </c>
    </row>
    <row r="89" spans="1:6" ht="15" customHeight="1">
      <c r="A89" s="184" t="s">
        <v>210</v>
      </c>
      <c r="B89" s="96">
        <v>540</v>
      </c>
      <c r="C89" s="96">
        <v>510</v>
      </c>
      <c r="D89" s="96">
        <v>553</v>
      </c>
      <c r="E89" s="96">
        <v>535</v>
      </c>
      <c r="F89" s="96">
        <v>524</v>
      </c>
    </row>
    <row r="90" spans="1:6" ht="15" customHeight="1">
      <c r="A90" s="184" t="s">
        <v>557</v>
      </c>
      <c r="B90" s="96">
        <v>191</v>
      </c>
      <c r="C90" s="96">
        <v>230</v>
      </c>
      <c r="D90" s="96">
        <v>272</v>
      </c>
      <c r="E90" s="96">
        <v>330</v>
      </c>
      <c r="F90" s="96">
        <v>382</v>
      </c>
    </row>
    <row r="91" spans="1:6" ht="15" customHeight="1">
      <c r="A91" s="184" t="s">
        <v>284</v>
      </c>
      <c r="B91" s="96">
        <v>529</v>
      </c>
      <c r="C91" s="96">
        <v>482</v>
      </c>
      <c r="D91" s="96">
        <v>429</v>
      </c>
      <c r="E91" s="96">
        <v>514</v>
      </c>
      <c r="F91" s="96">
        <v>564</v>
      </c>
    </row>
    <row r="92" spans="1:6" ht="15" customHeight="1">
      <c r="A92" s="184" t="s">
        <v>368</v>
      </c>
      <c r="B92" s="96">
        <v>1</v>
      </c>
      <c r="C92" s="96">
        <v>5</v>
      </c>
      <c r="D92" s="96">
        <v>4</v>
      </c>
      <c r="E92" s="96">
        <v>3</v>
      </c>
      <c r="F92" s="96">
        <v>2</v>
      </c>
    </row>
    <row r="93" spans="1:6" ht="15" customHeight="1">
      <c r="A93" s="157" t="s">
        <v>36</v>
      </c>
      <c r="B93" s="103">
        <v>6270</v>
      </c>
      <c r="C93" s="103">
        <v>6035</v>
      </c>
      <c r="D93" s="103">
        <v>5708</v>
      </c>
      <c r="E93" s="103">
        <v>5858</v>
      </c>
      <c r="F93" s="103">
        <v>5295</v>
      </c>
    </row>
    <row r="94" spans="1:6" s="162" customFormat="1" ht="15" customHeight="1">
      <c r="A94" s="116" t="s">
        <v>272</v>
      </c>
      <c r="B94" s="135">
        <v>5324</v>
      </c>
      <c r="C94" s="135">
        <v>5086</v>
      </c>
      <c r="D94" s="135">
        <v>4774</v>
      </c>
      <c r="E94" s="135">
        <v>4741</v>
      </c>
      <c r="F94" s="135">
        <v>4127</v>
      </c>
    </row>
    <row r="95" spans="1:6" ht="15" customHeight="1">
      <c r="A95" s="236" t="s">
        <v>273</v>
      </c>
      <c r="B95" s="239">
        <v>84.9</v>
      </c>
      <c r="C95" s="239">
        <v>84.3</v>
      </c>
      <c r="D95" s="239">
        <v>83.6</v>
      </c>
      <c r="E95" s="239">
        <v>80.900000000000006</v>
      </c>
      <c r="F95" s="239">
        <v>77.900000000000006</v>
      </c>
    </row>
    <row r="96" spans="1:6" s="162" customFormat="1" ht="15" customHeight="1">
      <c r="A96" s="97"/>
      <c r="B96" s="96"/>
      <c r="C96" s="96"/>
      <c r="D96" s="96"/>
      <c r="E96" s="96"/>
      <c r="F96" s="96"/>
    </row>
    <row r="97" spans="1:3" ht="15" customHeight="1">
      <c r="A97" s="316" t="s">
        <v>361</v>
      </c>
    </row>
    <row r="98" spans="1:3" ht="15" customHeight="1">
      <c r="A98" s="315" t="str">
        <f>+"New South Wales Criminal Courts Statistics " &amp;'Table Of Contents'!D$2</f>
        <v>New South Wales Criminal Courts Statistics June 2022</v>
      </c>
    </row>
    <row r="99" spans="1:3" ht="15" customHeight="1">
      <c r="A99" s="319" t="s">
        <v>0</v>
      </c>
    </row>
    <row r="100" spans="1:3" ht="15" customHeight="1">
      <c r="A100" s="319" t="s">
        <v>381</v>
      </c>
    </row>
    <row r="101" spans="1:3" ht="15" customHeight="1">
      <c r="A101" s="319" t="s">
        <v>27</v>
      </c>
    </row>
    <row r="102" spans="1:3" ht="15" customHeight="1">
      <c r="A102" s="319" t="s">
        <v>382</v>
      </c>
    </row>
    <row r="103" spans="1:3" ht="15" customHeight="1"/>
    <row r="104" spans="1:3" ht="66" customHeight="1">
      <c r="A104" s="551" t="s">
        <v>759</v>
      </c>
      <c r="B104" s="551"/>
      <c r="C104" s="551"/>
    </row>
  </sheetData>
  <mergeCells count="1">
    <mergeCell ref="A104:C104"/>
  </mergeCells>
  <hyperlinks>
    <hyperlink ref="A1" location="'Table Of Contents'!C6" display="return to table of contents" xr:uid="{00000000-0004-0000-0300-000000000000}"/>
    <hyperlink ref="A104" location="'Explanatory Notes'!A2" display="COVID impact: changes to court operations to protect the safety of court users have led to a general decline in the number of criminal court finalisations in the latest 12 month period. See Explanatory Notes for details." xr:uid="{0B13517E-3B34-4649-B9AB-CF9518F1EE6C}"/>
  </hyperlinks>
  <pageMargins left="0.39370078740157483" right="0.39370078740157483" top="0.59055118110236227" bottom="0.59055118110236227" header="0" footer="0.39370078740157483"/>
  <pageSetup paperSize="9" scale="76" fitToHeight="0" orientation="landscape" horizontalDpi="300" verticalDpi="300" r:id="rId1"/>
  <headerFooter>
    <oddHeader>&amp;C&amp;F     &amp;A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E101"/>
  <sheetViews>
    <sheetView zoomScaleNormal="100" workbookViewId="0">
      <pane xSplit="1" ySplit="8" topLeftCell="B9" activePane="bottomRight" state="frozen"/>
      <selection pane="topRight"/>
      <selection pane="bottomLeft"/>
      <selection pane="bottomRight"/>
    </sheetView>
  </sheetViews>
  <sheetFormatPr defaultColWidth="11.42578125" defaultRowHeight="9.9499999999999993" customHeight="1"/>
  <cols>
    <col min="1" max="1" width="88.5703125" style="3" customWidth="1"/>
    <col min="2" max="6" width="7.85546875" style="3" customWidth="1"/>
    <col min="7" max="7" width="9.28515625" style="3" customWidth="1"/>
    <col min="8" max="12" width="7.85546875" style="3" customWidth="1"/>
    <col min="13" max="13" width="9.28515625" style="3" customWidth="1"/>
    <col min="14" max="18" width="7.85546875" style="3" customWidth="1"/>
    <col min="19" max="19" width="9.28515625" style="3" customWidth="1"/>
    <col min="20" max="24" width="7.85546875" style="3" customWidth="1"/>
    <col min="25" max="25" width="9.28515625" style="3" customWidth="1"/>
    <col min="26" max="30" width="7.85546875" style="3" customWidth="1"/>
    <col min="31" max="31" width="9.28515625" style="3" customWidth="1"/>
    <col min="32" max="16384" width="11.42578125" style="3"/>
  </cols>
  <sheetData>
    <row r="1" spans="1:31" ht="13.5">
      <c r="A1" s="187" t="s">
        <v>221</v>
      </c>
    </row>
    <row r="2" spans="1:31" s="165" customFormat="1" ht="15" customHeight="1">
      <c r="A2" s="238" t="s">
        <v>254</v>
      </c>
    </row>
    <row r="3" spans="1:31" ht="15" customHeight="1">
      <c r="A3" s="238" t="str">
        <f>"NSW Higher, Local and Children's Criminal Courts " &amp;'Table Of Contents'!H4</f>
        <v>NSW Higher, Local and Children's Criminal Courts July 2017 - June 2022</v>
      </c>
      <c r="C3" s="7"/>
      <c r="D3" s="7"/>
      <c r="E3" s="7"/>
      <c r="F3" s="7"/>
      <c r="G3" s="7"/>
      <c r="H3" s="7"/>
      <c r="I3" s="7"/>
      <c r="J3" s="7"/>
      <c r="K3" s="7"/>
      <c r="L3" s="7"/>
      <c r="M3" s="7"/>
      <c r="N3" s="7"/>
      <c r="O3" s="7"/>
      <c r="P3" s="7"/>
      <c r="Q3" s="7"/>
      <c r="R3" s="7"/>
      <c r="S3" s="7"/>
      <c r="T3" s="7"/>
      <c r="U3" s="7"/>
      <c r="V3" s="7"/>
      <c r="W3" s="7"/>
      <c r="X3" s="7"/>
      <c r="Y3" s="7"/>
      <c r="Z3" s="7"/>
    </row>
    <row r="4" spans="1:31" ht="15" customHeight="1">
      <c r="A4" s="95" t="s">
        <v>514</v>
      </c>
      <c r="B4" s="7"/>
      <c r="C4" s="7"/>
      <c r="D4" s="7"/>
      <c r="E4" s="7"/>
      <c r="F4" s="7"/>
      <c r="G4" s="7"/>
      <c r="H4" s="7"/>
      <c r="I4" s="7"/>
      <c r="J4" s="7"/>
      <c r="K4" s="7"/>
      <c r="L4" s="7"/>
      <c r="M4" s="7"/>
      <c r="N4" s="7"/>
      <c r="O4" s="7"/>
      <c r="P4" s="7"/>
      <c r="Q4" s="7"/>
      <c r="R4" s="7"/>
      <c r="S4" s="7"/>
      <c r="T4" s="7"/>
      <c r="U4" s="7"/>
      <c r="V4" s="7"/>
      <c r="W4" s="7"/>
      <c r="X4" s="7"/>
      <c r="Y4" s="7"/>
      <c r="Z4" s="7"/>
    </row>
    <row r="5" spans="1:31" s="165" customFormat="1" ht="15" customHeight="1">
      <c r="A5" s="182" t="s">
        <v>515</v>
      </c>
      <c r="B5" s="7"/>
      <c r="C5" s="7"/>
      <c r="D5" s="7"/>
      <c r="E5" s="7"/>
      <c r="F5" s="7"/>
      <c r="G5" s="7"/>
      <c r="H5" s="7"/>
      <c r="I5" s="7"/>
      <c r="J5" s="7"/>
      <c r="K5" s="7"/>
      <c r="L5" s="7"/>
      <c r="M5" s="7"/>
      <c r="N5" s="7"/>
      <c r="O5" s="7"/>
      <c r="P5" s="7"/>
      <c r="Q5" s="7"/>
      <c r="R5" s="7"/>
      <c r="S5" s="7"/>
      <c r="T5" s="7"/>
      <c r="U5" s="7"/>
      <c r="V5" s="7"/>
      <c r="W5" s="7"/>
      <c r="X5" s="7"/>
      <c r="Y5" s="7"/>
      <c r="Z5" s="7"/>
    </row>
    <row r="6" spans="1:31" ht="15" customHeight="1">
      <c r="A6" s="40" t="s">
        <v>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5" customHeight="1">
      <c r="A7" s="273"/>
      <c r="B7" s="563" t="str">
        <f>'Table Of Contents'!$C$4</f>
        <v>July 2017 to June 2018</v>
      </c>
      <c r="C7" s="564"/>
      <c r="D7" s="564"/>
      <c r="E7" s="564"/>
      <c r="F7" s="564"/>
      <c r="G7" s="565"/>
      <c r="H7" s="563" t="str">
        <f>'Table Of Contents'!$D$4</f>
        <v>July 2018 to June 2019</v>
      </c>
      <c r="I7" s="564"/>
      <c r="J7" s="564"/>
      <c r="K7" s="564"/>
      <c r="L7" s="564"/>
      <c r="M7" s="565"/>
      <c r="N7" s="563" t="str">
        <f>'Table Of Contents'!$E$4</f>
        <v>July 2019 to June 2020</v>
      </c>
      <c r="O7" s="564"/>
      <c r="P7" s="564"/>
      <c r="Q7" s="564"/>
      <c r="R7" s="564"/>
      <c r="S7" s="565"/>
      <c r="T7" s="563" t="str">
        <f>'Table Of Contents'!$F$4</f>
        <v>July 2020 to June 2021</v>
      </c>
      <c r="U7" s="564"/>
      <c r="V7" s="564"/>
      <c r="W7" s="564"/>
      <c r="X7" s="564"/>
      <c r="Y7" s="565"/>
      <c r="Z7" s="563" t="str">
        <f>'Table Of Contents'!$G$4</f>
        <v>July 2021 to June 2022</v>
      </c>
      <c r="AA7" s="564"/>
      <c r="AB7" s="564"/>
      <c r="AC7" s="564"/>
      <c r="AD7" s="564"/>
      <c r="AE7" s="564"/>
    </row>
    <row r="8" spans="1:31" ht="108.75" customHeight="1">
      <c r="A8" s="266" t="s">
        <v>226</v>
      </c>
      <c r="B8" s="365" t="s">
        <v>484</v>
      </c>
      <c r="C8" s="365" t="s">
        <v>486</v>
      </c>
      <c r="D8" s="365" t="s">
        <v>485</v>
      </c>
      <c r="E8" s="365" t="s">
        <v>4</v>
      </c>
      <c r="F8" s="365" t="s">
        <v>5</v>
      </c>
      <c r="G8" s="382" t="s">
        <v>36</v>
      </c>
      <c r="H8" s="365" t="s">
        <v>484</v>
      </c>
      <c r="I8" s="365" t="s">
        <v>486</v>
      </c>
      <c r="J8" s="365" t="s">
        <v>485</v>
      </c>
      <c r="K8" s="365" t="s">
        <v>4</v>
      </c>
      <c r="L8" s="365" t="s">
        <v>5</v>
      </c>
      <c r="M8" s="382" t="s">
        <v>36</v>
      </c>
      <c r="N8" s="365" t="s">
        <v>484</v>
      </c>
      <c r="O8" s="365" t="s">
        <v>486</v>
      </c>
      <c r="P8" s="365" t="s">
        <v>485</v>
      </c>
      <c r="Q8" s="365" t="s">
        <v>4</v>
      </c>
      <c r="R8" s="365" t="s">
        <v>5</v>
      </c>
      <c r="S8" s="382" t="s">
        <v>36</v>
      </c>
      <c r="T8" s="365" t="s">
        <v>484</v>
      </c>
      <c r="U8" s="365" t="s">
        <v>486</v>
      </c>
      <c r="V8" s="365" t="s">
        <v>485</v>
      </c>
      <c r="W8" s="365" t="s">
        <v>4</v>
      </c>
      <c r="X8" s="365" t="s">
        <v>5</v>
      </c>
      <c r="Y8" s="382" t="s">
        <v>36</v>
      </c>
      <c r="Z8" s="365" t="s">
        <v>484</v>
      </c>
      <c r="AA8" s="365" t="s">
        <v>486</v>
      </c>
      <c r="AB8" s="365" t="s">
        <v>485</v>
      </c>
      <c r="AC8" s="365" t="s">
        <v>4</v>
      </c>
      <c r="AD8" s="365" t="s">
        <v>5</v>
      </c>
      <c r="AE8" s="372" t="s">
        <v>36</v>
      </c>
    </row>
    <row r="9" spans="1:31" s="165" customFormat="1" ht="22.5" customHeight="1">
      <c r="A9" s="388" t="s">
        <v>1</v>
      </c>
      <c r="B9" s="383"/>
      <c r="C9" s="384"/>
      <c r="D9" s="384"/>
      <c r="E9" s="384"/>
      <c r="F9" s="384"/>
      <c r="G9" s="385"/>
      <c r="H9" s="383"/>
      <c r="I9" s="384"/>
      <c r="J9" s="384"/>
      <c r="K9" s="384"/>
      <c r="L9" s="384"/>
      <c r="M9" s="385"/>
      <c r="N9" s="383"/>
      <c r="O9" s="384"/>
      <c r="P9" s="384"/>
      <c r="Q9" s="384"/>
      <c r="R9" s="384"/>
      <c r="S9" s="385"/>
      <c r="T9" s="383"/>
      <c r="U9" s="384"/>
      <c r="V9" s="384"/>
      <c r="W9" s="384"/>
      <c r="X9" s="384"/>
      <c r="Y9" s="385"/>
      <c r="Z9" s="384"/>
      <c r="AA9" s="384"/>
      <c r="AB9" s="384"/>
      <c r="AC9" s="384"/>
      <c r="AD9" s="384"/>
      <c r="AE9" s="386"/>
    </row>
    <row r="10" spans="1:31" s="165" customFormat="1" ht="22.5" customHeight="1">
      <c r="A10" s="209"/>
      <c r="B10" s="245"/>
      <c r="C10" s="43"/>
      <c r="D10" s="43"/>
      <c r="E10" s="43"/>
      <c r="F10" s="43"/>
      <c r="G10" s="246"/>
      <c r="H10" s="245"/>
      <c r="I10" s="43"/>
      <c r="J10" s="43"/>
      <c r="K10" s="43"/>
      <c r="L10" s="43"/>
      <c r="M10" s="246"/>
      <c r="N10" s="245"/>
      <c r="O10" s="43"/>
      <c r="P10" s="43"/>
      <c r="Q10" s="43"/>
      <c r="R10" s="43"/>
      <c r="S10" s="246"/>
      <c r="T10" s="245"/>
      <c r="U10" s="43"/>
      <c r="V10" s="43"/>
      <c r="W10" s="43"/>
      <c r="X10" s="43"/>
      <c r="Y10" s="246"/>
      <c r="Z10" s="43"/>
      <c r="AA10" s="43"/>
      <c r="AB10" s="43"/>
      <c r="AC10" s="43"/>
      <c r="AD10" s="43"/>
      <c r="AE10" s="387"/>
    </row>
    <row r="11" spans="1:31" ht="15" customHeight="1">
      <c r="A11" s="184" t="s">
        <v>205</v>
      </c>
      <c r="B11" s="247">
        <v>1231</v>
      </c>
      <c r="C11" s="96">
        <v>2797</v>
      </c>
      <c r="D11" s="96">
        <v>1404</v>
      </c>
      <c r="E11" s="96">
        <v>7515</v>
      </c>
      <c r="F11" s="96">
        <v>5505</v>
      </c>
      <c r="G11" s="248">
        <v>18452</v>
      </c>
      <c r="H11" s="247">
        <v>1335</v>
      </c>
      <c r="I11" s="96">
        <v>2864</v>
      </c>
      <c r="J11" s="96">
        <v>1399</v>
      </c>
      <c r="K11" s="96">
        <v>7574</v>
      </c>
      <c r="L11" s="96">
        <v>4996</v>
      </c>
      <c r="M11" s="248">
        <v>18168</v>
      </c>
      <c r="N11" s="247">
        <v>1326</v>
      </c>
      <c r="O11" s="96">
        <v>2565</v>
      </c>
      <c r="P11" s="96">
        <v>1196</v>
      </c>
      <c r="Q11" s="96">
        <v>6401</v>
      </c>
      <c r="R11" s="96">
        <v>3909</v>
      </c>
      <c r="S11" s="248">
        <v>15397</v>
      </c>
      <c r="T11" s="247">
        <v>1288</v>
      </c>
      <c r="U11" s="96">
        <v>2488</v>
      </c>
      <c r="V11" s="96">
        <v>1401</v>
      </c>
      <c r="W11" s="96">
        <v>7743</v>
      </c>
      <c r="X11" s="96">
        <v>4455</v>
      </c>
      <c r="Y11" s="248">
        <v>17375</v>
      </c>
      <c r="Z11" s="96">
        <v>975</v>
      </c>
      <c r="AA11" s="96">
        <v>1989</v>
      </c>
      <c r="AB11" s="96">
        <v>993</v>
      </c>
      <c r="AC11" s="96">
        <v>5381</v>
      </c>
      <c r="AD11" s="96">
        <v>3534</v>
      </c>
      <c r="AE11" s="96">
        <v>12872</v>
      </c>
    </row>
    <row r="12" spans="1:31" ht="15" customHeight="1">
      <c r="A12" s="185" t="s">
        <v>228</v>
      </c>
      <c r="B12" s="247">
        <v>186</v>
      </c>
      <c r="C12" s="96">
        <v>187</v>
      </c>
      <c r="D12" s="96">
        <v>3</v>
      </c>
      <c r="E12" s="96">
        <v>1872</v>
      </c>
      <c r="F12" s="96">
        <v>1392</v>
      </c>
      <c r="G12" s="248">
        <v>3640</v>
      </c>
      <c r="H12" s="247">
        <v>169</v>
      </c>
      <c r="I12" s="96">
        <v>231</v>
      </c>
      <c r="J12" s="96">
        <v>0</v>
      </c>
      <c r="K12" s="96">
        <v>1966</v>
      </c>
      <c r="L12" s="96">
        <v>1195</v>
      </c>
      <c r="M12" s="248">
        <v>3561</v>
      </c>
      <c r="N12" s="247">
        <v>146</v>
      </c>
      <c r="O12" s="96">
        <v>153</v>
      </c>
      <c r="P12" s="96">
        <v>0</v>
      </c>
      <c r="Q12" s="96">
        <v>1459</v>
      </c>
      <c r="R12" s="96">
        <v>918</v>
      </c>
      <c r="S12" s="248">
        <v>2676</v>
      </c>
      <c r="T12" s="247">
        <v>182</v>
      </c>
      <c r="U12" s="96">
        <v>176</v>
      </c>
      <c r="V12" s="96">
        <v>1</v>
      </c>
      <c r="W12" s="96">
        <v>1975</v>
      </c>
      <c r="X12" s="96">
        <v>1203</v>
      </c>
      <c r="Y12" s="248">
        <v>3537</v>
      </c>
      <c r="Z12" s="96">
        <v>120</v>
      </c>
      <c r="AA12" s="96">
        <v>127</v>
      </c>
      <c r="AB12" s="96">
        <v>1</v>
      </c>
      <c r="AC12" s="96">
        <v>1395</v>
      </c>
      <c r="AD12" s="96">
        <v>834</v>
      </c>
      <c r="AE12" s="96">
        <v>2477</v>
      </c>
    </row>
    <row r="13" spans="1:31" ht="15" customHeight="1">
      <c r="A13" s="547" t="s">
        <v>556</v>
      </c>
      <c r="B13" s="247">
        <v>4</v>
      </c>
      <c r="C13" s="96">
        <v>14</v>
      </c>
      <c r="D13" s="96">
        <v>0</v>
      </c>
      <c r="E13" s="96">
        <v>9</v>
      </c>
      <c r="F13" s="96">
        <v>2</v>
      </c>
      <c r="G13" s="248">
        <v>29</v>
      </c>
      <c r="H13" s="247">
        <v>3</v>
      </c>
      <c r="I13" s="96">
        <v>18</v>
      </c>
      <c r="J13" s="96">
        <v>0</v>
      </c>
      <c r="K13" s="96">
        <v>9</v>
      </c>
      <c r="L13" s="96">
        <v>0</v>
      </c>
      <c r="M13" s="248">
        <v>30</v>
      </c>
      <c r="N13" s="247">
        <v>1</v>
      </c>
      <c r="O13" s="96">
        <v>13</v>
      </c>
      <c r="P13" s="96">
        <v>0</v>
      </c>
      <c r="Q13" s="96">
        <v>11</v>
      </c>
      <c r="R13" s="96">
        <v>1</v>
      </c>
      <c r="S13" s="248">
        <v>26</v>
      </c>
      <c r="T13" s="247">
        <v>2</v>
      </c>
      <c r="U13" s="96">
        <v>18</v>
      </c>
      <c r="V13" s="96">
        <v>0</v>
      </c>
      <c r="W13" s="96">
        <v>6</v>
      </c>
      <c r="X13" s="96">
        <v>1</v>
      </c>
      <c r="Y13" s="248">
        <v>27</v>
      </c>
      <c r="Z13" s="96">
        <v>5</v>
      </c>
      <c r="AA13" s="96">
        <v>17</v>
      </c>
      <c r="AB13" s="96">
        <v>0</v>
      </c>
      <c r="AC13" s="96">
        <v>8</v>
      </c>
      <c r="AD13" s="96">
        <v>1</v>
      </c>
      <c r="AE13" s="96">
        <v>31</v>
      </c>
    </row>
    <row r="14" spans="1:31" ht="15" customHeight="1">
      <c r="A14" s="185" t="s">
        <v>227</v>
      </c>
      <c r="B14" s="247">
        <v>965</v>
      </c>
      <c r="C14" s="96">
        <v>2447</v>
      </c>
      <c r="D14" s="96">
        <v>1397</v>
      </c>
      <c r="E14" s="96">
        <v>5092</v>
      </c>
      <c r="F14" s="96">
        <v>3900</v>
      </c>
      <c r="G14" s="248">
        <v>13801</v>
      </c>
      <c r="H14" s="247">
        <v>1064</v>
      </c>
      <c r="I14" s="96">
        <v>2446</v>
      </c>
      <c r="J14" s="96">
        <v>1393</v>
      </c>
      <c r="K14" s="96">
        <v>5081</v>
      </c>
      <c r="L14" s="96">
        <v>3614</v>
      </c>
      <c r="M14" s="248">
        <v>13598</v>
      </c>
      <c r="N14" s="247">
        <v>1092</v>
      </c>
      <c r="O14" s="96">
        <v>2226</v>
      </c>
      <c r="P14" s="96">
        <v>1190</v>
      </c>
      <c r="Q14" s="96">
        <v>4444</v>
      </c>
      <c r="R14" s="96">
        <v>2842</v>
      </c>
      <c r="S14" s="248">
        <v>11794</v>
      </c>
      <c r="T14" s="247">
        <v>1015</v>
      </c>
      <c r="U14" s="96">
        <v>2150</v>
      </c>
      <c r="V14" s="96">
        <v>1396</v>
      </c>
      <c r="W14" s="96">
        <v>5140</v>
      </c>
      <c r="X14" s="96">
        <v>3063</v>
      </c>
      <c r="Y14" s="248">
        <v>12764</v>
      </c>
      <c r="Z14" s="96">
        <v>792</v>
      </c>
      <c r="AA14" s="96">
        <v>1743</v>
      </c>
      <c r="AB14" s="96">
        <v>986</v>
      </c>
      <c r="AC14" s="96">
        <v>3591</v>
      </c>
      <c r="AD14" s="96">
        <v>2570</v>
      </c>
      <c r="AE14" s="96">
        <v>9682</v>
      </c>
    </row>
    <row r="15" spans="1:31" s="165" customFormat="1" ht="15" customHeight="1">
      <c r="A15" s="214" t="s">
        <v>229</v>
      </c>
      <c r="B15" s="284">
        <v>76</v>
      </c>
      <c r="C15" s="281">
        <v>149</v>
      </c>
      <c r="D15" s="281">
        <v>4</v>
      </c>
      <c r="E15" s="281">
        <v>542</v>
      </c>
      <c r="F15" s="281">
        <v>211</v>
      </c>
      <c r="G15" s="285">
        <v>982</v>
      </c>
      <c r="H15" s="284">
        <v>99</v>
      </c>
      <c r="I15" s="281">
        <v>169</v>
      </c>
      <c r="J15" s="281">
        <v>6</v>
      </c>
      <c r="K15" s="281">
        <v>518</v>
      </c>
      <c r="L15" s="281">
        <v>187</v>
      </c>
      <c r="M15" s="285">
        <v>979</v>
      </c>
      <c r="N15" s="284">
        <v>87</v>
      </c>
      <c r="O15" s="281">
        <v>173</v>
      </c>
      <c r="P15" s="281">
        <v>6</v>
      </c>
      <c r="Q15" s="281">
        <v>487</v>
      </c>
      <c r="R15" s="281">
        <v>148</v>
      </c>
      <c r="S15" s="285">
        <v>901</v>
      </c>
      <c r="T15" s="284">
        <v>89</v>
      </c>
      <c r="U15" s="281">
        <v>144</v>
      </c>
      <c r="V15" s="281">
        <v>4</v>
      </c>
      <c r="W15" s="281">
        <v>622</v>
      </c>
      <c r="X15" s="281">
        <v>188</v>
      </c>
      <c r="Y15" s="285">
        <v>1047</v>
      </c>
      <c r="Z15" s="281">
        <v>58</v>
      </c>
      <c r="AA15" s="281">
        <v>102</v>
      </c>
      <c r="AB15" s="281">
        <v>6</v>
      </c>
      <c r="AC15" s="281">
        <v>387</v>
      </c>
      <c r="AD15" s="281">
        <v>129</v>
      </c>
      <c r="AE15" s="281">
        <v>682</v>
      </c>
    </row>
    <row r="16" spans="1:31" s="165" customFormat="1" ht="15" customHeight="1">
      <c r="A16" s="184" t="s">
        <v>286</v>
      </c>
      <c r="B16" s="247">
        <v>3649</v>
      </c>
      <c r="C16" s="96">
        <v>6572</v>
      </c>
      <c r="D16" s="96">
        <v>622</v>
      </c>
      <c r="E16" s="96">
        <v>17521</v>
      </c>
      <c r="F16" s="96">
        <v>57540</v>
      </c>
      <c r="G16" s="248">
        <v>85904</v>
      </c>
      <c r="H16" s="247">
        <v>3703</v>
      </c>
      <c r="I16" s="96">
        <v>6661</v>
      </c>
      <c r="J16" s="96">
        <v>644</v>
      </c>
      <c r="K16" s="96">
        <v>18851</v>
      </c>
      <c r="L16" s="96">
        <v>57543</v>
      </c>
      <c r="M16" s="248">
        <v>87402</v>
      </c>
      <c r="N16" s="247">
        <v>4025</v>
      </c>
      <c r="O16" s="96">
        <v>6936</v>
      </c>
      <c r="P16" s="96">
        <v>564</v>
      </c>
      <c r="Q16" s="96">
        <v>17427</v>
      </c>
      <c r="R16" s="96">
        <v>43312</v>
      </c>
      <c r="S16" s="248">
        <v>72264</v>
      </c>
      <c r="T16" s="247">
        <v>4237</v>
      </c>
      <c r="U16" s="96">
        <v>6653</v>
      </c>
      <c r="V16" s="96">
        <v>649</v>
      </c>
      <c r="W16" s="96">
        <v>21546</v>
      </c>
      <c r="X16" s="96">
        <v>50802</v>
      </c>
      <c r="Y16" s="248">
        <v>83887</v>
      </c>
      <c r="Z16" s="96">
        <v>3925</v>
      </c>
      <c r="AA16" s="96">
        <v>6928</v>
      </c>
      <c r="AB16" s="96">
        <v>542</v>
      </c>
      <c r="AC16" s="96">
        <v>19564</v>
      </c>
      <c r="AD16" s="96">
        <v>46329</v>
      </c>
      <c r="AE16" s="96">
        <v>77288</v>
      </c>
    </row>
    <row r="17" spans="1:31" ht="15" customHeight="1">
      <c r="A17" s="185" t="s">
        <v>364</v>
      </c>
      <c r="B17" s="247">
        <v>2940</v>
      </c>
      <c r="C17" s="96">
        <v>5440</v>
      </c>
      <c r="D17" s="96">
        <v>622</v>
      </c>
      <c r="E17" s="96">
        <v>16087</v>
      </c>
      <c r="F17" s="96">
        <v>57335</v>
      </c>
      <c r="G17" s="248">
        <v>82424</v>
      </c>
      <c r="H17" s="247">
        <v>2938</v>
      </c>
      <c r="I17" s="96">
        <v>5511</v>
      </c>
      <c r="J17" s="96">
        <v>644</v>
      </c>
      <c r="K17" s="96">
        <v>17253</v>
      </c>
      <c r="L17" s="96">
        <v>57354</v>
      </c>
      <c r="M17" s="248">
        <v>83700</v>
      </c>
      <c r="N17" s="247">
        <v>3260</v>
      </c>
      <c r="O17" s="96">
        <v>5764</v>
      </c>
      <c r="P17" s="96">
        <v>564</v>
      </c>
      <c r="Q17" s="96">
        <v>16315</v>
      </c>
      <c r="R17" s="96">
        <v>43185</v>
      </c>
      <c r="S17" s="248">
        <v>69088</v>
      </c>
      <c r="T17" s="247">
        <v>3588</v>
      </c>
      <c r="U17" s="96">
        <v>5778</v>
      </c>
      <c r="V17" s="96">
        <v>649</v>
      </c>
      <c r="W17" s="96">
        <v>20497</v>
      </c>
      <c r="X17" s="96">
        <v>50696</v>
      </c>
      <c r="Y17" s="248">
        <v>81208</v>
      </c>
      <c r="Z17" s="96">
        <v>3265</v>
      </c>
      <c r="AA17" s="96">
        <v>6047</v>
      </c>
      <c r="AB17" s="96">
        <v>542</v>
      </c>
      <c r="AC17" s="96">
        <v>18620</v>
      </c>
      <c r="AD17" s="96">
        <v>46191</v>
      </c>
      <c r="AE17" s="96">
        <v>74665</v>
      </c>
    </row>
    <row r="18" spans="1:31" s="165" customFormat="1" ht="15" customHeight="1">
      <c r="A18" s="185" t="s">
        <v>365</v>
      </c>
      <c r="B18" s="247">
        <v>254</v>
      </c>
      <c r="C18" s="96">
        <v>325</v>
      </c>
      <c r="D18" s="96">
        <v>0</v>
      </c>
      <c r="E18" s="96">
        <v>598</v>
      </c>
      <c r="F18" s="96">
        <v>80</v>
      </c>
      <c r="G18" s="248">
        <v>1257</v>
      </c>
      <c r="H18" s="247">
        <v>274</v>
      </c>
      <c r="I18" s="96">
        <v>289</v>
      </c>
      <c r="J18" s="96">
        <v>0</v>
      </c>
      <c r="K18" s="96">
        <v>588</v>
      </c>
      <c r="L18" s="96">
        <v>70</v>
      </c>
      <c r="M18" s="248">
        <v>1221</v>
      </c>
      <c r="N18" s="247">
        <v>228</v>
      </c>
      <c r="O18" s="96">
        <v>263</v>
      </c>
      <c r="P18" s="96">
        <v>0</v>
      </c>
      <c r="Q18" s="96">
        <v>438</v>
      </c>
      <c r="R18" s="96">
        <v>51</v>
      </c>
      <c r="S18" s="248">
        <v>980</v>
      </c>
      <c r="T18" s="247">
        <v>152</v>
      </c>
      <c r="U18" s="96">
        <v>182</v>
      </c>
      <c r="V18" s="96">
        <v>0</v>
      </c>
      <c r="W18" s="96">
        <v>320</v>
      </c>
      <c r="X18" s="96">
        <v>31</v>
      </c>
      <c r="Y18" s="248">
        <v>685</v>
      </c>
      <c r="Z18" s="96">
        <v>136</v>
      </c>
      <c r="AA18" s="96">
        <v>158</v>
      </c>
      <c r="AB18" s="96">
        <v>0</v>
      </c>
      <c r="AC18" s="96">
        <v>296</v>
      </c>
      <c r="AD18" s="96">
        <v>36</v>
      </c>
      <c r="AE18" s="96">
        <v>626</v>
      </c>
    </row>
    <row r="19" spans="1:31" s="165" customFormat="1" ht="15" customHeight="1">
      <c r="A19" s="214" t="s">
        <v>366</v>
      </c>
      <c r="B19" s="284">
        <v>455</v>
      </c>
      <c r="C19" s="281">
        <v>807</v>
      </c>
      <c r="D19" s="281">
        <v>0</v>
      </c>
      <c r="E19" s="281">
        <v>836</v>
      </c>
      <c r="F19" s="281">
        <v>125</v>
      </c>
      <c r="G19" s="285">
        <v>2223</v>
      </c>
      <c r="H19" s="284">
        <v>491</v>
      </c>
      <c r="I19" s="281">
        <v>861</v>
      </c>
      <c r="J19" s="281">
        <v>0</v>
      </c>
      <c r="K19" s="281">
        <v>1010</v>
      </c>
      <c r="L19" s="281">
        <v>119</v>
      </c>
      <c r="M19" s="285">
        <v>2481</v>
      </c>
      <c r="N19" s="284">
        <v>537</v>
      </c>
      <c r="O19" s="281">
        <v>909</v>
      </c>
      <c r="P19" s="281">
        <v>0</v>
      </c>
      <c r="Q19" s="281">
        <v>674</v>
      </c>
      <c r="R19" s="281">
        <v>76</v>
      </c>
      <c r="S19" s="285">
        <v>2196</v>
      </c>
      <c r="T19" s="284">
        <v>497</v>
      </c>
      <c r="U19" s="281">
        <v>693</v>
      </c>
      <c r="V19" s="281">
        <v>0</v>
      </c>
      <c r="W19" s="281">
        <v>729</v>
      </c>
      <c r="X19" s="281">
        <v>75</v>
      </c>
      <c r="Y19" s="285">
        <v>1994</v>
      </c>
      <c r="Z19" s="281">
        <v>524</v>
      </c>
      <c r="AA19" s="281">
        <v>723</v>
      </c>
      <c r="AB19" s="281">
        <v>0</v>
      </c>
      <c r="AC19" s="281">
        <v>648</v>
      </c>
      <c r="AD19" s="281">
        <v>102</v>
      </c>
      <c r="AE19" s="281">
        <v>1997</v>
      </c>
    </row>
    <row r="20" spans="1:31" ht="15" customHeight="1">
      <c r="A20" s="184" t="s">
        <v>367</v>
      </c>
      <c r="B20" s="247">
        <v>166</v>
      </c>
      <c r="C20" s="96">
        <v>156</v>
      </c>
      <c r="D20" s="96">
        <v>321</v>
      </c>
      <c r="E20" s="96">
        <v>107</v>
      </c>
      <c r="F20" s="96">
        <v>2451</v>
      </c>
      <c r="G20" s="248">
        <v>3201</v>
      </c>
      <c r="H20" s="247">
        <v>177</v>
      </c>
      <c r="I20" s="96">
        <v>135</v>
      </c>
      <c r="J20" s="96">
        <v>284</v>
      </c>
      <c r="K20" s="96">
        <v>98</v>
      </c>
      <c r="L20" s="96">
        <v>2206</v>
      </c>
      <c r="M20" s="248">
        <v>2900</v>
      </c>
      <c r="N20" s="247">
        <v>174</v>
      </c>
      <c r="O20" s="96">
        <v>82</v>
      </c>
      <c r="P20" s="96">
        <v>212</v>
      </c>
      <c r="Q20" s="96">
        <v>108</v>
      </c>
      <c r="R20" s="96">
        <v>1894</v>
      </c>
      <c r="S20" s="248">
        <v>2470</v>
      </c>
      <c r="T20" s="247">
        <v>88</v>
      </c>
      <c r="U20" s="96">
        <v>63</v>
      </c>
      <c r="V20" s="96">
        <v>119</v>
      </c>
      <c r="W20" s="96">
        <v>90</v>
      </c>
      <c r="X20" s="96">
        <v>1462</v>
      </c>
      <c r="Y20" s="248">
        <v>1822</v>
      </c>
      <c r="Z20" s="96">
        <v>79</v>
      </c>
      <c r="AA20" s="96">
        <v>71</v>
      </c>
      <c r="AB20" s="96">
        <v>103</v>
      </c>
      <c r="AC20" s="96">
        <v>79</v>
      </c>
      <c r="AD20" s="96">
        <v>1357</v>
      </c>
      <c r="AE20" s="96">
        <v>1689</v>
      </c>
    </row>
    <row r="21" spans="1:31" ht="15" customHeight="1">
      <c r="A21" s="184" t="s">
        <v>210</v>
      </c>
      <c r="B21" s="247">
        <v>0</v>
      </c>
      <c r="C21" s="96">
        <v>0</v>
      </c>
      <c r="D21" s="96">
        <v>53</v>
      </c>
      <c r="E21" s="96">
        <v>962</v>
      </c>
      <c r="F21" s="96">
        <v>20728</v>
      </c>
      <c r="G21" s="248">
        <v>21743</v>
      </c>
      <c r="H21" s="247">
        <v>0</v>
      </c>
      <c r="I21" s="96">
        <v>0</v>
      </c>
      <c r="J21" s="96">
        <v>39</v>
      </c>
      <c r="K21" s="96">
        <v>1024</v>
      </c>
      <c r="L21" s="96">
        <v>19581</v>
      </c>
      <c r="M21" s="248">
        <v>20644</v>
      </c>
      <c r="N21" s="247">
        <v>0</v>
      </c>
      <c r="O21" s="96">
        <v>0</v>
      </c>
      <c r="P21" s="96">
        <v>50</v>
      </c>
      <c r="Q21" s="96">
        <v>1497</v>
      </c>
      <c r="R21" s="96">
        <v>18899</v>
      </c>
      <c r="S21" s="248">
        <v>20446</v>
      </c>
      <c r="T21" s="247">
        <v>0</v>
      </c>
      <c r="U21" s="96">
        <v>0</v>
      </c>
      <c r="V21" s="96">
        <v>33</v>
      </c>
      <c r="W21" s="96">
        <v>1691</v>
      </c>
      <c r="X21" s="96">
        <v>22938</v>
      </c>
      <c r="Y21" s="248">
        <v>24662</v>
      </c>
      <c r="Z21" s="96">
        <v>0</v>
      </c>
      <c r="AA21" s="96">
        <v>0</v>
      </c>
      <c r="AB21" s="96">
        <v>29</v>
      </c>
      <c r="AC21" s="96">
        <v>2122</v>
      </c>
      <c r="AD21" s="96">
        <v>24758</v>
      </c>
      <c r="AE21" s="96">
        <v>26909</v>
      </c>
    </row>
    <row r="22" spans="1:31" ht="15" customHeight="1">
      <c r="A22" s="546" t="s">
        <v>557</v>
      </c>
      <c r="B22" s="247">
        <v>14</v>
      </c>
      <c r="C22" s="96">
        <v>200</v>
      </c>
      <c r="D22" s="96">
        <v>39</v>
      </c>
      <c r="E22" s="96">
        <v>1154</v>
      </c>
      <c r="F22" s="96">
        <v>964</v>
      </c>
      <c r="G22" s="248">
        <v>2371</v>
      </c>
      <c r="H22" s="247">
        <v>22</v>
      </c>
      <c r="I22" s="96">
        <v>179</v>
      </c>
      <c r="J22" s="96">
        <v>46</v>
      </c>
      <c r="K22" s="96">
        <v>1244</v>
      </c>
      <c r="L22" s="96">
        <v>986</v>
      </c>
      <c r="M22" s="248">
        <v>2477</v>
      </c>
      <c r="N22" s="247">
        <v>23</v>
      </c>
      <c r="O22" s="96">
        <v>149</v>
      </c>
      <c r="P22" s="96">
        <v>35</v>
      </c>
      <c r="Q22" s="96">
        <v>1290</v>
      </c>
      <c r="R22" s="96">
        <v>925</v>
      </c>
      <c r="S22" s="248">
        <v>2422</v>
      </c>
      <c r="T22" s="247">
        <v>11</v>
      </c>
      <c r="U22" s="96">
        <v>131</v>
      </c>
      <c r="V22" s="96">
        <v>38</v>
      </c>
      <c r="W22" s="96">
        <v>1632</v>
      </c>
      <c r="X22" s="96">
        <v>1130</v>
      </c>
      <c r="Y22" s="248">
        <v>2942</v>
      </c>
      <c r="Z22" s="96">
        <v>23</v>
      </c>
      <c r="AA22" s="96">
        <v>146</v>
      </c>
      <c r="AB22" s="96">
        <v>26</v>
      </c>
      <c r="AC22" s="96">
        <v>1765</v>
      </c>
      <c r="AD22" s="96">
        <v>1105</v>
      </c>
      <c r="AE22" s="96">
        <v>3065</v>
      </c>
    </row>
    <row r="23" spans="1:31" ht="15" customHeight="1">
      <c r="A23" s="184" t="s">
        <v>284</v>
      </c>
      <c r="B23" s="247">
        <v>248</v>
      </c>
      <c r="C23" s="96">
        <v>170</v>
      </c>
      <c r="D23" s="96">
        <v>1</v>
      </c>
      <c r="E23" s="96">
        <v>3169</v>
      </c>
      <c r="F23" s="96">
        <v>2608</v>
      </c>
      <c r="G23" s="248">
        <v>6196</v>
      </c>
      <c r="H23" s="247">
        <v>223</v>
      </c>
      <c r="I23" s="96">
        <v>164</v>
      </c>
      <c r="J23" s="96">
        <v>6</v>
      </c>
      <c r="K23" s="96">
        <v>2968</v>
      </c>
      <c r="L23" s="96">
        <v>2350</v>
      </c>
      <c r="M23" s="248">
        <v>5711</v>
      </c>
      <c r="N23" s="247">
        <v>220</v>
      </c>
      <c r="O23" s="96">
        <v>153</v>
      </c>
      <c r="P23" s="96">
        <v>6</v>
      </c>
      <c r="Q23" s="96">
        <v>2596</v>
      </c>
      <c r="R23" s="96">
        <v>2113</v>
      </c>
      <c r="S23" s="248">
        <v>5088</v>
      </c>
      <c r="T23" s="247">
        <v>251</v>
      </c>
      <c r="U23" s="96">
        <v>174</v>
      </c>
      <c r="V23" s="96">
        <v>7</v>
      </c>
      <c r="W23" s="96">
        <v>3772</v>
      </c>
      <c r="X23" s="96">
        <v>2735</v>
      </c>
      <c r="Y23" s="248">
        <v>6939</v>
      </c>
      <c r="Z23" s="96">
        <v>243</v>
      </c>
      <c r="AA23" s="96">
        <v>214</v>
      </c>
      <c r="AB23" s="96">
        <v>3</v>
      </c>
      <c r="AC23" s="96">
        <v>3400</v>
      </c>
      <c r="AD23" s="96">
        <v>2633</v>
      </c>
      <c r="AE23" s="96">
        <v>6493</v>
      </c>
    </row>
    <row r="24" spans="1:31" ht="15" customHeight="1">
      <c r="A24" s="184" t="s">
        <v>368</v>
      </c>
      <c r="B24" s="247">
        <v>73</v>
      </c>
      <c r="C24" s="96">
        <v>298</v>
      </c>
      <c r="D24" s="96">
        <v>9</v>
      </c>
      <c r="E24" s="96">
        <v>184</v>
      </c>
      <c r="F24" s="96">
        <v>339</v>
      </c>
      <c r="G24" s="248">
        <v>903</v>
      </c>
      <c r="H24" s="247">
        <v>68</v>
      </c>
      <c r="I24" s="96">
        <v>302</v>
      </c>
      <c r="J24" s="96">
        <v>4</v>
      </c>
      <c r="K24" s="96">
        <v>156</v>
      </c>
      <c r="L24" s="96">
        <v>347</v>
      </c>
      <c r="M24" s="248">
        <v>877</v>
      </c>
      <c r="N24" s="247">
        <v>67</v>
      </c>
      <c r="O24" s="96">
        <v>300</v>
      </c>
      <c r="P24" s="96">
        <v>5</v>
      </c>
      <c r="Q24" s="96">
        <v>172</v>
      </c>
      <c r="R24" s="96">
        <v>319</v>
      </c>
      <c r="S24" s="248">
        <v>863</v>
      </c>
      <c r="T24" s="247">
        <v>85</v>
      </c>
      <c r="U24" s="96">
        <v>280</v>
      </c>
      <c r="V24" s="96">
        <v>4</v>
      </c>
      <c r="W24" s="96">
        <v>165</v>
      </c>
      <c r="X24" s="96">
        <v>332</v>
      </c>
      <c r="Y24" s="248">
        <v>866</v>
      </c>
      <c r="Z24" s="96">
        <v>69</v>
      </c>
      <c r="AA24" s="96">
        <v>191</v>
      </c>
      <c r="AB24" s="96">
        <v>4</v>
      </c>
      <c r="AC24" s="96">
        <v>177</v>
      </c>
      <c r="AD24" s="96">
        <v>288</v>
      </c>
      <c r="AE24" s="96">
        <v>729</v>
      </c>
    </row>
    <row r="25" spans="1:31" ht="15" customHeight="1">
      <c r="A25" s="157" t="s">
        <v>36</v>
      </c>
      <c r="B25" s="249">
        <v>5381</v>
      </c>
      <c r="C25" s="103">
        <v>10193</v>
      </c>
      <c r="D25" s="103">
        <v>2449</v>
      </c>
      <c r="E25" s="103">
        <v>30612</v>
      </c>
      <c r="F25" s="103">
        <v>90135</v>
      </c>
      <c r="G25" s="250">
        <v>138770</v>
      </c>
      <c r="H25" s="249">
        <v>5528</v>
      </c>
      <c r="I25" s="103">
        <v>10305</v>
      </c>
      <c r="J25" s="103">
        <v>2422</v>
      </c>
      <c r="K25" s="103">
        <v>31915</v>
      </c>
      <c r="L25" s="103">
        <v>88009</v>
      </c>
      <c r="M25" s="250">
        <v>138179</v>
      </c>
      <c r="N25" s="249">
        <v>5835</v>
      </c>
      <c r="O25" s="103">
        <v>10185</v>
      </c>
      <c r="P25" s="103">
        <v>2068</v>
      </c>
      <c r="Q25" s="103">
        <v>29491</v>
      </c>
      <c r="R25" s="103">
        <v>71371</v>
      </c>
      <c r="S25" s="250">
        <v>118950</v>
      </c>
      <c r="T25" s="249">
        <v>5960</v>
      </c>
      <c r="U25" s="103">
        <v>9789</v>
      </c>
      <c r="V25" s="103">
        <v>2251</v>
      </c>
      <c r="W25" s="103">
        <v>36639</v>
      </c>
      <c r="X25" s="103">
        <v>83854</v>
      </c>
      <c r="Y25" s="250">
        <v>138493</v>
      </c>
      <c r="Z25" s="103">
        <v>5314</v>
      </c>
      <c r="AA25" s="103">
        <v>9539</v>
      </c>
      <c r="AB25" s="103">
        <v>1700</v>
      </c>
      <c r="AC25" s="103">
        <v>32488</v>
      </c>
      <c r="AD25" s="103">
        <v>80004</v>
      </c>
      <c r="AE25" s="103">
        <v>129045</v>
      </c>
    </row>
    <row r="26" spans="1:31" ht="15" customHeight="1">
      <c r="A26" s="116" t="s">
        <v>272</v>
      </c>
      <c r="B26" s="251">
        <v>4860</v>
      </c>
      <c r="C26" s="135">
        <v>9338</v>
      </c>
      <c r="D26" s="135">
        <v>2397</v>
      </c>
      <c r="E26" s="135">
        <v>24233</v>
      </c>
      <c r="F26" s="135">
        <v>84832</v>
      </c>
      <c r="G26" s="252">
        <v>125660</v>
      </c>
      <c r="H26" s="251">
        <v>5046</v>
      </c>
      <c r="I26" s="135">
        <v>9429</v>
      </c>
      <c r="J26" s="135">
        <v>2366</v>
      </c>
      <c r="K26" s="135">
        <v>25581</v>
      </c>
      <c r="L26" s="135">
        <v>83131</v>
      </c>
      <c r="M26" s="252">
        <v>125553</v>
      </c>
      <c r="N26" s="251">
        <v>5379</v>
      </c>
      <c r="O26" s="135">
        <v>9430</v>
      </c>
      <c r="P26" s="135">
        <v>2022</v>
      </c>
      <c r="Q26" s="135">
        <v>23974</v>
      </c>
      <c r="R26" s="135">
        <v>67096</v>
      </c>
      <c r="S26" s="252">
        <v>107901</v>
      </c>
      <c r="T26" s="251">
        <v>5431</v>
      </c>
      <c r="U26" s="135">
        <v>9028</v>
      </c>
      <c r="V26" s="135">
        <v>2201</v>
      </c>
      <c r="W26" s="135">
        <v>29095</v>
      </c>
      <c r="X26" s="135">
        <v>78454</v>
      </c>
      <c r="Y26" s="252">
        <v>124209</v>
      </c>
      <c r="Z26" s="135">
        <v>4859</v>
      </c>
      <c r="AA26" s="135">
        <v>8861</v>
      </c>
      <c r="AB26" s="135">
        <v>1666</v>
      </c>
      <c r="AC26" s="135">
        <v>25751</v>
      </c>
      <c r="AD26" s="135">
        <v>75144</v>
      </c>
      <c r="AE26" s="135">
        <v>116281</v>
      </c>
    </row>
    <row r="27" spans="1:31" ht="15" customHeight="1">
      <c r="A27" s="236" t="s">
        <v>273</v>
      </c>
      <c r="B27" s="253">
        <v>90.3</v>
      </c>
      <c r="C27" s="239">
        <v>91.6</v>
      </c>
      <c r="D27" s="239">
        <v>97.9</v>
      </c>
      <c r="E27" s="239">
        <v>79.2</v>
      </c>
      <c r="F27" s="239">
        <v>94.1</v>
      </c>
      <c r="G27" s="254">
        <v>90.6</v>
      </c>
      <c r="H27" s="253">
        <v>91.3</v>
      </c>
      <c r="I27" s="239">
        <v>91.5</v>
      </c>
      <c r="J27" s="239">
        <v>97.7</v>
      </c>
      <c r="K27" s="239">
        <v>80.2</v>
      </c>
      <c r="L27" s="239">
        <v>94.5</v>
      </c>
      <c r="M27" s="254">
        <v>90.9</v>
      </c>
      <c r="N27" s="253">
        <v>92.2</v>
      </c>
      <c r="O27" s="239">
        <v>92.6</v>
      </c>
      <c r="P27" s="239">
        <v>97.8</v>
      </c>
      <c r="Q27" s="239">
        <v>81.3</v>
      </c>
      <c r="R27" s="239">
        <v>94</v>
      </c>
      <c r="S27" s="254">
        <v>90.7</v>
      </c>
      <c r="T27" s="253">
        <v>91.1</v>
      </c>
      <c r="U27" s="239">
        <v>92.2</v>
      </c>
      <c r="V27" s="239">
        <v>97.8</v>
      </c>
      <c r="W27" s="239">
        <v>79.400000000000006</v>
      </c>
      <c r="X27" s="239">
        <v>93.6</v>
      </c>
      <c r="Y27" s="254">
        <v>89.7</v>
      </c>
      <c r="Z27" s="239">
        <v>91.4</v>
      </c>
      <c r="AA27" s="239">
        <v>92.9</v>
      </c>
      <c r="AB27" s="239">
        <v>98</v>
      </c>
      <c r="AC27" s="239">
        <v>79.3</v>
      </c>
      <c r="AD27" s="239">
        <v>93.9</v>
      </c>
      <c r="AE27" s="239">
        <v>90.1</v>
      </c>
    </row>
    <row r="28" spans="1:31" ht="15" customHeight="1">
      <c r="A28" s="165"/>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row>
    <row r="29" spans="1:31" ht="22.5" customHeight="1">
      <c r="A29" s="325" t="s">
        <v>311</v>
      </c>
      <c r="B29" s="323"/>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row>
    <row r="30" spans="1:31" ht="15" customHeight="1">
      <c r="A30" s="266" t="s">
        <v>226</v>
      </c>
      <c r="B30" s="563" t="str">
        <f>'Table Of Contents'!$C$4</f>
        <v>July 2017 to June 2018</v>
      </c>
      <c r="C30" s="564"/>
      <c r="D30" s="564"/>
      <c r="E30" s="564"/>
      <c r="F30" s="564"/>
      <c r="G30" s="565"/>
      <c r="H30" s="563" t="str">
        <f>'Table Of Contents'!$D$4</f>
        <v>July 2018 to June 2019</v>
      </c>
      <c r="I30" s="564"/>
      <c r="J30" s="564"/>
      <c r="K30" s="564"/>
      <c r="L30" s="564"/>
      <c r="M30" s="565"/>
      <c r="N30" s="563" t="str">
        <f>'Table Of Contents'!$E$4</f>
        <v>July 2019 to June 2020</v>
      </c>
      <c r="O30" s="564"/>
      <c r="P30" s="564"/>
      <c r="Q30" s="564"/>
      <c r="R30" s="564"/>
      <c r="S30" s="565"/>
      <c r="T30" s="563" t="str">
        <f>'Table Of Contents'!$F$4</f>
        <v>July 2020 to June 2021</v>
      </c>
      <c r="U30" s="564"/>
      <c r="V30" s="564"/>
      <c r="W30" s="564"/>
      <c r="X30" s="564"/>
      <c r="Y30" s="565"/>
      <c r="Z30" s="563" t="str">
        <f>'Table Of Contents'!$G$4</f>
        <v>July 2021 to June 2022</v>
      </c>
      <c r="AA30" s="564"/>
      <c r="AB30" s="564"/>
      <c r="AC30" s="564"/>
      <c r="AD30" s="564"/>
      <c r="AE30" s="564"/>
    </row>
    <row r="31" spans="1:31" ht="15" customHeight="1">
      <c r="A31" s="184" t="s">
        <v>205</v>
      </c>
      <c r="B31" s="247">
        <v>14</v>
      </c>
      <c r="C31" s="96">
        <v>25</v>
      </c>
      <c r="D31" s="96">
        <v>0</v>
      </c>
      <c r="E31" s="96">
        <v>12</v>
      </c>
      <c r="F31" s="96">
        <v>1</v>
      </c>
      <c r="G31" s="248">
        <v>52</v>
      </c>
      <c r="H31" s="247">
        <v>18</v>
      </c>
      <c r="I31" s="96">
        <v>36</v>
      </c>
      <c r="J31" s="96">
        <v>0</v>
      </c>
      <c r="K31" s="96">
        <v>8</v>
      </c>
      <c r="L31" s="96">
        <v>0</v>
      </c>
      <c r="M31" s="248">
        <v>62</v>
      </c>
      <c r="N31" s="247">
        <v>13</v>
      </c>
      <c r="O31" s="96">
        <v>23</v>
      </c>
      <c r="P31" s="96">
        <v>0</v>
      </c>
      <c r="Q31" s="96">
        <v>5</v>
      </c>
      <c r="R31" s="96">
        <v>2</v>
      </c>
      <c r="S31" s="248">
        <v>43</v>
      </c>
      <c r="T31" s="247">
        <v>11</v>
      </c>
      <c r="U31" s="96">
        <v>30</v>
      </c>
      <c r="V31" s="96">
        <v>0</v>
      </c>
      <c r="W31" s="96">
        <v>9</v>
      </c>
      <c r="X31" s="96">
        <v>0</v>
      </c>
      <c r="Y31" s="248">
        <v>50</v>
      </c>
      <c r="Z31" s="96">
        <v>12</v>
      </c>
      <c r="AA31" s="96">
        <v>36</v>
      </c>
      <c r="AB31" s="96">
        <v>0</v>
      </c>
      <c r="AC31" s="96">
        <v>5</v>
      </c>
      <c r="AD31" s="96">
        <v>3</v>
      </c>
      <c r="AE31" s="96">
        <v>56</v>
      </c>
    </row>
    <row r="32" spans="1:31" ht="15" customHeight="1">
      <c r="A32" s="185" t="s">
        <v>228</v>
      </c>
      <c r="B32" s="247">
        <v>3</v>
      </c>
      <c r="C32" s="96">
        <v>1</v>
      </c>
      <c r="D32" s="96">
        <v>0</v>
      </c>
      <c r="E32" s="96">
        <v>5</v>
      </c>
      <c r="F32" s="96">
        <v>1</v>
      </c>
      <c r="G32" s="248">
        <v>10</v>
      </c>
      <c r="H32" s="247">
        <v>3</v>
      </c>
      <c r="I32" s="96">
        <v>3</v>
      </c>
      <c r="J32" s="96">
        <v>0</v>
      </c>
      <c r="K32" s="96">
        <v>0</v>
      </c>
      <c r="L32" s="96">
        <v>0</v>
      </c>
      <c r="M32" s="248">
        <v>6</v>
      </c>
      <c r="N32" s="247">
        <v>3</v>
      </c>
      <c r="O32" s="96">
        <v>4</v>
      </c>
      <c r="P32" s="96">
        <v>0</v>
      </c>
      <c r="Q32" s="96">
        <v>4</v>
      </c>
      <c r="R32" s="96">
        <v>2</v>
      </c>
      <c r="S32" s="248">
        <v>13</v>
      </c>
      <c r="T32" s="247">
        <v>0</v>
      </c>
      <c r="U32" s="96">
        <v>6</v>
      </c>
      <c r="V32" s="96">
        <v>0</v>
      </c>
      <c r="W32" s="96">
        <v>4</v>
      </c>
      <c r="X32" s="96">
        <v>0</v>
      </c>
      <c r="Y32" s="248">
        <v>10</v>
      </c>
      <c r="Z32" s="96">
        <v>0</v>
      </c>
      <c r="AA32" s="96">
        <v>2</v>
      </c>
      <c r="AB32" s="96">
        <v>0</v>
      </c>
      <c r="AC32" s="96">
        <v>2</v>
      </c>
      <c r="AD32" s="96">
        <v>3</v>
      </c>
      <c r="AE32" s="96">
        <v>7</v>
      </c>
    </row>
    <row r="33" spans="1:31" s="165" customFormat="1" ht="15" customHeight="1">
      <c r="A33" s="547" t="s">
        <v>556</v>
      </c>
      <c r="B33" s="247">
        <v>1</v>
      </c>
      <c r="C33" s="96">
        <v>7</v>
      </c>
      <c r="D33" s="96">
        <v>0</v>
      </c>
      <c r="E33" s="96">
        <v>1</v>
      </c>
      <c r="F33" s="96">
        <v>0</v>
      </c>
      <c r="G33" s="248">
        <v>9</v>
      </c>
      <c r="H33" s="247">
        <v>2</v>
      </c>
      <c r="I33" s="96">
        <v>8</v>
      </c>
      <c r="J33" s="96">
        <v>0</v>
      </c>
      <c r="K33" s="96">
        <v>0</v>
      </c>
      <c r="L33" s="96">
        <v>0</v>
      </c>
      <c r="M33" s="248">
        <v>10</v>
      </c>
      <c r="N33" s="247">
        <v>0</v>
      </c>
      <c r="O33" s="96">
        <v>5</v>
      </c>
      <c r="P33" s="96">
        <v>0</v>
      </c>
      <c r="Q33" s="96">
        <v>0</v>
      </c>
      <c r="R33" s="96">
        <v>0</v>
      </c>
      <c r="S33" s="248">
        <v>5</v>
      </c>
      <c r="T33" s="247">
        <v>0</v>
      </c>
      <c r="U33" s="96">
        <v>10</v>
      </c>
      <c r="V33" s="96">
        <v>0</v>
      </c>
      <c r="W33" s="96">
        <v>0</v>
      </c>
      <c r="X33" s="96">
        <v>0</v>
      </c>
      <c r="Y33" s="248">
        <v>10</v>
      </c>
      <c r="Z33" s="96">
        <v>0</v>
      </c>
      <c r="AA33" s="96">
        <v>8</v>
      </c>
      <c r="AB33" s="96">
        <v>0</v>
      </c>
      <c r="AC33" s="96">
        <v>0</v>
      </c>
      <c r="AD33" s="96">
        <v>0</v>
      </c>
      <c r="AE33" s="96">
        <v>8</v>
      </c>
    </row>
    <row r="34" spans="1:31" ht="15" customHeight="1">
      <c r="A34" s="185" t="s">
        <v>227</v>
      </c>
      <c r="B34" s="247">
        <v>10</v>
      </c>
      <c r="C34" s="96">
        <v>16</v>
      </c>
      <c r="D34" s="96">
        <v>0</v>
      </c>
      <c r="E34" s="96">
        <v>6</v>
      </c>
      <c r="F34" s="96">
        <v>0</v>
      </c>
      <c r="G34" s="248">
        <v>32</v>
      </c>
      <c r="H34" s="247">
        <v>11</v>
      </c>
      <c r="I34" s="96">
        <v>24</v>
      </c>
      <c r="J34" s="96">
        <v>0</v>
      </c>
      <c r="K34" s="96">
        <v>8</v>
      </c>
      <c r="L34" s="96">
        <v>0</v>
      </c>
      <c r="M34" s="248">
        <v>43</v>
      </c>
      <c r="N34" s="247">
        <v>8</v>
      </c>
      <c r="O34" s="96">
        <v>11</v>
      </c>
      <c r="P34" s="96">
        <v>0</v>
      </c>
      <c r="Q34" s="96">
        <v>1</v>
      </c>
      <c r="R34" s="96">
        <v>0</v>
      </c>
      <c r="S34" s="248">
        <v>20</v>
      </c>
      <c r="T34" s="247">
        <v>11</v>
      </c>
      <c r="U34" s="96">
        <v>13</v>
      </c>
      <c r="V34" s="96">
        <v>0</v>
      </c>
      <c r="W34" s="96">
        <v>5</v>
      </c>
      <c r="X34" s="96">
        <v>0</v>
      </c>
      <c r="Y34" s="248">
        <v>29</v>
      </c>
      <c r="Z34" s="96">
        <v>12</v>
      </c>
      <c r="AA34" s="96">
        <v>25</v>
      </c>
      <c r="AB34" s="96">
        <v>0</v>
      </c>
      <c r="AC34" s="96">
        <v>3</v>
      </c>
      <c r="AD34" s="96">
        <v>0</v>
      </c>
      <c r="AE34" s="96">
        <v>40</v>
      </c>
    </row>
    <row r="35" spans="1:31" s="165" customFormat="1" ht="15" customHeight="1">
      <c r="A35" s="214" t="s">
        <v>229</v>
      </c>
      <c r="B35" s="284">
        <v>0</v>
      </c>
      <c r="C35" s="281">
        <v>1</v>
      </c>
      <c r="D35" s="281">
        <v>0</v>
      </c>
      <c r="E35" s="281">
        <v>0</v>
      </c>
      <c r="F35" s="281">
        <v>0</v>
      </c>
      <c r="G35" s="285">
        <v>1</v>
      </c>
      <c r="H35" s="284">
        <v>2</v>
      </c>
      <c r="I35" s="281">
        <v>1</v>
      </c>
      <c r="J35" s="281">
        <v>0</v>
      </c>
      <c r="K35" s="281">
        <v>0</v>
      </c>
      <c r="L35" s="281">
        <v>0</v>
      </c>
      <c r="M35" s="285">
        <v>3</v>
      </c>
      <c r="N35" s="284">
        <v>2</v>
      </c>
      <c r="O35" s="281">
        <v>3</v>
      </c>
      <c r="P35" s="281">
        <v>0</v>
      </c>
      <c r="Q35" s="281">
        <v>0</v>
      </c>
      <c r="R35" s="281">
        <v>0</v>
      </c>
      <c r="S35" s="285">
        <v>5</v>
      </c>
      <c r="T35" s="284">
        <v>0</v>
      </c>
      <c r="U35" s="281">
        <v>1</v>
      </c>
      <c r="V35" s="281">
        <v>0</v>
      </c>
      <c r="W35" s="281">
        <v>0</v>
      </c>
      <c r="X35" s="281">
        <v>0</v>
      </c>
      <c r="Y35" s="285">
        <v>1</v>
      </c>
      <c r="Z35" s="281">
        <v>0</v>
      </c>
      <c r="AA35" s="281">
        <v>1</v>
      </c>
      <c r="AB35" s="281">
        <v>0</v>
      </c>
      <c r="AC35" s="281">
        <v>0</v>
      </c>
      <c r="AD35" s="281">
        <v>0</v>
      </c>
      <c r="AE35" s="281">
        <v>1</v>
      </c>
    </row>
    <row r="36" spans="1:31" s="165" customFormat="1" ht="15" customHeight="1">
      <c r="A36" s="184" t="s">
        <v>286</v>
      </c>
      <c r="B36" s="247">
        <v>6</v>
      </c>
      <c r="C36" s="96">
        <v>24</v>
      </c>
      <c r="D36" s="96">
        <v>0</v>
      </c>
      <c r="E36" s="96">
        <v>11</v>
      </c>
      <c r="F36" s="96">
        <v>0</v>
      </c>
      <c r="G36" s="248">
        <v>41</v>
      </c>
      <c r="H36" s="247">
        <v>4</v>
      </c>
      <c r="I36" s="96">
        <v>22</v>
      </c>
      <c r="J36" s="96">
        <v>0</v>
      </c>
      <c r="K36" s="96">
        <v>6</v>
      </c>
      <c r="L36" s="96">
        <v>0</v>
      </c>
      <c r="M36" s="248">
        <v>32</v>
      </c>
      <c r="N36" s="247">
        <v>11</v>
      </c>
      <c r="O36" s="96">
        <v>12</v>
      </c>
      <c r="P36" s="96">
        <v>0</v>
      </c>
      <c r="Q36" s="96">
        <v>3</v>
      </c>
      <c r="R36" s="96">
        <v>2</v>
      </c>
      <c r="S36" s="248">
        <v>28</v>
      </c>
      <c r="T36" s="247">
        <v>6</v>
      </c>
      <c r="U36" s="96">
        <v>9</v>
      </c>
      <c r="V36" s="96">
        <v>0</v>
      </c>
      <c r="W36" s="96">
        <v>5</v>
      </c>
      <c r="X36" s="96">
        <v>4</v>
      </c>
      <c r="Y36" s="248">
        <v>24</v>
      </c>
      <c r="Z36" s="96">
        <v>3</v>
      </c>
      <c r="AA36" s="96">
        <v>14</v>
      </c>
      <c r="AB36" s="96">
        <v>0</v>
      </c>
      <c r="AC36" s="96">
        <v>2</v>
      </c>
      <c r="AD36" s="96">
        <v>0</v>
      </c>
      <c r="AE36" s="96">
        <v>19</v>
      </c>
    </row>
    <row r="37" spans="1:31" s="165" customFormat="1" ht="15" customHeight="1">
      <c r="A37" s="279" t="s">
        <v>365</v>
      </c>
      <c r="B37" s="247">
        <v>6</v>
      </c>
      <c r="C37" s="96">
        <v>15</v>
      </c>
      <c r="D37" s="96">
        <v>0</v>
      </c>
      <c r="E37" s="96">
        <v>11</v>
      </c>
      <c r="F37" s="96">
        <v>0</v>
      </c>
      <c r="G37" s="248">
        <v>32</v>
      </c>
      <c r="H37" s="247">
        <v>3</v>
      </c>
      <c r="I37" s="96">
        <v>9</v>
      </c>
      <c r="J37" s="96">
        <v>0</v>
      </c>
      <c r="K37" s="96">
        <v>6</v>
      </c>
      <c r="L37" s="96">
        <v>0</v>
      </c>
      <c r="M37" s="248">
        <v>18</v>
      </c>
      <c r="N37" s="247">
        <v>8</v>
      </c>
      <c r="O37" s="96">
        <v>9</v>
      </c>
      <c r="P37" s="96">
        <v>0</v>
      </c>
      <c r="Q37" s="96">
        <v>1</v>
      </c>
      <c r="R37" s="96">
        <v>0</v>
      </c>
      <c r="S37" s="248">
        <v>18</v>
      </c>
      <c r="T37" s="247">
        <v>3</v>
      </c>
      <c r="U37" s="96">
        <v>4</v>
      </c>
      <c r="V37" s="96">
        <v>0</v>
      </c>
      <c r="W37" s="96">
        <v>1</v>
      </c>
      <c r="X37" s="96">
        <v>0</v>
      </c>
      <c r="Y37" s="248">
        <v>8</v>
      </c>
      <c r="Z37" s="96">
        <v>3</v>
      </c>
      <c r="AA37" s="96">
        <v>7</v>
      </c>
      <c r="AB37" s="96">
        <v>0</v>
      </c>
      <c r="AC37" s="96">
        <v>2</v>
      </c>
      <c r="AD37" s="96">
        <v>0</v>
      </c>
      <c r="AE37" s="96">
        <v>12</v>
      </c>
    </row>
    <row r="38" spans="1:31" s="165" customFormat="1" ht="15" customHeight="1">
      <c r="A38" s="214" t="s">
        <v>366</v>
      </c>
      <c r="B38" s="284">
        <v>0</v>
      </c>
      <c r="C38" s="281">
        <v>9</v>
      </c>
      <c r="D38" s="281">
        <v>0</v>
      </c>
      <c r="E38" s="281">
        <v>0</v>
      </c>
      <c r="F38" s="281">
        <v>0</v>
      </c>
      <c r="G38" s="285">
        <v>9</v>
      </c>
      <c r="H38" s="284">
        <v>1</v>
      </c>
      <c r="I38" s="281">
        <v>13</v>
      </c>
      <c r="J38" s="281">
        <v>0</v>
      </c>
      <c r="K38" s="281">
        <v>0</v>
      </c>
      <c r="L38" s="281">
        <v>0</v>
      </c>
      <c r="M38" s="285">
        <v>14</v>
      </c>
      <c r="N38" s="284">
        <v>3</v>
      </c>
      <c r="O38" s="281">
        <v>3</v>
      </c>
      <c r="P38" s="281">
        <v>0</v>
      </c>
      <c r="Q38" s="281">
        <v>2</v>
      </c>
      <c r="R38" s="281">
        <v>2</v>
      </c>
      <c r="S38" s="285">
        <v>10</v>
      </c>
      <c r="T38" s="284">
        <v>3</v>
      </c>
      <c r="U38" s="281">
        <v>5</v>
      </c>
      <c r="V38" s="281">
        <v>0</v>
      </c>
      <c r="W38" s="281">
        <v>4</v>
      </c>
      <c r="X38" s="281">
        <v>4</v>
      </c>
      <c r="Y38" s="285">
        <v>16</v>
      </c>
      <c r="Z38" s="281">
        <v>0</v>
      </c>
      <c r="AA38" s="281">
        <v>7</v>
      </c>
      <c r="AB38" s="281">
        <v>0</v>
      </c>
      <c r="AC38" s="281">
        <v>0</v>
      </c>
      <c r="AD38" s="281">
        <v>0</v>
      </c>
      <c r="AE38" s="281">
        <v>7</v>
      </c>
    </row>
    <row r="39" spans="1:31" s="165" customFormat="1" ht="15" customHeight="1">
      <c r="A39" s="184" t="s">
        <v>284</v>
      </c>
      <c r="B39" s="247">
        <v>0</v>
      </c>
      <c r="C39" s="96">
        <v>0</v>
      </c>
      <c r="D39" s="96">
        <v>0</v>
      </c>
      <c r="E39" s="96">
        <v>1</v>
      </c>
      <c r="F39" s="96">
        <v>0</v>
      </c>
      <c r="G39" s="248">
        <v>1</v>
      </c>
      <c r="H39" s="247">
        <v>1</v>
      </c>
      <c r="I39" s="96">
        <v>1</v>
      </c>
      <c r="J39" s="96">
        <v>0</v>
      </c>
      <c r="K39" s="96">
        <v>1</v>
      </c>
      <c r="L39" s="96">
        <v>0</v>
      </c>
      <c r="M39" s="248">
        <v>3</v>
      </c>
      <c r="N39" s="247">
        <v>3</v>
      </c>
      <c r="O39" s="96">
        <v>1</v>
      </c>
      <c r="P39" s="96">
        <v>0</v>
      </c>
      <c r="Q39" s="96">
        <v>0</v>
      </c>
      <c r="R39" s="96">
        <v>4</v>
      </c>
      <c r="S39" s="248">
        <v>8</v>
      </c>
      <c r="T39" s="247">
        <v>0</v>
      </c>
      <c r="U39" s="96">
        <v>2</v>
      </c>
      <c r="V39" s="96">
        <v>0</v>
      </c>
      <c r="W39" s="96">
        <v>3</v>
      </c>
      <c r="X39" s="96">
        <v>1</v>
      </c>
      <c r="Y39" s="248">
        <v>6</v>
      </c>
      <c r="Z39" s="96">
        <v>0</v>
      </c>
      <c r="AA39" s="96">
        <v>1</v>
      </c>
      <c r="AB39" s="96">
        <v>0</v>
      </c>
      <c r="AC39" s="96">
        <v>1</v>
      </c>
      <c r="AD39" s="96">
        <v>1</v>
      </c>
      <c r="AE39" s="96">
        <v>3</v>
      </c>
    </row>
    <row r="40" spans="1:31" ht="15" customHeight="1">
      <c r="A40" s="184" t="s">
        <v>368</v>
      </c>
      <c r="B40" s="247">
        <v>0</v>
      </c>
      <c r="C40" s="96">
        <v>4</v>
      </c>
      <c r="D40" s="96">
        <v>0</v>
      </c>
      <c r="E40" s="96">
        <v>0</v>
      </c>
      <c r="F40" s="96">
        <v>1</v>
      </c>
      <c r="G40" s="248">
        <v>5</v>
      </c>
      <c r="H40" s="247">
        <v>1</v>
      </c>
      <c r="I40" s="96">
        <v>4</v>
      </c>
      <c r="J40" s="96">
        <v>0</v>
      </c>
      <c r="K40" s="96">
        <v>0</v>
      </c>
      <c r="L40" s="96">
        <v>0</v>
      </c>
      <c r="M40" s="248">
        <v>5</v>
      </c>
      <c r="N40" s="247">
        <v>0</v>
      </c>
      <c r="O40" s="96">
        <v>5</v>
      </c>
      <c r="P40" s="96">
        <v>0</v>
      </c>
      <c r="Q40" s="96">
        <v>0</v>
      </c>
      <c r="R40" s="96">
        <v>1</v>
      </c>
      <c r="S40" s="248">
        <v>6</v>
      </c>
      <c r="T40" s="247">
        <v>0</v>
      </c>
      <c r="U40" s="96">
        <v>4</v>
      </c>
      <c r="V40" s="96">
        <v>0</v>
      </c>
      <c r="W40" s="96">
        <v>0</v>
      </c>
      <c r="X40" s="96">
        <v>1</v>
      </c>
      <c r="Y40" s="248">
        <v>5</v>
      </c>
      <c r="Z40" s="96">
        <v>0</v>
      </c>
      <c r="AA40" s="96">
        <v>2</v>
      </c>
      <c r="AB40" s="96">
        <v>0</v>
      </c>
      <c r="AC40" s="96">
        <v>0</v>
      </c>
      <c r="AD40" s="96">
        <v>0</v>
      </c>
      <c r="AE40" s="96">
        <v>2</v>
      </c>
    </row>
    <row r="41" spans="1:31" ht="15" customHeight="1">
      <c r="A41" s="157" t="s">
        <v>36</v>
      </c>
      <c r="B41" s="249">
        <v>20</v>
      </c>
      <c r="C41" s="103">
        <v>53</v>
      </c>
      <c r="D41" s="103">
        <v>0</v>
      </c>
      <c r="E41" s="103">
        <v>24</v>
      </c>
      <c r="F41" s="103">
        <v>2</v>
      </c>
      <c r="G41" s="250">
        <v>99</v>
      </c>
      <c r="H41" s="249">
        <v>24</v>
      </c>
      <c r="I41" s="103">
        <v>63</v>
      </c>
      <c r="J41" s="103">
        <v>0</v>
      </c>
      <c r="K41" s="103">
        <v>15</v>
      </c>
      <c r="L41" s="103">
        <v>0</v>
      </c>
      <c r="M41" s="250">
        <v>102</v>
      </c>
      <c r="N41" s="249">
        <v>27</v>
      </c>
      <c r="O41" s="103">
        <v>41</v>
      </c>
      <c r="P41" s="103">
        <v>0</v>
      </c>
      <c r="Q41" s="103">
        <v>8</v>
      </c>
      <c r="R41" s="103">
        <v>9</v>
      </c>
      <c r="S41" s="250">
        <v>85</v>
      </c>
      <c r="T41" s="249">
        <v>17</v>
      </c>
      <c r="U41" s="103">
        <v>45</v>
      </c>
      <c r="V41" s="103">
        <v>0</v>
      </c>
      <c r="W41" s="103">
        <v>17</v>
      </c>
      <c r="X41" s="103">
        <v>6</v>
      </c>
      <c r="Y41" s="250">
        <v>85</v>
      </c>
      <c r="Z41" s="103">
        <v>15</v>
      </c>
      <c r="AA41" s="103">
        <v>53</v>
      </c>
      <c r="AB41" s="103">
        <v>0</v>
      </c>
      <c r="AC41" s="103">
        <v>8</v>
      </c>
      <c r="AD41" s="103">
        <v>4</v>
      </c>
      <c r="AE41" s="103">
        <v>80</v>
      </c>
    </row>
    <row r="42" spans="1:31" ht="15" customHeight="1">
      <c r="A42" s="116" t="s">
        <v>272</v>
      </c>
      <c r="B42" s="251">
        <v>17</v>
      </c>
      <c r="C42" s="135">
        <v>48</v>
      </c>
      <c r="D42" s="135">
        <v>0</v>
      </c>
      <c r="E42" s="135">
        <v>18</v>
      </c>
      <c r="F42" s="135">
        <v>0</v>
      </c>
      <c r="G42" s="252">
        <v>83</v>
      </c>
      <c r="H42" s="251">
        <v>19</v>
      </c>
      <c r="I42" s="135">
        <v>55</v>
      </c>
      <c r="J42" s="135">
        <v>0</v>
      </c>
      <c r="K42" s="135">
        <v>14</v>
      </c>
      <c r="L42" s="135">
        <v>0</v>
      </c>
      <c r="M42" s="252">
        <v>88</v>
      </c>
      <c r="N42" s="251">
        <v>21</v>
      </c>
      <c r="O42" s="135">
        <v>31</v>
      </c>
      <c r="P42" s="135">
        <v>0</v>
      </c>
      <c r="Q42" s="135">
        <v>4</v>
      </c>
      <c r="R42" s="135">
        <v>2</v>
      </c>
      <c r="S42" s="252">
        <v>58</v>
      </c>
      <c r="T42" s="251">
        <v>17</v>
      </c>
      <c r="U42" s="135">
        <v>33</v>
      </c>
      <c r="V42" s="135">
        <v>0</v>
      </c>
      <c r="W42" s="135">
        <v>10</v>
      </c>
      <c r="X42" s="135">
        <v>4</v>
      </c>
      <c r="Y42" s="252">
        <v>64</v>
      </c>
      <c r="Z42" s="135">
        <v>15</v>
      </c>
      <c r="AA42" s="135">
        <v>48</v>
      </c>
      <c r="AB42" s="135">
        <v>0</v>
      </c>
      <c r="AC42" s="135">
        <v>5</v>
      </c>
      <c r="AD42" s="135">
        <v>0</v>
      </c>
      <c r="AE42" s="135">
        <v>68</v>
      </c>
    </row>
    <row r="43" spans="1:31" ht="15" customHeight="1">
      <c r="A43" s="236" t="s">
        <v>273</v>
      </c>
      <c r="B43" s="253">
        <v>85</v>
      </c>
      <c r="C43" s="239">
        <v>90.6</v>
      </c>
      <c r="D43" s="239">
        <v>0</v>
      </c>
      <c r="E43" s="239">
        <v>75</v>
      </c>
      <c r="F43" s="239">
        <v>0</v>
      </c>
      <c r="G43" s="254">
        <v>83.8</v>
      </c>
      <c r="H43" s="253">
        <v>79.2</v>
      </c>
      <c r="I43" s="239">
        <v>87.3</v>
      </c>
      <c r="J43" s="239">
        <v>0</v>
      </c>
      <c r="K43" s="239">
        <v>93.3</v>
      </c>
      <c r="L43" s="239">
        <v>0</v>
      </c>
      <c r="M43" s="254">
        <v>86.3</v>
      </c>
      <c r="N43" s="253">
        <v>77.8</v>
      </c>
      <c r="O43" s="239">
        <v>75.599999999999994</v>
      </c>
      <c r="P43" s="239">
        <v>0</v>
      </c>
      <c r="Q43" s="239">
        <v>50</v>
      </c>
      <c r="R43" s="239">
        <v>22.2</v>
      </c>
      <c r="S43" s="254">
        <v>68.2</v>
      </c>
      <c r="T43" s="253">
        <v>100</v>
      </c>
      <c r="U43" s="239">
        <v>73.3</v>
      </c>
      <c r="V43" s="239">
        <v>0</v>
      </c>
      <c r="W43" s="239">
        <v>58.8</v>
      </c>
      <c r="X43" s="239">
        <v>66.7</v>
      </c>
      <c r="Y43" s="254">
        <v>75.3</v>
      </c>
      <c r="Z43" s="239">
        <v>100</v>
      </c>
      <c r="AA43" s="239">
        <v>90.6</v>
      </c>
      <c r="AB43" s="239">
        <v>0</v>
      </c>
      <c r="AC43" s="239">
        <v>62.5</v>
      </c>
      <c r="AD43" s="239">
        <v>0</v>
      </c>
      <c r="AE43" s="239">
        <v>85</v>
      </c>
    </row>
    <row r="44" spans="1:31" ht="15" customHeight="1">
      <c r="A44" s="162"/>
      <c r="E44" s="165"/>
      <c r="K44" s="165"/>
      <c r="Q44" s="165"/>
      <c r="W44" s="165"/>
      <c r="AC44" s="165"/>
    </row>
    <row r="45" spans="1:31" s="165" customFormat="1" ht="22.5" customHeight="1">
      <c r="A45" s="325" t="s">
        <v>329</v>
      </c>
      <c r="B45" s="323"/>
      <c r="C45" s="324"/>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row>
    <row r="46" spans="1:31" s="165" customFormat="1" ht="15" customHeight="1">
      <c r="A46" s="266" t="s">
        <v>226</v>
      </c>
      <c r="B46" s="563" t="str">
        <f>'Table Of Contents'!$C$4</f>
        <v>July 2017 to June 2018</v>
      </c>
      <c r="C46" s="564"/>
      <c r="D46" s="564"/>
      <c r="E46" s="564"/>
      <c r="F46" s="564"/>
      <c r="G46" s="565"/>
      <c r="H46" s="563" t="str">
        <f>'Table Of Contents'!$D$4</f>
        <v>July 2018 to June 2019</v>
      </c>
      <c r="I46" s="564"/>
      <c r="J46" s="564"/>
      <c r="K46" s="564"/>
      <c r="L46" s="564"/>
      <c r="M46" s="565"/>
      <c r="N46" s="563" t="str">
        <f>'Table Of Contents'!$E$4</f>
        <v>July 2019 to June 2020</v>
      </c>
      <c r="O46" s="564"/>
      <c r="P46" s="564"/>
      <c r="Q46" s="564"/>
      <c r="R46" s="564"/>
      <c r="S46" s="565"/>
      <c r="T46" s="563" t="str">
        <f>'Table Of Contents'!$F$4</f>
        <v>July 2020 to June 2021</v>
      </c>
      <c r="U46" s="564"/>
      <c r="V46" s="564"/>
      <c r="W46" s="564"/>
      <c r="X46" s="564"/>
      <c r="Y46" s="565"/>
      <c r="Z46" s="563" t="str">
        <f>'Table Of Contents'!$G$4</f>
        <v>July 2021 to June 2022</v>
      </c>
      <c r="AA46" s="564"/>
      <c r="AB46" s="564"/>
      <c r="AC46" s="564"/>
      <c r="AD46" s="564"/>
      <c r="AE46" s="564"/>
    </row>
    <row r="47" spans="1:31" s="165" customFormat="1" ht="15" customHeight="1">
      <c r="A47" s="184" t="s">
        <v>205</v>
      </c>
      <c r="B47" s="247">
        <v>129</v>
      </c>
      <c r="C47" s="96">
        <v>172</v>
      </c>
      <c r="D47" s="96">
        <v>0</v>
      </c>
      <c r="E47" s="96">
        <v>475</v>
      </c>
      <c r="F47" s="96">
        <v>64</v>
      </c>
      <c r="G47" s="248">
        <v>840</v>
      </c>
      <c r="H47" s="247">
        <v>139</v>
      </c>
      <c r="I47" s="96">
        <v>151</v>
      </c>
      <c r="J47" s="96">
        <v>0</v>
      </c>
      <c r="K47" s="96">
        <v>489</v>
      </c>
      <c r="L47" s="96">
        <v>53</v>
      </c>
      <c r="M47" s="248">
        <v>832</v>
      </c>
      <c r="N47" s="247">
        <v>105</v>
      </c>
      <c r="O47" s="96">
        <v>140</v>
      </c>
      <c r="P47" s="96">
        <v>0</v>
      </c>
      <c r="Q47" s="96">
        <v>399</v>
      </c>
      <c r="R47" s="96">
        <v>41</v>
      </c>
      <c r="S47" s="248">
        <v>685</v>
      </c>
      <c r="T47" s="247">
        <v>101</v>
      </c>
      <c r="U47" s="96">
        <v>129</v>
      </c>
      <c r="V47" s="96">
        <v>0</v>
      </c>
      <c r="W47" s="96">
        <v>437</v>
      </c>
      <c r="X47" s="96">
        <v>36</v>
      </c>
      <c r="Y47" s="248">
        <v>703</v>
      </c>
      <c r="Z47" s="96">
        <v>87</v>
      </c>
      <c r="AA47" s="96">
        <v>90</v>
      </c>
      <c r="AB47" s="96">
        <v>0</v>
      </c>
      <c r="AC47" s="96">
        <v>346</v>
      </c>
      <c r="AD47" s="96">
        <v>38</v>
      </c>
      <c r="AE47" s="96">
        <v>561</v>
      </c>
    </row>
    <row r="48" spans="1:31" s="165" customFormat="1" ht="15" customHeight="1">
      <c r="A48" s="185" t="s">
        <v>228</v>
      </c>
      <c r="B48" s="247">
        <v>39</v>
      </c>
      <c r="C48" s="96">
        <v>43</v>
      </c>
      <c r="D48" s="96">
        <v>0</v>
      </c>
      <c r="E48" s="96">
        <v>232</v>
      </c>
      <c r="F48" s="96">
        <v>30</v>
      </c>
      <c r="G48" s="248">
        <v>344</v>
      </c>
      <c r="H48" s="247">
        <v>41</v>
      </c>
      <c r="I48" s="96">
        <v>42</v>
      </c>
      <c r="J48" s="96">
        <v>0</v>
      </c>
      <c r="K48" s="96">
        <v>235</v>
      </c>
      <c r="L48" s="96">
        <v>22</v>
      </c>
      <c r="M48" s="248">
        <v>340</v>
      </c>
      <c r="N48" s="247">
        <v>25</v>
      </c>
      <c r="O48" s="96">
        <v>26</v>
      </c>
      <c r="P48" s="96">
        <v>0</v>
      </c>
      <c r="Q48" s="96">
        <v>178</v>
      </c>
      <c r="R48" s="96">
        <v>19</v>
      </c>
      <c r="S48" s="248">
        <v>248</v>
      </c>
      <c r="T48" s="247">
        <v>33</v>
      </c>
      <c r="U48" s="96">
        <v>36</v>
      </c>
      <c r="V48" s="96">
        <v>0</v>
      </c>
      <c r="W48" s="96">
        <v>216</v>
      </c>
      <c r="X48" s="96">
        <v>18</v>
      </c>
      <c r="Y48" s="248">
        <v>303</v>
      </c>
      <c r="Z48" s="96">
        <v>22</v>
      </c>
      <c r="AA48" s="96">
        <v>15</v>
      </c>
      <c r="AB48" s="96">
        <v>0</v>
      </c>
      <c r="AC48" s="96">
        <v>164</v>
      </c>
      <c r="AD48" s="96">
        <v>19</v>
      </c>
      <c r="AE48" s="96">
        <v>220</v>
      </c>
    </row>
    <row r="49" spans="1:31" s="165" customFormat="1" ht="15" customHeight="1">
      <c r="A49" s="547" t="s">
        <v>556</v>
      </c>
      <c r="B49" s="247">
        <v>3</v>
      </c>
      <c r="C49" s="96">
        <v>7</v>
      </c>
      <c r="D49" s="96">
        <v>0</v>
      </c>
      <c r="E49" s="96">
        <v>8</v>
      </c>
      <c r="F49" s="96">
        <v>2</v>
      </c>
      <c r="G49" s="248">
        <v>20</v>
      </c>
      <c r="H49" s="247">
        <v>1</v>
      </c>
      <c r="I49" s="96">
        <v>10</v>
      </c>
      <c r="J49" s="96">
        <v>0</v>
      </c>
      <c r="K49" s="96">
        <v>9</v>
      </c>
      <c r="L49" s="96">
        <v>0</v>
      </c>
      <c r="M49" s="248">
        <v>20</v>
      </c>
      <c r="N49" s="247">
        <v>1</v>
      </c>
      <c r="O49" s="96">
        <v>8</v>
      </c>
      <c r="P49" s="96">
        <v>0</v>
      </c>
      <c r="Q49" s="96">
        <v>11</v>
      </c>
      <c r="R49" s="96">
        <v>1</v>
      </c>
      <c r="S49" s="248">
        <v>21</v>
      </c>
      <c r="T49" s="247">
        <v>2</v>
      </c>
      <c r="U49" s="96">
        <v>8</v>
      </c>
      <c r="V49" s="96">
        <v>0</v>
      </c>
      <c r="W49" s="96">
        <v>6</v>
      </c>
      <c r="X49" s="96">
        <v>1</v>
      </c>
      <c r="Y49" s="248">
        <v>17</v>
      </c>
      <c r="Z49" s="96">
        <v>5</v>
      </c>
      <c r="AA49" s="96">
        <v>9</v>
      </c>
      <c r="AB49" s="96">
        <v>0</v>
      </c>
      <c r="AC49" s="96">
        <v>8</v>
      </c>
      <c r="AD49" s="96">
        <v>1</v>
      </c>
      <c r="AE49" s="96">
        <v>23</v>
      </c>
    </row>
    <row r="50" spans="1:31" s="165" customFormat="1" ht="15" customHeight="1">
      <c r="A50" s="185" t="s">
        <v>227</v>
      </c>
      <c r="B50" s="247">
        <v>71</v>
      </c>
      <c r="C50" s="96">
        <v>111</v>
      </c>
      <c r="D50" s="96">
        <v>0</v>
      </c>
      <c r="E50" s="96">
        <v>204</v>
      </c>
      <c r="F50" s="96">
        <v>21</v>
      </c>
      <c r="G50" s="248">
        <v>407</v>
      </c>
      <c r="H50" s="247">
        <v>79</v>
      </c>
      <c r="I50" s="96">
        <v>89</v>
      </c>
      <c r="J50" s="96">
        <v>0</v>
      </c>
      <c r="K50" s="96">
        <v>224</v>
      </c>
      <c r="L50" s="96">
        <v>24</v>
      </c>
      <c r="M50" s="248">
        <v>416</v>
      </c>
      <c r="N50" s="247">
        <v>69</v>
      </c>
      <c r="O50" s="96">
        <v>95</v>
      </c>
      <c r="P50" s="96">
        <v>0</v>
      </c>
      <c r="Q50" s="96">
        <v>193</v>
      </c>
      <c r="R50" s="96">
        <v>18</v>
      </c>
      <c r="S50" s="248">
        <v>375</v>
      </c>
      <c r="T50" s="247">
        <v>56</v>
      </c>
      <c r="U50" s="96">
        <v>76</v>
      </c>
      <c r="V50" s="96">
        <v>0</v>
      </c>
      <c r="W50" s="96">
        <v>193</v>
      </c>
      <c r="X50" s="96">
        <v>13</v>
      </c>
      <c r="Y50" s="248">
        <v>338</v>
      </c>
      <c r="Z50" s="96">
        <v>57</v>
      </c>
      <c r="AA50" s="96">
        <v>59</v>
      </c>
      <c r="AB50" s="96">
        <v>0</v>
      </c>
      <c r="AC50" s="96">
        <v>155</v>
      </c>
      <c r="AD50" s="96">
        <v>13</v>
      </c>
      <c r="AE50" s="96">
        <v>284</v>
      </c>
    </row>
    <row r="51" spans="1:31" s="165" customFormat="1" ht="15" customHeight="1">
      <c r="A51" s="280" t="s">
        <v>229</v>
      </c>
      <c r="B51" s="284">
        <v>16</v>
      </c>
      <c r="C51" s="281">
        <v>11</v>
      </c>
      <c r="D51" s="281">
        <v>0</v>
      </c>
      <c r="E51" s="281">
        <v>31</v>
      </c>
      <c r="F51" s="281">
        <v>11</v>
      </c>
      <c r="G51" s="285">
        <v>69</v>
      </c>
      <c r="H51" s="284">
        <v>18</v>
      </c>
      <c r="I51" s="281">
        <v>10</v>
      </c>
      <c r="J51" s="281">
        <v>0</v>
      </c>
      <c r="K51" s="281">
        <v>21</v>
      </c>
      <c r="L51" s="281">
        <v>7</v>
      </c>
      <c r="M51" s="285">
        <v>56</v>
      </c>
      <c r="N51" s="284">
        <v>10</v>
      </c>
      <c r="O51" s="281">
        <v>11</v>
      </c>
      <c r="P51" s="281">
        <v>0</v>
      </c>
      <c r="Q51" s="281">
        <v>17</v>
      </c>
      <c r="R51" s="281">
        <v>3</v>
      </c>
      <c r="S51" s="285">
        <v>41</v>
      </c>
      <c r="T51" s="284">
        <v>10</v>
      </c>
      <c r="U51" s="281">
        <v>9</v>
      </c>
      <c r="V51" s="281">
        <v>0</v>
      </c>
      <c r="W51" s="281">
        <v>22</v>
      </c>
      <c r="X51" s="281">
        <v>4</v>
      </c>
      <c r="Y51" s="285">
        <v>45</v>
      </c>
      <c r="Z51" s="281">
        <v>3</v>
      </c>
      <c r="AA51" s="281">
        <v>7</v>
      </c>
      <c r="AB51" s="281">
        <v>0</v>
      </c>
      <c r="AC51" s="281">
        <v>19</v>
      </c>
      <c r="AD51" s="281">
        <v>5</v>
      </c>
      <c r="AE51" s="281">
        <v>34</v>
      </c>
    </row>
    <row r="52" spans="1:31" s="165" customFormat="1" ht="15" customHeight="1">
      <c r="A52" s="184" t="s">
        <v>286</v>
      </c>
      <c r="B52" s="247">
        <v>703</v>
      </c>
      <c r="C52" s="96">
        <v>1108</v>
      </c>
      <c r="D52" s="96">
        <v>0</v>
      </c>
      <c r="E52" s="96">
        <v>1423</v>
      </c>
      <c r="F52" s="96">
        <v>205</v>
      </c>
      <c r="G52" s="248">
        <v>3439</v>
      </c>
      <c r="H52" s="247">
        <v>761</v>
      </c>
      <c r="I52" s="96">
        <v>1128</v>
      </c>
      <c r="J52" s="96">
        <v>0</v>
      </c>
      <c r="K52" s="96">
        <v>1592</v>
      </c>
      <c r="L52" s="96">
        <v>189</v>
      </c>
      <c r="M52" s="248">
        <v>3670</v>
      </c>
      <c r="N52" s="247">
        <v>754</v>
      </c>
      <c r="O52" s="96">
        <v>1160</v>
      </c>
      <c r="P52" s="96">
        <v>0</v>
      </c>
      <c r="Q52" s="96">
        <v>1109</v>
      </c>
      <c r="R52" s="96">
        <v>125</v>
      </c>
      <c r="S52" s="248">
        <v>3148</v>
      </c>
      <c r="T52" s="247">
        <v>643</v>
      </c>
      <c r="U52" s="96">
        <v>866</v>
      </c>
      <c r="V52" s="96">
        <v>0</v>
      </c>
      <c r="W52" s="96">
        <v>1044</v>
      </c>
      <c r="X52" s="96">
        <v>102</v>
      </c>
      <c r="Y52" s="248">
        <v>2655</v>
      </c>
      <c r="Z52" s="96">
        <v>657</v>
      </c>
      <c r="AA52" s="96">
        <v>867</v>
      </c>
      <c r="AB52" s="96">
        <v>0</v>
      </c>
      <c r="AC52" s="96">
        <v>942</v>
      </c>
      <c r="AD52" s="96">
        <v>138</v>
      </c>
      <c r="AE52" s="96">
        <v>2604</v>
      </c>
    </row>
    <row r="53" spans="1:31" s="165" customFormat="1" ht="15" customHeight="1">
      <c r="A53" s="185" t="s">
        <v>365</v>
      </c>
      <c r="B53" s="247">
        <v>248</v>
      </c>
      <c r="C53" s="96">
        <v>310</v>
      </c>
      <c r="D53" s="96">
        <v>0</v>
      </c>
      <c r="E53" s="96">
        <v>587</v>
      </c>
      <c r="F53" s="96">
        <v>80</v>
      </c>
      <c r="G53" s="248">
        <v>1225</v>
      </c>
      <c r="H53" s="247">
        <v>271</v>
      </c>
      <c r="I53" s="96">
        <v>280</v>
      </c>
      <c r="J53" s="96">
        <v>0</v>
      </c>
      <c r="K53" s="96">
        <v>582</v>
      </c>
      <c r="L53" s="96">
        <v>70</v>
      </c>
      <c r="M53" s="248">
        <v>1203</v>
      </c>
      <c r="N53" s="247">
        <v>220</v>
      </c>
      <c r="O53" s="96">
        <v>254</v>
      </c>
      <c r="P53" s="96">
        <v>0</v>
      </c>
      <c r="Q53" s="96">
        <v>437</v>
      </c>
      <c r="R53" s="96">
        <v>51</v>
      </c>
      <c r="S53" s="248">
        <v>962</v>
      </c>
      <c r="T53" s="247">
        <v>149</v>
      </c>
      <c r="U53" s="96">
        <v>178</v>
      </c>
      <c r="V53" s="96">
        <v>0</v>
      </c>
      <c r="W53" s="96">
        <v>319</v>
      </c>
      <c r="X53" s="96">
        <v>31</v>
      </c>
      <c r="Y53" s="248">
        <v>677</v>
      </c>
      <c r="Z53" s="96">
        <v>133</v>
      </c>
      <c r="AA53" s="96">
        <v>151</v>
      </c>
      <c r="AB53" s="96">
        <v>0</v>
      </c>
      <c r="AC53" s="96">
        <v>294</v>
      </c>
      <c r="AD53" s="96">
        <v>36</v>
      </c>
      <c r="AE53" s="96">
        <v>614</v>
      </c>
    </row>
    <row r="54" spans="1:31" s="165" customFormat="1" ht="15" customHeight="1">
      <c r="A54" s="214" t="s">
        <v>366</v>
      </c>
      <c r="B54" s="284">
        <v>455</v>
      </c>
      <c r="C54" s="281">
        <v>798</v>
      </c>
      <c r="D54" s="281">
        <v>0</v>
      </c>
      <c r="E54" s="281">
        <v>836</v>
      </c>
      <c r="F54" s="281">
        <v>125</v>
      </c>
      <c r="G54" s="285">
        <v>2214</v>
      </c>
      <c r="H54" s="284">
        <v>490</v>
      </c>
      <c r="I54" s="281">
        <v>848</v>
      </c>
      <c r="J54" s="281">
        <v>0</v>
      </c>
      <c r="K54" s="281">
        <v>1010</v>
      </c>
      <c r="L54" s="281">
        <v>119</v>
      </c>
      <c r="M54" s="285">
        <v>2467</v>
      </c>
      <c r="N54" s="284">
        <v>534</v>
      </c>
      <c r="O54" s="281">
        <v>906</v>
      </c>
      <c r="P54" s="281">
        <v>0</v>
      </c>
      <c r="Q54" s="281">
        <v>672</v>
      </c>
      <c r="R54" s="281">
        <v>74</v>
      </c>
      <c r="S54" s="285">
        <v>2186</v>
      </c>
      <c r="T54" s="284">
        <v>494</v>
      </c>
      <c r="U54" s="281">
        <v>688</v>
      </c>
      <c r="V54" s="281">
        <v>0</v>
      </c>
      <c r="W54" s="281">
        <v>725</v>
      </c>
      <c r="X54" s="281">
        <v>71</v>
      </c>
      <c r="Y54" s="285">
        <v>1978</v>
      </c>
      <c r="Z54" s="281">
        <v>524</v>
      </c>
      <c r="AA54" s="281">
        <v>716</v>
      </c>
      <c r="AB54" s="281">
        <v>0</v>
      </c>
      <c r="AC54" s="281">
        <v>648</v>
      </c>
      <c r="AD54" s="281">
        <v>102</v>
      </c>
      <c r="AE54" s="281">
        <v>1990</v>
      </c>
    </row>
    <row r="55" spans="1:31" s="165" customFormat="1" ht="15" customHeight="1">
      <c r="A55" s="184" t="s">
        <v>367</v>
      </c>
      <c r="B55" s="247">
        <v>0</v>
      </c>
      <c r="C55" s="96">
        <v>0</v>
      </c>
      <c r="D55" s="96">
        <v>0</v>
      </c>
      <c r="E55" s="96">
        <v>0</v>
      </c>
      <c r="F55" s="96">
        <v>0</v>
      </c>
      <c r="G55" s="248">
        <v>0</v>
      </c>
      <c r="H55" s="247">
        <v>0</v>
      </c>
      <c r="I55" s="96">
        <v>0</v>
      </c>
      <c r="J55" s="96">
        <v>0</v>
      </c>
      <c r="K55" s="96">
        <v>0</v>
      </c>
      <c r="L55" s="96">
        <v>0</v>
      </c>
      <c r="M55" s="248">
        <v>0</v>
      </c>
      <c r="N55" s="247">
        <v>0</v>
      </c>
      <c r="O55" s="96">
        <v>0</v>
      </c>
      <c r="P55" s="96">
        <v>0</v>
      </c>
      <c r="Q55" s="96">
        <v>0</v>
      </c>
      <c r="R55" s="96">
        <v>0</v>
      </c>
      <c r="S55" s="248">
        <v>0</v>
      </c>
      <c r="T55" s="247">
        <v>0</v>
      </c>
      <c r="U55" s="96">
        <v>0</v>
      </c>
      <c r="V55" s="96">
        <v>0</v>
      </c>
      <c r="W55" s="96">
        <v>0</v>
      </c>
      <c r="X55" s="96">
        <v>0</v>
      </c>
      <c r="Y55" s="248">
        <v>0</v>
      </c>
      <c r="Z55" s="96">
        <v>0</v>
      </c>
      <c r="AA55" s="96">
        <v>0</v>
      </c>
      <c r="AB55" s="96">
        <v>0</v>
      </c>
      <c r="AC55" s="96">
        <v>1</v>
      </c>
      <c r="AD55" s="96">
        <v>1</v>
      </c>
      <c r="AE55" s="96">
        <v>2</v>
      </c>
    </row>
    <row r="56" spans="1:31" s="165" customFormat="1" ht="15" customHeight="1">
      <c r="A56" s="184" t="s">
        <v>284</v>
      </c>
      <c r="B56" s="247">
        <v>18</v>
      </c>
      <c r="C56" s="96">
        <v>18</v>
      </c>
      <c r="D56" s="96">
        <v>0</v>
      </c>
      <c r="E56" s="96">
        <v>120</v>
      </c>
      <c r="F56" s="96">
        <v>24</v>
      </c>
      <c r="G56" s="248">
        <v>180</v>
      </c>
      <c r="H56" s="247">
        <v>24</v>
      </c>
      <c r="I56" s="96">
        <v>18</v>
      </c>
      <c r="J56" s="96">
        <v>0</v>
      </c>
      <c r="K56" s="96">
        <v>150</v>
      </c>
      <c r="L56" s="96">
        <v>25</v>
      </c>
      <c r="M56" s="248">
        <v>217</v>
      </c>
      <c r="N56" s="247">
        <v>29</v>
      </c>
      <c r="O56" s="96">
        <v>12</v>
      </c>
      <c r="P56" s="96">
        <v>0</v>
      </c>
      <c r="Q56" s="96">
        <v>110</v>
      </c>
      <c r="R56" s="96">
        <v>28</v>
      </c>
      <c r="S56" s="248">
        <v>179</v>
      </c>
      <c r="T56" s="247">
        <v>16</v>
      </c>
      <c r="U56" s="96">
        <v>14</v>
      </c>
      <c r="V56" s="96">
        <v>0</v>
      </c>
      <c r="W56" s="96">
        <v>121</v>
      </c>
      <c r="X56" s="96">
        <v>35</v>
      </c>
      <c r="Y56" s="248">
        <v>186</v>
      </c>
      <c r="Z56" s="96">
        <v>9</v>
      </c>
      <c r="AA56" s="96">
        <v>14</v>
      </c>
      <c r="AB56" s="96">
        <v>0</v>
      </c>
      <c r="AC56" s="96">
        <v>108</v>
      </c>
      <c r="AD56" s="96">
        <v>26</v>
      </c>
      <c r="AE56" s="96">
        <v>157</v>
      </c>
    </row>
    <row r="57" spans="1:31" s="165" customFormat="1" ht="15" customHeight="1">
      <c r="A57" s="184" t="s">
        <v>368</v>
      </c>
      <c r="B57" s="247">
        <v>12</v>
      </c>
      <c r="C57" s="96">
        <v>17</v>
      </c>
      <c r="D57" s="96">
        <v>0</v>
      </c>
      <c r="E57" s="96">
        <v>43</v>
      </c>
      <c r="F57" s="96">
        <v>39</v>
      </c>
      <c r="G57" s="248">
        <v>111</v>
      </c>
      <c r="H57" s="247">
        <v>9</v>
      </c>
      <c r="I57" s="96">
        <v>32</v>
      </c>
      <c r="J57" s="96">
        <v>0</v>
      </c>
      <c r="K57" s="96">
        <v>45</v>
      </c>
      <c r="L57" s="96">
        <v>41</v>
      </c>
      <c r="M57" s="248">
        <v>127</v>
      </c>
      <c r="N57" s="247">
        <v>6</v>
      </c>
      <c r="O57" s="96">
        <v>31</v>
      </c>
      <c r="P57" s="96">
        <v>0</v>
      </c>
      <c r="Q57" s="96">
        <v>44</v>
      </c>
      <c r="R57" s="96">
        <v>26</v>
      </c>
      <c r="S57" s="248">
        <v>107</v>
      </c>
      <c r="T57" s="247">
        <v>8</v>
      </c>
      <c r="U57" s="96">
        <v>18</v>
      </c>
      <c r="V57" s="96">
        <v>0</v>
      </c>
      <c r="W57" s="96">
        <v>32</v>
      </c>
      <c r="X57" s="96">
        <v>34</v>
      </c>
      <c r="Y57" s="248">
        <v>92</v>
      </c>
      <c r="Z57" s="96">
        <v>2</v>
      </c>
      <c r="AA57" s="96">
        <v>16</v>
      </c>
      <c r="AB57" s="96">
        <v>0</v>
      </c>
      <c r="AC57" s="96">
        <v>9</v>
      </c>
      <c r="AD57" s="96">
        <v>24</v>
      </c>
      <c r="AE57" s="96">
        <v>51</v>
      </c>
    </row>
    <row r="58" spans="1:31" s="165" customFormat="1" ht="15" customHeight="1">
      <c r="A58" s="270" t="s">
        <v>36</v>
      </c>
      <c r="B58" s="103">
        <v>862</v>
      </c>
      <c r="C58" s="103">
        <v>1315</v>
      </c>
      <c r="D58" s="103">
        <v>0</v>
      </c>
      <c r="E58" s="103">
        <v>2061</v>
      </c>
      <c r="F58" s="103">
        <v>332</v>
      </c>
      <c r="G58" s="103">
        <v>4570</v>
      </c>
      <c r="H58" s="249">
        <v>933</v>
      </c>
      <c r="I58" s="103">
        <v>1329</v>
      </c>
      <c r="J58" s="103">
        <v>0</v>
      </c>
      <c r="K58" s="103">
        <v>2276</v>
      </c>
      <c r="L58" s="103">
        <v>308</v>
      </c>
      <c r="M58" s="250">
        <v>4846</v>
      </c>
      <c r="N58" s="249">
        <v>894</v>
      </c>
      <c r="O58" s="103">
        <v>1343</v>
      </c>
      <c r="P58" s="103">
        <v>0</v>
      </c>
      <c r="Q58" s="103">
        <v>1662</v>
      </c>
      <c r="R58" s="103">
        <v>220</v>
      </c>
      <c r="S58" s="250">
        <v>4119</v>
      </c>
      <c r="T58" s="249">
        <v>768</v>
      </c>
      <c r="U58" s="103">
        <v>1027</v>
      </c>
      <c r="V58" s="103">
        <v>0</v>
      </c>
      <c r="W58" s="103">
        <v>1634</v>
      </c>
      <c r="X58" s="103">
        <v>207</v>
      </c>
      <c r="Y58" s="250">
        <v>3636</v>
      </c>
      <c r="Z58" s="103">
        <v>755</v>
      </c>
      <c r="AA58" s="103">
        <v>987</v>
      </c>
      <c r="AB58" s="103">
        <v>0</v>
      </c>
      <c r="AC58" s="103">
        <v>1406</v>
      </c>
      <c r="AD58" s="103">
        <v>227</v>
      </c>
      <c r="AE58" s="103">
        <v>3375</v>
      </c>
    </row>
    <row r="59" spans="1:31" s="165" customFormat="1" ht="15" customHeight="1">
      <c r="A59" s="271" t="s">
        <v>272</v>
      </c>
      <c r="B59" s="135">
        <v>793</v>
      </c>
      <c r="C59" s="135">
        <v>1237</v>
      </c>
      <c r="D59" s="135">
        <v>0</v>
      </c>
      <c r="E59" s="135">
        <v>1666</v>
      </c>
      <c r="F59" s="135">
        <v>239</v>
      </c>
      <c r="G59" s="135">
        <v>3935</v>
      </c>
      <c r="H59" s="251">
        <v>859</v>
      </c>
      <c r="I59" s="135">
        <v>1237</v>
      </c>
      <c r="J59" s="135">
        <v>0</v>
      </c>
      <c r="K59" s="135">
        <v>1846</v>
      </c>
      <c r="L59" s="135">
        <v>220</v>
      </c>
      <c r="M59" s="252">
        <v>4162</v>
      </c>
      <c r="N59" s="251">
        <v>834</v>
      </c>
      <c r="O59" s="135">
        <v>1274</v>
      </c>
      <c r="P59" s="135">
        <v>0</v>
      </c>
      <c r="Q59" s="135">
        <v>1330</v>
      </c>
      <c r="R59" s="135">
        <v>147</v>
      </c>
      <c r="S59" s="252">
        <v>3585</v>
      </c>
      <c r="T59" s="251">
        <v>711</v>
      </c>
      <c r="U59" s="135">
        <v>959</v>
      </c>
      <c r="V59" s="135">
        <v>0</v>
      </c>
      <c r="W59" s="135">
        <v>1265</v>
      </c>
      <c r="X59" s="135">
        <v>120</v>
      </c>
      <c r="Y59" s="252">
        <v>3055</v>
      </c>
      <c r="Z59" s="135">
        <v>722</v>
      </c>
      <c r="AA59" s="135">
        <v>942</v>
      </c>
      <c r="AB59" s="135">
        <v>0</v>
      </c>
      <c r="AC59" s="135">
        <v>1125</v>
      </c>
      <c r="AD59" s="135">
        <v>158</v>
      </c>
      <c r="AE59" s="135">
        <v>2947</v>
      </c>
    </row>
    <row r="60" spans="1:31" s="165" customFormat="1" ht="15" customHeight="1">
      <c r="A60" s="272" t="s">
        <v>273</v>
      </c>
      <c r="B60" s="239">
        <v>92</v>
      </c>
      <c r="C60" s="239">
        <v>94.1</v>
      </c>
      <c r="D60" s="239">
        <v>0</v>
      </c>
      <c r="E60" s="239">
        <v>80.8</v>
      </c>
      <c r="F60" s="239">
        <v>72</v>
      </c>
      <c r="G60" s="239">
        <v>86.1</v>
      </c>
      <c r="H60" s="253">
        <v>92.1</v>
      </c>
      <c r="I60" s="239">
        <v>93.1</v>
      </c>
      <c r="J60" s="239">
        <v>0</v>
      </c>
      <c r="K60" s="239">
        <v>81.099999999999994</v>
      </c>
      <c r="L60" s="239">
        <v>71.400000000000006</v>
      </c>
      <c r="M60" s="254">
        <v>85.9</v>
      </c>
      <c r="N60" s="253">
        <v>93.3</v>
      </c>
      <c r="O60" s="239">
        <v>94.9</v>
      </c>
      <c r="P60" s="239">
        <v>0</v>
      </c>
      <c r="Q60" s="239">
        <v>80</v>
      </c>
      <c r="R60" s="239">
        <v>66.8</v>
      </c>
      <c r="S60" s="254">
        <v>87</v>
      </c>
      <c r="T60" s="253">
        <v>92.6</v>
      </c>
      <c r="U60" s="239">
        <v>93.4</v>
      </c>
      <c r="V60" s="239">
        <v>0</v>
      </c>
      <c r="W60" s="239">
        <v>77.400000000000006</v>
      </c>
      <c r="X60" s="239">
        <v>58</v>
      </c>
      <c r="Y60" s="254">
        <v>84</v>
      </c>
      <c r="Z60" s="239">
        <v>95.6</v>
      </c>
      <c r="AA60" s="239">
        <v>95.4</v>
      </c>
      <c r="AB60" s="239">
        <v>0</v>
      </c>
      <c r="AC60" s="239">
        <v>80</v>
      </c>
      <c r="AD60" s="239">
        <v>69.599999999999994</v>
      </c>
      <c r="AE60" s="239">
        <v>87.3</v>
      </c>
    </row>
    <row r="61" spans="1:31" s="165" customFormat="1" ht="15" customHeight="1">
      <c r="A61" s="162"/>
    </row>
    <row r="62" spans="1:31" ht="22.5" customHeight="1">
      <c r="A62" s="325" t="s">
        <v>316</v>
      </c>
      <c r="B62" s="323"/>
      <c r="C62" s="324"/>
      <c r="D62" s="324"/>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row>
    <row r="63" spans="1:31" ht="15" customHeight="1">
      <c r="A63" s="266" t="s">
        <v>226</v>
      </c>
      <c r="B63" s="563" t="str">
        <f>'Table Of Contents'!$C$4</f>
        <v>July 2017 to June 2018</v>
      </c>
      <c r="C63" s="564"/>
      <c r="D63" s="564"/>
      <c r="E63" s="564"/>
      <c r="F63" s="564"/>
      <c r="G63" s="565"/>
      <c r="H63" s="563" t="str">
        <f>'Table Of Contents'!$D$4</f>
        <v>July 2018 to June 2019</v>
      </c>
      <c r="I63" s="564"/>
      <c r="J63" s="564"/>
      <c r="K63" s="564"/>
      <c r="L63" s="564"/>
      <c r="M63" s="565"/>
      <c r="N63" s="563" t="str">
        <f>'Table Of Contents'!$E$4</f>
        <v>July 2019 to June 2020</v>
      </c>
      <c r="O63" s="564"/>
      <c r="P63" s="564"/>
      <c r="Q63" s="564"/>
      <c r="R63" s="564"/>
      <c r="S63" s="565"/>
      <c r="T63" s="563" t="str">
        <f>'Table Of Contents'!$F$4</f>
        <v>July 2020 to June 2021</v>
      </c>
      <c r="U63" s="564"/>
      <c r="V63" s="564"/>
      <c r="W63" s="564"/>
      <c r="X63" s="564"/>
      <c r="Y63" s="565"/>
      <c r="Z63" s="563" t="str">
        <f>'Table Of Contents'!$G$4</f>
        <v>July 2021 to June 2022</v>
      </c>
      <c r="AA63" s="564"/>
      <c r="AB63" s="564"/>
      <c r="AC63" s="564"/>
      <c r="AD63" s="564"/>
      <c r="AE63" s="564"/>
    </row>
    <row r="64" spans="1:31" ht="15" customHeight="1">
      <c r="A64" s="267" t="s">
        <v>205</v>
      </c>
      <c r="B64" s="96">
        <v>1056</v>
      </c>
      <c r="C64" s="96">
        <v>2425</v>
      </c>
      <c r="D64" s="96">
        <v>1359</v>
      </c>
      <c r="E64" s="96">
        <v>6552</v>
      </c>
      <c r="F64" s="96">
        <v>5193</v>
      </c>
      <c r="G64" s="96">
        <v>16585</v>
      </c>
      <c r="H64" s="247">
        <v>1127</v>
      </c>
      <c r="I64" s="96">
        <v>2517</v>
      </c>
      <c r="J64" s="96">
        <v>1366</v>
      </c>
      <c r="K64" s="96">
        <v>6533</v>
      </c>
      <c r="L64" s="96">
        <v>4749</v>
      </c>
      <c r="M64" s="248">
        <v>16292</v>
      </c>
      <c r="N64" s="247">
        <v>1165</v>
      </c>
      <c r="O64" s="96">
        <v>2265</v>
      </c>
      <c r="P64" s="96">
        <v>1167</v>
      </c>
      <c r="Q64" s="96">
        <v>5556</v>
      </c>
      <c r="R64" s="96">
        <v>3642</v>
      </c>
      <c r="S64" s="248">
        <v>13795</v>
      </c>
      <c r="T64" s="247">
        <v>1149</v>
      </c>
      <c r="U64" s="96">
        <v>2214</v>
      </c>
      <c r="V64" s="96">
        <v>1376</v>
      </c>
      <c r="W64" s="96">
        <v>6796</v>
      </c>
      <c r="X64" s="96">
        <v>4217</v>
      </c>
      <c r="Y64" s="248">
        <v>15752</v>
      </c>
      <c r="Z64" s="96">
        <v>861</v>
      </c>
      <c r="AA64" s="96">
        <v>1764</v>
      </c>
      <c r="AB64" s="96">
        <v>977</v>
      </c>
      <c r="AC64" s="96">
        <v>4648</v>
      </c>
      <c r="AD64" s="96">
        <v>3309</v>
      </c>
      <c r="AE64" s="96">
        <v>11559</v>
      </c>
    </row>
    <row r="65" spans="1:31" ht="15" customHeight="1">
      <c r="A65" s="268" t="s">
        <v>228</v>
      </c>
      <c r="B65" s="96">
        <v>140</v>
      </c>
      <c r="C65" s="96">
        <v>121</v>
      </c>
      <c r="D65" s="96">
        <v>3</v>
      </c>
      <c r="E65" s="96">
        <v>1501</v>
      </c>
      <c r="F65" s="96">
        <v>1296</v>
      </c>
      <c r="G65" s="96">
        <v>3061</v>
      </c>
      <c r="H65" s="247">
        <v>120</v>
      </c>
      <c r="I65" s="96">
        <v>166</v>
      </c>
      <c r="J65" s="96">
        <v>0</v>
      </c>
      <c r="K65" s="96">
        <v>1582</v>
      </c>
      <c r="L65" s="96">
        <v>1115</v>
      </c>
      <c r="M65" s="248">
        <v>2983</v>
      </c>
      <c r="N65" s="247">
        <v>110</v>
      </c>
      <c r="O65" s="96">
        <v>114</v>
      </c>
      <c r="P65" s="96">
        <v>0</v>
      </c>
      <c r="Q65" s="96">
        <v>1141</v>
      </c>
      <c r="R65" s="96">
        <v>821</v>
      </c>
      <c r="S65" s="248">
        <v>2186</v>
      </c>
      <c r="T65" s="247">
        <v>143</v>
      </c>
      <c r="U65" s="96">
        <v>110</v>
      </c>
      <c r="V65" s="96">
        <v>1</v>
      </c>
      <c r="W65" s="96">
        <v>1589</v>
      </c>
      <c r="X65" s="96">
        <v>1111</v>
      </c>
      <c r="Y65" s="248">
        <v>2954</v>
      </c>
      <c r="Z65" s="96">
        <v>97</v>
      </c>
      <c r="AA65" s="96">
        <v>92</v>
      </c>
      <c r="AB65" s="96">
        <v>1</v>
      </c>
      <c r="AC65" s="96">
        <v>1087</v>
      </c>
      <c r="AD65" s="96">
        <v>753</v>
      </c>
      <c r="AE65" s="96">
        <v>2030</v>
      </c>
    </row>
    <row r="66" spans="1:31" ht="15" customHeight="1">
      <c r="A66" s="268" t="s">
        <v>227</v>
      </c>
      <c r="B66" s="96">
        <v>857</v>
      </c>
      <c r="C66" s="96">
        <v>2182</v>
      </c>
      <c r="D66" s="96">
        <v>1352</v>
      </c>
      <c r="E66" s="96">
        <v>4591</v>
      </c>
      <c r="F66" s="96">
        <v>3713</v>
      </c>
      <c r="G66" s="96">
        <v>12695</v>
      </c>
      <c r="H66" s="247">
        <v>933</v>
      </c>
      <c r="I66" s="96">
        <v>2205</v>
      </c>
      <c r="J66" s="96">
        <v>1360</v>
      </c>
      <c r="K66" s="96">
        <v>4516</v>
      </c>
      <c r="L66" s="96">
        <v>3469</v>
      </c>
      <c r="M66" s="248">
        <v>12483</v>
      </c>
      <c r="N66" s="247">
        <v>987</v>
      </c>
      <c r="O66" s="96">
        <v>2000</v>
      </c>
      <c r="P66" s="96">
        <v>1161</v>
      </c>
      <c r="Q66" s="96">
        <v>3996</v>
      </c>
      <c r="R66" s="96">
        <v>2690</v>
      </c>
      <c r="S66" s="248">
        <v>10834</v>
      </c>
      <c r="T66" s="247">
        <v>931</v>
      </c>
      <c r="U66" s="96">
        <v>1976</v>
      </c>
      <c r="V66" s="96">
        <v>1371</v>
      </c>
      <c r="W66" s="96">
        <v>4673</v>
      </c>
      <c r="X66" s="96">
        <v>2939</v>
      </c>
      <c r="Y66" s="248">
        <v>11890</v>
      </c>
      <c r="Z66" s="96">
        <v>712</v>
      </c>
      <c r="AA66" s="96">
        <v>1587</v>
      </c>
      <c r="AB66" s="96">
        <v>971</v>
      </c>
      <c r="AC66" s="96">
        <v>3227</v>
      </c>
      <c r="AD66" s="96">
        <v>2443</v>
      </c>
      <c r="AE66" s="96">
        <v>8940</v>
      </c>
    </row>
    <row r="67" spans="1:31" s="165" customFormat="1" ht="15" customHeight="1">
      <c r="A67" s="268" t="s">
        <v>229</v>
      </c>
      <c r="B67" s="96">
        <v>59</v>
      </c>
      <c r="C67" s="96">
        <v>122</v>
      </c>
      <c r="D67" s="96">
        <v>4</v>
      </c>
      <c r="E67" s="96">
        <v>460</v>
      </c>
      <c r="F67" s="96">
        <v>184</v>
      </c>
      <c r="G67" s="96">
        <v>829</v>
      </c>
      <c r="H67" s="247">
        <v>74</v>
      </c>
      <c r="I67" s="96">
        <v>146</v>
      </c>
      <c r="J67" s="96">
        <v>6</v>
      </c>
      <c r="K67" s="96">
        <v>435</v>
      </c>
      <c r="L67" s="96">
        <v>165</v>
      </c>
      <c r="M67" s="248">
        <v>826</v>
      </c>
      <c r="N67" s="247">
        <v>68</v>
      </c>
      <c r="O67" s="96">
        <v>151</v>
      </c>
      <c r="P67" s="96">
        <v>6</v>
      </c>
      <c r="Q67" s="96">
        <v>419</v>
      </c>
      <c r="R67" s="96">
        <v>131</v>
      </c>
      <c r="S67" s="248">
        <v>775</v>
      </c>
      <c r="T67" s="247">
        <v>75</v>
      </c>
      <c r="U67" s="96">
        <v>128</v>
      </c>
      <c r="V67" s="96">
        <v>4</v>
      </c>
      <c r="W67" s="96">
        <v>534</v>
      </c>
      <c r="X67" s="96">
        <v>167</v>
      </c>
      <c r="Y67" s="248">
        <v>908</v>
      </c>
      <c r="Z67" s="96">
        <v>52</v>
      </c>
      <c r="AA67" s="96">
        <v>85</v>
      </c>
      <c r="AB67" s="96">
        <v>5</v>
      </c>
      <c r="AC67" s="96">
        <v>334</v>
      </c>
      <c r="AD67" s="96">
        <v>113</v>
      </c>
      <c r="AE67" s="96">
        <v>589</v>
      </c>
    </row>
    <row r="68" spans="1:31" ht="15" customHeight="1">
      <c r="A68" s="267" t="s">
        <v>364</v>
      </c>
      <c r="B68" s="286">
        <v>2780</v>
      </c>
      <c r="C68" s="286">
        <v>5003</v>
      </c>
      <c r="D68" s="286">
        <v>598</v>
      </c>
      <c r="E68" s="286">
        <v>14600</v>
      </c>
      <c r="F68" s="286">
        <v>55819</v>
      </c>
      <c r="G68" s="286">
        <v>78800</v>
      </c>
      <c r="H68" s="287">
        <v>2804</v>
      </c>
      <c r="I68" s="286">
        <v>5185</v>
      </c>
      <c r="J68" s="286">
        <v>612</v>
      </c>
      <c r="K68" s="286">
        <v>15760</v>
      </c>
      <c r="L68" s="286">
        <v>55884</v>
      </c>
      <c r="M68" s="288">
        <v>80245</v>
      </c>
      <c r="N68" s="287">
        <v>3092</v>
      </c>
      <c r="O68" s="286">
        <v>5429</v>
      </c>
      <c r="P68" s="286">
        <v>536</v>
      </c>
      <c r="Q68" s="286">
        <v>14908</v>
      </c>
      <c r="R68" s="286">
        <v>41839</v>
      </c>
      <c r="S68" s="288">
        <v>65804</v>
      </c>
      <c r="T68" s="287">
        <v>3498</v>
      </c>
      <c r="U68" s="286">
        <v>5468</v>
      </c>
      <c r="V68" s="286">
        <v>630</v>
      </c>
      <c r="W68" s="286">
        <v>18915</v>
      </c>
      <c r="X68" s="286">
        <v>49333</v>
      </c>
      <c r="Y68" s="288">
        <v>77844</v>
      </c>
      <c r="Z68" s="286">
        <v>3198</v>
      </c>
      <c r="AA68" s="286">
        <v>5736</v>
      </c>
      <c r="AB68" s="286">
        <v>530</v>
      </c>
      <c r="AC68" s="286">
        <v>17268</v>
      </c>
      <c r="AD68" s="286">
        <v>44958</v>
      </c>
      <c r="AE68" s="286">
        <v>71690</v>
      </c>
    </row>
    <row r="69" spans="1:31" ht="15" customHeight="1">
      <c r="A69" s="269" t="s">
        <v>367</v>
      </c>
      <c r="B69" s="96">
        <v>140</v>
      </c>
      <c r="C69" s="96">
        <v>120</v>
      </c>
      <c r="D69" s="96">
        <v>301</v>
      </c>
      <c r="E69" s="96">
        <v>66</v>
      </c>
      <c r="F69" s="96">
        <v>2164</v>
      </c>
      <c r="G69" s="96">
        <v>2791</v>
      </c>
      <c r="H69" s="247">
        <v>153</v>
      </c>
      <c r="I69" s="96">
        <v>99</v>
      </c>
      <c r="J69" s="96">
        <v>267</v>
      </c>
      <c r="K69" s="96">
        <v>65</v>
      </c>
      <c r="L69" s="96">
        <v>1945</v>
      </c>
      <c r="M69" s="248">
        <v>2529</v>
      </c>
      <c r="N69" s="247">
        <v>154</v>
      </c>
      <c r="O69" s="96">
        <v>60</v>
      </c>
      <c r="P69" s="96">
        <v>204</v>
      </c>
      <c r="Q69" s="96">
        <v>76</v>
      </c>
      <c r="R69" s="96">
        <v>1684</v>
      </c>
      <c r="S69" s="248">
        <v>2178</v>
      </c>
      <c r="T69" s="247">
        <v>74</v>
      </c>
      <c r="U69" s="96">
        <v>48</v>
      </c>
      <c r="V69" s="96">
        <v>111</v>
      </c>
      <c r="W69" s="96">
        <v>63</v>
      </c>
      <c r="X69" s="96">
        <v>1284</v>
      </c>
      <c r="Y69" s="248">
        <v>1580</v>
      </c>
      <c r="Z69" s="96">
        <v>69</v>
      </c>
      <c r="AA69" s="96">
        <v>62</v>
      </c>
      <c r="AB69" s="96">
        <v>101</v>
      </c>
      <c r="AC69" s="96">
        <v>61</v>
      </c>
      <c r="AD69" s="96">
        <v>1242</v>
      </c>
      <c r="AE69" s="96">
        <v>1535</v>
      </c>
    </row>
    <row r="70" spans="1:31" ht="15" customHeight="1">
      <c r="A70" s="269" t="s">
        <v>210</v>
      </c>
      <c r="B70" s="96">
        <v>0</v>
      </c>
      <c r="C70" s="96">
        <v>0</v>
      </c>
      <c r="D70" s="96">
        <v>52</v>
      </c>
      <c r="E70" s="96">
        <v>925</v>
      </c>
      <c r="F70" s="96">
        <v>20226</v>
      </c>
      <c r="G70" s="96">
        <v>21203</v>
      </c>
      <c r="H70" s="247">
        <v>0</v>
      </c>
      <c r="I70" s="96">
        <v>0</v>
      </c>
      <c r="J70" s="96">
        <v>38</v>
      </c>
      <c r="K70" s="96">
        <v>976</v>
      </c>
      <c r="L70" s="96">
        <v>19120</v>
      </c>
      <c r="M70" s="248">
        <v>20134</v>
      </c>
      <c r="N70" s="247">
        <v>0</v>
      </c>
      <c r="O70" s="96">
        <v>0</v>
      </c>
      <c r="P70" s="96">
        <v>50</v>
      </c>
      <c r="Q70" s="96">
        <v>1443</v>
      </c>
      <c r="R70" s="96">
        <v>18400</v>
      </c>
      <c r="S70" s="248">
        <v>19893</v>
      </c>
      <c r="T70" s="247">
        <v>0</v>
      </c>
      <c r="U70" s="96">
        <v>0</v>
      </c>
      <c r="V70" s="96">
        <v>33</v>
      </c>
      <c r="W70" s="96">
        <v>1636</v>
      </c>
      <c r="X70" s="96">
        <v>22458</v>
      </c>
      <c r="Y70" s="248">
        <v>24127</v>
      </c>
      <c r="Z70" s="96">
        <v>0</v>
      </c>
      <c r="AA70" s="96">
        <v>0</v>
      </c>
      <c r="AB70" s="96">
        <v>29</v>
      </c>
      <c r="AC70" s="96">
        <v>2040</v>
      </c>
      <c r="AD70" s="96">
        <v>24316</v>
      </c>
      <c r="AE70" s="96">
        <v>26385</v>
      </c>
    </row>
    <row r="71" spans="1:31" ht="15" customHeight="1">
      <c r="A71" s="548" t="s">
        <v>557</v>
      </c>
      <c r="B71" s="96">
        <v>14</v>
      </c>
      <c r="C71" s="96">
        <v>190</v>
      </c>
      <c r="D71" s="96">
        <v>39</v>
      </c>
      <c r="E71" s="96">
        <v>1008</v>
      </c>
      <c r="F71" s="96">
        <v>929</v>
      </c>
      <c r="G71" s="96">
        <v>2180</v>
      </c>
      <c r="H71" s="247">
        <v>22</v>
      </c>
      <c r="I71" s="96">
        <v>173</v>
      </c>
      <c r="J71" s="96">
        <v>46</v>
      </c>
      <c r="K71" s="96">
        <v>1076</v>
      </c>
      <c r="L71" s="96">
        <v>930</v>
      </c>
      <c r="M71" s="248">
        <v>2247</v>
      </c>
      <c r="N71" s="247">
        <v>22</v>
      </c>
      <c r="O71" s="96">
        <v>143</v>
      </c>
      <c r="P71" s="96">
        <v>35</v>
      </c>
      <c r="Q71" s="96">
        <v>1072</v>
      </c>
      <c r="R71" s="96">
        <v>878</v>
      </c>
      <c r="S71" s="248">
        <v>2150</v>
      </c>
      <c r="T71" s="247">
        <v>11</v>
      </c>
      <c r="U71" s="96">
        <v>119</v>
      </c>
      <c r="V71" s="96">
        <v>37</v>
      </c>
      <c r="W71" s="96">
        <v>1379</v>
      </c>
      <c r="X71" s="96">
        <v>1066</v>
      </c>
      <c r="Y71" s="248">
        <v>2612</v>
      </c>
      <c r="Z71" s="96">
        <v>23</v>
      </c>
      <c r="AA71" s="96">
        <v>134</v>
      </c>
      <c r="AB71" s="96">
        <v>26</v>
      </c>
      <c r="AC71" s="96">
        <v>1478</v>
      </c>
      <c r="AD71" s="96">
        <v>1022</v>
      </c>
      <c r="AE71" s="96">
        <v>2683</v>
      </c>
    </row>
    <row r="72" spans="1:31" ht="15" customHeight="1">
      <c r="A72" s="269" t="s">
        <v>284</v>
      </c>
      <c r="B72" s="96">
        <v>225</v>
      </c>
      <c r="C72" s="96">
        <v>135</v>
      </c>
      <c r="D72" s="96">
        <v>1</v>
      </c>
      <c r="E72" s="96">
        <v>2728</v>
      </c>
      <c r="F72" s="96">
        <v>2397</v>
      </c>
      <c r="G72" s="96">
        <v>5486</v>
      </c>
      <c r="H72" s="247">
        <v>187</v>
      </c>
      <c r="I72" s="96">
        <v>131</v>
      </c>
      <c r="J72" s="96">
        <v>4</v>
      </c>
      <c r="K72" s="96">
        <v>2530</v>
      </c>
      <c r="L72" s="96">
        <v>2157</v>
      </c>
      <c r="M72" s="248">
        <v>5009</v>
      </c>
      <c r="N72" s="247">
        <v>180</v>
      </c>
      <c r="O72" s="96">
        <v>124</v>
      </c>
      <c r="P72" s="96">
        <v>6</v>
      </c>
      <c r="Q72" s="96">
        <v>2220</v>
      </c>
      <c r="R72" s="96">
        <v>1942</v>
      </c>
      <c r="S72" s="248">
        <v>4472</v>
      </c>
      <c r="T72" s="247">
        <v>225</v>
      </c>
      <c r="U72" s="96">
        <v>150</v>
      </c>
      <c r="V72" s="96">
        <v>6</v>
      </c>
      <c r="W72" s="96">
        <v>3330</v>
      </c>
      <c r="X72" s="96">
        <v>2522</v>
      </c>
      <c r="Y72" s="248">
        <v>6233</v>
      </c>
      <c r="Z72" s="96">
        <v>228</v>
      </c>
      <c r="AA72" s="96">
        <v>183</v>
      </c>
      <c r="AB72" s="96">
        <v>3</v>
      </c>
      <c r="AC72" s="96">
        <v>2961</v>
      </c>
      <c r="AD72" s="96">
        <v>2394</v>
      </c>
      <c r="AE72" s="96">
        <v>5769</v>
      </c>
    </row>
    <row r="73" spans="1:31" ht="15" customHeight="1">
      <c r="A73" s="269" t="s">
        <v>368</v>
      </c>
      <c r="B73" s="96">
        <v>61</v>
      </c>
      <c r="C73" s="96">
        <v>277</v>
      </c>
      <c r="D73" s="96">
        <v>9</v>
      </c>
      <c r="E73" s="96">
        <v>140</v>
      </c>
      <c r="F73" s="96">
        <v>299</v>
      </c>
      <c r="G73" s="96">
        <v>786</v>
      </c>
      <c r="H73" s="247">
        <v>58</v>
      </c>
      <c r="I73" s="96">
        <v>266</v>
      </c>
      <c r="J73" s="96">
        <v>4</v>
      </c>
      <c r="K73" s="96">
        <v>110</v>
      </c>
      <c r="L73" s="96">
        <v>302</v>
      </c>
      <c r="M73" s="248">
        <v>740</v>
      </c>
      <c r="N73" s="247">
        <v>61</v>
      </c>
      <c r="O73" s="96">
        <v>264</v>
      </c>
      <c r="P73" s="96">
        <v>5</v>
      </c>
      <c r="Q73" s="96">
        <v>127</v>
      </c>
      <c r="R73" s="96">
        <v>289</v>
      </c>
      <c r="S73" s="248">
        <v>746</v>
      </c>
      <c r="T73" s="247">
        <v>77</v>
      </c>
      <c r="U73" s="96">
        <v>258</v>
      </c>
      <c r="V73" s="96">
        <v>4</v>
      </c>
      <c r="W73" s="96">
        <v>132</v>
      </c>
      <c r="X73" s="96">
        <v>295</v>
      </c>
      <c r="Y73" s="248">
        <v>766</v>
      </c>
      <c r="Z73" s="96">
        <v>67</v>
      </c>
      <c r="AA73" s="96">
        <v>173</v>
      </c>
      <c r="AB73" s="96">
        <v>4</v>
      </c>
      <c r="AC73" s="96">
        <v>166</v>
      </c>
      <c r="AD73" s="96">
        <v>264</v>
      </c>
      <c r="AE73" s="96">
        <v>674</v>
      </c>
    </row>
    <row r="74" spans="1:31" ht="15" customHeight="1">
      <c r="A74" s="270" t="s">
        <v>36</v>
      </c>
      <c r="B74" s="103">
        <v>4276</v>
      </c>
      <c r="C74" s="103">
        <v>8150</v>
      </c>
      <c r="D74" s="103">
        <v>2359</v>
      </c>
      <c r="E74" s="103">
        <v>26019</v>
      </c>
      <c r="F74" s="103">
        <v>87027</v>
      </c>
      <c r="G74" s="103">
        <v>127831</v>
      </c>
      <c r="H74" s="249">
        <v>4351</v>
      </c>
      <c r="I74" s="103">
        <v>8371</v>
      </c>
      <c r="J74" s="103">
        <v>2337</v>
      </c>
      <c r="K74" s="103">
        <v>27050</v>
      </c>
      <c r="L74" s="103">
        <v>85087</v>
      </c>
      <c r="M74" s="250">
        <v>127196</v>
      </c>
      <c r="N74" s="249">
        <v>4674</v>
      </c>
      <c r="O74" s="103">
        <v>8285</v>
      </c>
      <c r="P74" s="103">
        <v>2003</v>
      </c>
      <c r="Q74" s="103">
        <v>25402</v>
      </c>
      <c r="R74" s="103">
        <v>68674</v>
      </c>
      <c r="S74" s="250">
        <v>109038</v>
      </c>
      <c r="T74" s="249">
        <v>5034</v>
      </c>
      <c r="U74" s="103">
        <v>8257</v>
      </c>
      <c r="V74" s="103">
        <v>2197</v>
      </c>
      <c r="W74" s="103">
        <v>32251</v>
      </c>
      <c r="X74" s="103">
        <v>81175</v>
      </c>
      <c r="Y74" s="250">
        <v>128914</v>
      </c>
      <c r="Z74" s="103">
        <v>4446</v>
      </c>
      <c r="AA74" s="103">
        <v>8052</v>
      </c>
      <c r="AB74" s="103">
        <v>1670</v>
      </c>
      <c r="AC74" s="103">
        <v>28622</v>
      </c>
      <c r="AD74" s="103">
        <v>77505</v>
      </c>
      <c r="AE74" s="103">
        <v>120295</v>
      </c>
    </row>
    <row r="75" spans="1:31" ht="15" customHeight="1">
      <c r="A75" s="271" t="s">
        <v>272</v>
      </c>
      <c r="B75" s="135">
        <v>3836</v>
      </c>
      <c r="C75" s="135">
        <v>7427</v>
      </c>
      <c r="D75" s="135">
        <v>2307</v>
      </c>
      <c r="E75" s="135">
        <v>20642</v>
      </c>
      <c r="F75" s="135">
        <v>82106</v>
      </c>
      <c r="G75" s="135">
        <v>116318</v>
      </c>
      <c r="H75" s="251">
        <v>3964</v>
      </c>
      <c r="I75" s="135">
        <v>7635</v>
      </c>
      <c r="J75" s="135">
        <v>2283</v>
      </c>
      <c r="K75" s="135">
        <v>21752</v>
      </c>
      <c r="L75" s="135">
        <v>80583</v>
      </c>
      <c r="M75" s="252">
        <v>116217</v>
      </c>
      <c r="N75" s="251">
        <v>4301</v>
      </c>
      <c r="O75" s="135">
        <v>7640</v>
      </c>
      <c r="P75" s="135">
        <v>1957</v>
      </c>
      <c r="Q75" s="135">
        <v>20842</v>
      </c>
      <c r="R75" s="135">
        <v>64744</v>
      </c>
      <c r="S75" s="252">
        <v>99484</v>
      </c>
      <c r="T75" s="251">
        <v>4578</v>
      </c>
      <c r="U75" s="135">
        <v>7620</v>
      </c>
      <c r="V75" s="135">
        <v>2149</v>
      </c>
      <c r="W75" s="135">
        <v>25821</v>
      </c>
      <c r="X75" s="135">
        <v>76181</v>
      </c>
      <c r="Y75" s="252">
        <v>116349</v>
      </c>
      <c r="Z75" s="135">
        <v>4031</v>
      </c>
      <c r="AA75" s="135">
        <v>7470</v>
      </c>
      <c r="AB75" s="135">
        <v>1636</v>
      </c>
      <c r="AC75" s="135">
        <v>22930</v>
      </c>
      <c r="AD75" s="135">
        <v>73072</v>
      </c>
      <c r="AE75" s="135">
        <v>109139</v>
      </c>
    </row>
    <row r="76" spans="1:31" ht="15" customHeight="1">
      <c r="A76" s="272" t="s">
        <v>273</v>
      </c>
      <c r="B76" s="239">
        <v>89.7</v>
      </c>
      <c r="C76" s="239">
        <v>91.1</v>
      </c>
      <c r="D76" s="239">
        <v>97.8</v>
      </c>
      <c r="E76" s="239">
        <v>79.3</v>
      </c>
      <c r="F76" s="239">
        <v>94.3</v>
      </c>
      <c r="G76" s="239">
        <v>91</v>
      </c>
      <c r="H76" s="253">
        <v>91.1</v>
      </c>
      <c r="I76" s="239">
        <v>91.2</v>
      </c>
      <c r="J76" s="239">
        <v>97.7</v>
      </c>
      <c r="K76" s="239">
        <v>80.400000000000006</v>
      </c>
      <c r="L76" s="239">
        <v>94.7</v>
      </c>
      <c r="M76" s="254">
        <v>91.4</v>
      </c>
      <c r="N76" s="253">
        <v>92</v>
      </c>
      <c r="O76" s="239">
        <v>92.2</v>
      </c>
      <c r="P76" s="239">
        <v>97.7</v>
      </c>
      <c r="Q76" s="239">
        <v>82</v>
      </c>
      <c r="R76" s="239">
        <v>94.3</v>
      </c>
      <c r="S76" s="254">
        <v>91.2</v>
      </c>
      <c r="T76" s="253">
        <v>90.9</v>
      </c>
      <c r="U76" s="239">
        <v>92.3</v>
      </c>
      <c r="V76" s="239">
        <v>97.8</v>
      </c>
      <c r="W76" s="239">
        <v>80.099999999999994</v>
      </c>
      <c r="X76" s="239">
        <v>93.8</v>
      </c>
      <c r="Y76" s="254">
        <v>90.3</v>
      </c>
      <c r="Z76" s="239">
        <v>90.7</v>
      </c>
      <c r="AA76" s="239">
        <v>92.8</v>
      </c>
      <c r="AB76" s="239">
        <v>98</v>
      </c>
      <c r="AC76" s="239">
        <v>80.099999999999994</v>
      </c>
      <c r="AD76" s="239">
        <v>94.3</v>
      </c>
      <c r="AE76" s="239">
        <v>90.7</v>
      </c>
    </row>
    <row r="77" spans="1:31" ht="15" customHeight="1">
      <c r="A77" s="162"/>
      <c r="E77" s="165"/>
      <c r="K77" s="165"/>
      <c r="Q77" s="165"/>
      <c r="W77" s="165"/>
      <c r="AC77" s="165"/>
    </row>
    <row r="78" spans="1:31" ht="21.75" customHeight="1">
      <c r="A78" s="325" t="s">
        <v>318</v>
      </c>
      <c r="B78" s="323"/>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row>
    <row r="79" spans="1:31" ht="15" customHeight="1">
      <c r="A79" s="266" t="s">
        <v>226</v>
      </c>
      <c r="B79" s="563" t="str">
        <f>'Table Of Contents'!$C$4</f>
        <v>July 2017 to June 2018</v>
      </c>
      <c r="C79" s="564"/>
      <c r="D79" s="564"/>
      <c r="E79" s="564"/>
      <c r="F79" s="564"/>
      <c r="G79" s="565"/>
      <c r="H79" s="563" t="str">
        <f>'Table Of Contents'!$D$4</f>
        <v>July 2018 to June 2019</v>
      </c>
      <c r="I79" s="564"/>
      <c r="J79" s="564"/>
      <c r="K79" s="564"/>
      <c r="L79" s="564"/>
      <c r="M79" s="565"/>
      <c r="N79" s="563" t="str">
        <f>'Table Of Contents'!$E$4</f>
        <v>July 2019 to June 2020</v>
      </c>
      <c r="O79" s="564"/>
      <c r="P79" s="564"/>
      <c r="Q79" s="564"/>
      <c r="R79" s="564"/>
      <c r="S79" s="565"/>
      <c r="T79" s="563" t="str">
        <f>'Table Of Contents'!$F$4</f>
        <v>July 2020 to June 2021</v>
      </c>
      <c r="U79" s="564"/>
      <c r="V79" s="564"/>
      <c r="W79" s="564"/>
      <c r="X79" s="564"/>
      <c r="Y79" s="565"/>
      <c r="Z79" s="563" t="str">
        <f>'Table Of Contents'!$G$4</f>
        <v>July 2021 to June 2022</v>
      </c>
      <c r="AA79" s="564"/>
      <c r="AB79" s="564"/>
      <c r="AC79" s="564"/>
      <c r="AD79" s="564"/>
      <c r="AE79" s="564"/>
    </row>
    <row r="80" spans="1:31" ht="15" customHeight="1">
      <c r="A80" s="267" t="s">
        <v>205</v>
      </c>
      <c r="B80" s="96">
        <v>32</v>
      </c>
      <c r="C80" s="96">
        <v>175</v>
      </c>
      <c r="D80" s="96">
        <v>45</v>
      </c>
      <c r="E80" s="96">
        <v>476</v>
      </c>
      <c r="F80" s="96">
        <v>247</v>
      </c>
      <c r="G80" s="96">
        <v>975</v>
      </c>
      <c r="H80" s="247">
        <v>51</v>
      </c>
      <c r="I80" s="96">
        <v>160</v>
      </c>
      <c r="J80" s="96">
        <v>33</v>
      </c>
      <c r="K80" s="96">
        <v>544</v>
      </c>
      <c r="L80" s="96">
        <v>194</v>
      </c>
      <c r="M80" s="248">
        <v>982</v>
      </c>
      <c r="N80" s="247">
        <v>43</v>
      </c>
      <c r="O80" s="96">
        <v>137</v>
      </c>
      <c r="P80" s="96">
        <v>29</v>
      </c>
      <c r="Q80" s="96">
        <v>441</v>
      </c>
      <c r="R80" s="96">
        <v>224</v>
      </c>
      <c r="S80" s="248">
        <v>874</v>
      </c>
      <c r="T80" s="247">
        <v>27</v>
      </c>
      <c r="U80" s="96">
        <v>115</v>
      </c>
      <c r="V80" s="96">
        <v>25</v>
      </c>
      <c r="W80" s="96">
        <v>501</v>
      </c>
      <c r="X80" s="96">
        <v>202</v>
      </c>
      <c r="Y80" s="248">
        <v>870</v>
      </c>
      <c r="Z80" s="96">
        <v>15</v>
      </c>
      <c r="AA80" s="96">
        <v>99</v>
      </c>
      <c r="AB80" s="96">
        <v>16</v>
      </c>
      <c r="AC80" s="96">
        <v>382</v>
      </c>
      <c r="AD80" s="96">
        <v>184</v>
      </c>
      <c r="AE80" s="96">
        <v>696</v>
      </c>
    </row>
    <row r="81" spans="1:31" ht="15" customHeight="1">
      <c r="A81" s="268" t="s">
        <v>228</v>
      </c>
      <c r="B81" s="96">
        <v>4</v>
      </c>
      <c r="C81" s="96">
        <v>22</v>
      </c>
      <c r="D81" s="96">
        <v>0</v>
      </c>
      <c r="E81" s="96">
        <v>134</v>
      </c>
      <c r="F81" s="96">
        <v>65</v>
      </c>
      <c r="G81" s="96">
        <v>225</v>
      </c>
      <c r="H81" s="247">
        <v>5</v>
      </c>
      <c r="I81" s="96">
        <v>20</v>
      </c>
      <c r="J81" s="96">
        <v>0</v>
      </c>
      <c r="K81" s="96">
        <v>149</v>
      </c>
      <c r="L81" s="96">
        <v>58</v>
      </c>
      <c r="M81" s="248">
        <v>232</v>
      </c>
      <c r="N81" s="247">
        <v>8</v>
      </c>
      <c r="O81" s="96">
        <v>9</v>
      </c>
      <c r="P81" s="96">
        <v>0</v>
      </c>
      <c r="Q81" s="96">
        <v>136</v>
      </c>
      <c r="R81" s="96">
        <v>76</v>
      </c>
      <c r="S81" s="248">
        <v>229</v>
      </c>
      <c r="T81" s="247">
        <v>6</v>
      </c>
      <c r="U81" s="96">
        <v>24</v>
      </c>
      <c r="V81" s="96">
        <v>0</v>
      </c>
      <c r="W81" s="96">
        <v>166</v>
      </c>
      <c r="X81" s="96">
        <v>74</v>
      </c>
      <c r="Y81" s="248">
        <v>270</v>
      </c>
      <c r="Z81" s="96">
        <v>1</v>
      </c>
      <c r="AA81" s="96">
        <v>18</v>
      </c>
      <c r="AB81" s="96">
        <v>0</v>
      </c>
      <c r="AC81" s="96">
        <v>142</v>
      </c>
      <c r="AD81" s="96">
        <v>59</v>
      </c>
      <c r="AE81" s="96">
        <v>220</v>
      </c>
    </row>
    <row r="82" spans="1:31" ht="15" customHeight="1">
      <c r="A82" s="268" t="s">
        <v>227</v>
      </c>
      <c r="B82" s="96">
        <v>27</v>
      </c>
      <c r="C82" s="96">
        <v>138</v>
      </c>
      <c r="D82" s="96">
        <v>45</v>
      </c>
      <c r="E82" s="96">
        <v>291</v>
      </c>
      <c r="F82" s="96">
        <v>166</v>
      </c>
      <c r="G82" s="96">
        <v>667</v>
      </c>
      <c r="H82" s="247">
        <v>41</v>
      </c>
      <c r="I82" s="96">
        <v>128</v>
      </c>
      <c r="J82" s="96">
        <v>33</v>
      </c>
      <c r="K82" s="96">
        <v>333</v>
      </c>
      <c r="L82" s="96">
        <v>121</v>
      </c>
      <c r="M82" s="248">
        <v>656</v>
      </c>
      <c r="N82" s="247">
        <v>28</v>
      </c>
      <c r="O82" s="96">
        <v>120</v>
      </c>
      <c r="P82" s="96">
        <v>29</v>
      </c>
      <c r="Q82" s="96">
        <v>254</v>
      </c>
      <c r="R82" s="96">
        <v>134</v>
      </c>
      <c r="S82" s="248">
        <v>565</v>
      </c>
      <c r="T82" s="247">
        <v>17</v>
      </c>
      <c r="U82" s="96">
        <v>85</v>
      </c>
      <c r="V82" s="96">
        <v>25</v>
      </c>
      <c r="W82" s="96">
        <v>269</v>
      </c>
      <c r="X82" s="96">
        <v>111</v>
      </c>
      <c r="Y82" s="248">
        <v>507</v>
      </c>
      <c r="Z82" s="96">
        <v>11</v>
      </c>
      <c r="AA82" s="96">
        <v>72</v>
      </c>
      <c r="AB82" s="96">
        <v>15</v>
      </c>
      <c r="AC82" s="96">
        <v>206</v>
      </c>
      <c r="AD82" s="96">
        <v>114</v>
      </c>
      <c r="AE82" s="96">
        <v>418</v>
      </c>
    </row>
    <row r="83" spans="1:31" s="165" customFormat="1" ht="15" customHeight="1">
      <c r="A83" s="268" t="s">
        <v>229</v>
      </c>
      <c r="B83" s="96">
        <v>1</v>
      </c>
      <c r="C83" s="96">
        <v>15</v>
      </c>
      <c r="D83" s="96">
        <v>0</v>
      </c>
      <c r="E83" s="96">
        <v>51</v>
      </c>
      <c r="F83" s="96">
        <v>16</v>
      </c>
      <c r="G83" s="96">
        <v>83</v>
      </c>
      <c r="H83" s="247">
        <v>5</v>
      </c>
      <c r="I83" s="96">
        <v>12</v>
      </c>
      <c r="J83" s="96">
        <v>0</v>
      </c>
      <c r="K83" s="96">
        <v>62</v>
      </c>
      <c r="L83" s="96">
        <v>15</v>
      </c>
      <c r="M83" s="248">
        <v>94</v>
      </c>
      <c r="N83" s="247">
        <v>7</v>
      </c>
      <c r="O83" s="96">
        <v>8</v>
      </c>
      <c r="P83" s="96">
        <v>0</v>
      </c>
      <c r="Q83" s="96">
        <v>51</v>
      </c>
      <c r="R83" s="96">
        <v>14</v>
      </c>
      <c r="S83" s="248">
        <v>80</v>
      </c>
      <c r="T83" s="247">
        <v>4</v>
      </c>
      <c r="U83" s="96">
        <v>6</v>
      </c>
      <c r="V83" s="96">
        <v>0</v>
      </c>
      <c r="W83" s="96">
        <v>66</v>
      </c>
      <c r="X83" s="96">
        <v>17</v>
      </c>
      <c r="Y83" s="248">
        <v>93</v>
      </c>
      <c r="Z83" s="96">
        <v>3</v>
      </c>
      <c r="AA83" s="96">
        <v>9</v>
      </c>
      <c r="AB83" s="96">
        <v>1</v>
      </c>
      <c r="AC83" s="96">
        <v>34</v>
      </c>
      <c r="AD83" s="96">
        <v>11</v>
      </c>
      <c r="AE83" s="96">
        <v>58</v>
      </c>
    </row>
    <row r="84" spans="1:31" ht="15" customHeight="1">
      <c r="A84" s="267" t="s">
        <v>364</v>
      </c>
      <c r="B84" s="286">
        <v>160</v>
      </c>
      <c r="C84" s="286">
        <v>437</v>
      </c>
      <c r="D84" s="286">
        <v>24</v>
      </c>
      <c r="E84" s="286">
        <v>1487</v>
      </c>
      <c r="F84" s="286">
        <v>1516</v>
      </c>
      <c r="G84" s="286">
        <v>3624</v>
      </c>
      <c r="H84" s="287">
        <v>134</v>
      </c>
      <c r="I84" s="286">
        <v>326</v>
      </c>
      <c r="J84" s="286">
        <v>32</v>
      </c>
      <c r="K84" s="286">
        <v>1493</v>
      </c>
      <c r="L84" s="286">
        <v>1470</v>
      </c>
      <c r="M84" s="288">
        <v>3455</v>
      </c>
      <c r="N84" s="287">
        <v>168</v>
      </c>
      <c r="O84" s="286">
        <v>335</v>
      </c>
      <c r="P84" s="286">
        <v>28</v>
      </c>
      <c r="Q84" s="286">
        <v>1407</v>
      </c>
      <c r="R84" s="286">
        <v>1346</v>
      </c>
      <c r="S84" s="288">
        <v>3284</v>
      </c>
      <c r="T84" s="287">
        <v>90</v>
      </c>
      <c r="U84" s="286">
        <v>310</v>
      </c>
      <c r="V84" s="286">
        <v>19</v>
      </c>
      <c r="W84" s="286">
        <v>1582</v>
      </c>
      <c r="X84" s="286">
        <v>1363</v>
      </c>
      <c r="Y84" s="288">
        <v>3364</v>
      </c>
      <c r="Z84" s="286">
        <v>67</v>
      </c>
      <c r="AA84" s="286">
        <v>311</v>
      </c>
      <c r="AB84" s="286">
        <v>12</v>
      </c>
      <c r="AC84" s="286">
        <v>1352</v>
      </c>
      <c r="AD84" s="286">
        <v>1233</v>
      </c>
      <c r="AE84" s="286">
        <v>2975</v>
      </c>
    </row>
    <row r="85" spans="1:31" ht="15" customHeight="1">
      <c r="A85" s="269" t="s">
        <v>367</v>
      </c>
      <c r="B85" s="96">
        <v>26</v>
      </c>
      <c r="C85" s="96">
        <v>36</v>
      </c>
      <c r="D85" s="96">
        <v>20</v>
      </c>
      <c r="E85" s="96">
        <v>41</v>
      </c>
      <c r="F85" s="96">
        <v>287</v>
      </c>
      <c r="G85" s="96">
        <v>410</v>
      </c>
      <c r="H85" s="247">
        <v>24</v>
      </c>
      <c r="I85" s="96">
        <v>36</v>
      </c>
      <c r="J85" s="96">
        <v>17</v>
      </c>
      <c r="K85" s="96">
        <v>33</v>
      </c>
      <c r="L85" s="96">
        <v>261</v>
      </c>
      <c r="M85" s="248">
        <v>371</v>
      </c>
      <c r="N85" s="247">
        <v>20</v>
      </c>
      <c r="O85" s="96">
        <v>22</v>
      </c>
      <c r="P85" s="96">
        <v>8</v>
      </c>
      <c r="Q85" s="96">
        <v>32</v>
      </c>
      <c r="R85" s="96">
        <v>210</v>
      </c>
      <c r="S85" s="248">
        <v>292</v>
      </c>
      <c r="T85" s="247">
        <v>14</v>
      </c>
      <c r="U85" s="96">
        <v>15</v>
      </c>
      <c r="V85" s="96">
        <v>8</v>
      </c>
      <c r="W85" s="96">
        <v>27</v>
      </c>
      <c r="X85" s="96">
        <v>178</v>
      </c>
      <c r="Y85" s="248">
        <v>242</v>
      </c>
      <c r="Z85" s="96">
        <v>10</v>
      </c>
      <c r="AA85" s="96">
        <v>9</v>
      </c>
      <c r="AB85" s="96">
        <v>2</v>
      </c>
      <c r="AC85" s="96">
        <v>17</v>
      </c>
      <c r="AD85" s="96">
        <v>114</v>
      </c>
      <c r="AE85" s="96">
        <v>152</v>
      </c>
    </row>
    <row r="86" spans="1:31" ht="15" customHeight="1">
      <c r="A86" s="269" t="s">
        <v>210</v>
      </c>
      <c r="B86" s="96">
        <v>0</v>
      </c>
      <c r="C86" s="96">
        <v>0</v>
      </c>
      <c r="D86" s="96">
        <v>1</v>
      </c>
      <c r="E86" s="96">
        <v>37</v>
      </c>
      <c r="F86" s="96">
        <v>502</v>
      </c>
      <c r="G86" s="96">
        <v>540</v>
      </c>
      <c r="H86" s="247">
        <v>0</v>
      </c>
      <c r="I86" s="96">
        <v>0</v>
      </c>
      <c r="J86" s="96">
        <v>1</v>
      </c>
      <c r="K86" s="96">
        <v>48</v>
      </c>
      <c r="L86" s="96">
        <v>461</v>
      </c>
      <c r="M86" s="248">
        <v>510</v>
      </c>
      <c r="N86" s="247">
        <v>0</v>
      </c>
      <c r="O86" s="96">
        <v>0</v>
      </c>
      <c r="P86" s="96">
        <v>0</v>
      </c>
      <c r="Q86" s="96">
        <v>54</v>
      </c>
      <c r="R86" s="96">
        <v>499</v>
      </c>
      <c r="S86" s="248">
        <v>553</v>
      </c>
      <c r="T86" s="247">
        <v>0</v>
      </c>
      <c r="U86" s="96">
        <v>0</v>
      </c>
      <c r="V86" s="96">
        <v>0</v>
      </c>
      <c r="W86" s="96">
        <v>55</v>
      </c>
      <c r="X86" s="96">
        <v>480</v>
      </c>
      <c r="Y86" s="248">
        <v>535</v>
      </c>
      <c r="Z86" s="96">
        <v>0</v>
      </c>
      <c r="AA86" s="96">
        <v>0</v>
      </c>
      <c r="AB86" s="96">
        <v>0</v>
      </c>
      <c r="AC86" s="96">
        <v>82</v>
      </c>
      <c r="AD86" s="96">
        <v>442</v>
      </c>
      <c r="AE86" s="96">
        <v>524</v>
      </c>
    </row>
    <row r="87" spans="1:31" s="165" customFormat="1" ht="15" customHeight="1">
      <c r="A87" s="548" t="s">
        <v>557</v>
      </c>
      <c r="B87" s="96">
        <v>0</v>
      </c>
      <c r="C87" s="96">
        <v>10</v>
      </c>
      <c r="D87" s="96">
        <v>0</v>
      </c>
      <c r="E87" s="96">
        <v>146</v>
      </c>
      <c r="F87" s="96">
        <v>35</v>
      </c>
      <c r="G87" s="96">
        <v>191</v>
      </c>
      <c r="H87" s="247">
        <v>0</v>
      </c>
      <c r="I87" s="96">
        <v>6</v>
      </c>
      <c r="J87" s="96">
        <v>0</v>
      </c>
      <c r="K87" s="96">
        <v>168</v>
      </c>
      <c r="L87" s="96">
        <v>56</v>
      </c>
      <c r="M87" s="248">
        <v>230</v>
      </c>
      <c r="N87" s="247">
        <v>1</v>
      </c>
      <c r="O87" s="96">
        <v>6</v>
      </c>
      <c r="P87" s="96">
        <v>0</v>
      </c>
      <c r="Q87" s="96">
        <v>218</v>
      </c>
      <c r="R87" s="96">
        <v>47</v>
      </c>
      <c r="S87" s="248">
        <v>272</v>
      </c>
      <c r="T87" s="247">
        <v>0</v>
      </c>
      <c r="U87" s="96">
        <v>12</v>
      </c>
      <c r="V87" s="96">
        <v>1</v>
      </c>
      <c r="W87" s="96">
        <v>253</v>
      </c>
      <c r="X87" s="96">
        <v>64</v>
      </c>
      <c r="Y87" s="248">
        <v>330</v>
      </c>
      <c r="Z87" s="96">
        <v>0</v>
      </c>
      <c r="AA87" s="96">
        <v>12</v>
      </c>
      <c r="AB87" s="96">
        <v>0</v>
      </c>
      <c r="AC87" s="96">
        <v>287</v>
      </c>
      <c r="AD87" s="96">
        <v>83</v>
      </c>
      <c r="AE87" s="96">
        <v>382</v>
      </c>
    </row>
    <row r="88" spans="1:31" ht="15" customHeight="1">
      <c r="A88" s="269" t="s">
        <v>284</v>
      </c>
      <c r="B88" s="96">
        <v>5</v>
      </c>
      <c r="C88" s="96">
        <v>17</v>
      </c>
      <c r="D88" s="96">
        <v>0</v>
      </c>
      <c r="E88" s="96">
        <v>320</v>
      </c>
      <c r="F88" s="96">
        <v>187</v>
      </c>
      <c r="G88" s="96">
        <v>529</v>
      </c>
      <c r="H88" s="247">
        <v>11</v>
      </c>
      <c r="I88" s="96">
        <v>14</v>
      </c>
      <c r="J88" s="96">
        <v>2</v>
      </c>
      <c r="K88" s="96">
        <v>287</v>
      </c>
      <c r="L88" s="96">
        <v>168</v>
      </c>
      <c r="M88" s="248">
        <v>482</v>
      </c>
      <c r="N88" s="247">
        <v>8</v>
      </c>
      <c r="O88" s="96">
        <v>16</v>
      </c>
      <c r="P88" s="96">
        <v>0</v>
      </c>
      <c r="Q88" s="96">
        <v>266</v>
      </c>
      <c r="R88" s="96">
        <v>139</v>
      </c>
      <c r="S88" s="248">
        <v>429</v>
      </c>
      <c r="T88" s="247">
        <v>10</v>
      </c>
      <c r="U88" s="96">
        <v>8</v>
      </c>
      <c r="V88" s="96">
        <v>1</v>
      </c>
      <c r="W88" s="96">
        <v>318</v>
      </c>
      <c r="X88" s="96">
        <v>177</v>
      </c>
      <c r="Y88" s="248">
        <v>514</v>
      </c>
      <c r="Z88" s="96">
        <v>6</v>
      </c>
      <c r="AA88" s="96">
        <v>16</v>
      </c>
      <c r="AB88" s="96">
        <v>0</v>
      </c>
      <c r="AC88" s="96">
        <v>330</v>
      </c>
      <c r="AD88" s="96">
        <v>212</v>
      </c>
      <c r="AE88" s="96">
        <v>564</v>
      </c>
    </row>
    <row r="89" spans="1:31" ht="15" customHeight="1">
      <c r="A89" s="269" t="s">
        <v>368</v>
      </c>
      <c r="B89" s="96">
        <v>0</v>
      </c>
      <c r="C89" s="96">
        <v>0</v>
      </c>
      <c r="D89" s="96">
        <v>0</v>
      </c>
      <c r="E89" s="96">
        <v>1</v>
      </c>
      <c r="F89" s="96">
        <v>0</v>
      </c>
      <c r="G89" s="96">
        <v>1</v>
      </c>
      <c r="H89" s="247">
        <v>0</v>
      </c>
      <c r="I89" s="96">
        <v>0</v>
      </c>
      <c r="J89" s="96">
        <v>0</v>
      </c>
      <c r="K89" s="96">
        <v>1</v>
      </c>
      <c r="L89" s="96">
        <v>4</v>
      </c>
      <c r="M89" s="248">
        <v>5</v>
      </c>
      <c r="N89" s="247">
        <v>0</v>
      </c>
      <c r="O89" s="96">
        <v>0</v>
      </c>
      <c r="P89" s="96">
        <v>0</v>
      </c>
      <c r="Q89" s="96">
        <v>1</v>
      </c>
      <c r="R89" s="96">
        <v>3</v>
      </c>
      <c r="S89" s="248">
        <v>4</v>
      </c>
      <c r="T89" s="247">
        <v>0</v>
      </c>
      <c r="U89" s="96">
        <v>0</v>
      </c>
      <c r="V89" s="96">
        <v>0</v>
      </c>
      <c r="W89" s="96">
        <v>1</v>
      </c>
      <c r="X89" s="96">
        <v>2</v>
      </c>
      <c r="Y89" s="248">
        <v>3</v>
      </c>
      <c r="Z89" s="96">
        <v>0</v>
      </c>
      <c r="AA89" s="96">
        <v>0</v>
      </c>
      <c r="AB89" s="96">
        <v>0</v>
      </c>
      <c r="AC89" s="96">
        <v>2</v>
      </c>
      <c r="AD89" s="96">
        <v>0</v>
      </c>
      <c r="AE89" s="96">
        <v>2</v>
      </c>
    </row>
    <row r="90" spans="1:31" ht="15" customHeight="1">
      <c r="A90" s="270" t="s">
        <v>36</v>
      </c>
      <c r="B90" s="103">
        <v>223</v>
      </c>
      <c r="C90" s="103">
        <v>675</v>
      </c>
      <c r="D90" s="103">
        <v>90</v>
      </c>
      <c r="E90" s="103">
        <v>2508</v>
      </c>
      <c r="F90" s="103">
        <v>2774</v>
      </c>
      <c r="G90" s="103">
        <v>6270</v>
      </c>
      <c r="H90" s="249">
        <v>220</v>
      </c>
      <c r="I90" s="103">
        <v>542</v>
      </c>
      <c r="J90" s="103">
        <v>85</v>
      </c>
      <c r="K90" s="103">
        <v>2574</v>
      </c>
      <c r="L90" s="103">
        <v>2614</v>
      </c>
      <c r="M90" s="250">
        <v>6035</v>
      </c>
      <c r="N90" s="249">
        <v>240</v>
      </c>
      <c r="O90" s="103">
        <v>516</v>
      </c>
      <c r="P90" s="103">
        <v>65</v>
      </c>
      <c r="Q90" s="103">
        <v>2419</v>
      </c>
      <c r="R90" s="103">
        <v>2468</v>
      </c>
      <c r="S90" s="250">
        <v>5708</v>
      </c>
      <c r="T90" s="249">
        <v>141</v>
      </c>
      <c r="U90" s="103">
        <v>460</v>
      </c>
      <c r="V90" s="103">
        <v>54</v>
      </c>
      <c r="W90" s="103">
        <v>2737</v>
      </c>
      <c r="X90" s="103">
        <v>2466</v>
      </c>
      <c r="Y90" s="250">
        <v>5858</v>
      </c>
      <c r="Z90" s="103">
        <v>98</v>
      </c>
      <c r="AA90" s="103">
        <v>447</v>
      </c>
      <c r="AB90" s="103">
        <v>30</v>
      </c>
      <c r="AC90" s="103">
        <v>2452</v>
      </c>
      <c r="AD90" s="103">
        <v>2268</v>
      </c>
      <c r="AE90" s="103">
        <v>5295</v>
      </c>
    </row>
    <row r="91" spans="1:31" ht="15" customHeight="1">
      <c r="A91" s="271" t="s">
        <v>272</v>
      </c>
      <c r="B91" s="135">
        <v>214</v>
      </c>
      <c r="C91" s="135">
        <v>626</v>
      </c>
      <c r="D91" s="135">
        <v>90</v>
      </c>
      <c r="E91" s="135">
        <v>1907</v>
      </c>
      <c r="F91" s="135">
        <v>2487</v>
      </c>
      <c r="G91" s="135">
        <v>5324</v>
      </c>
      <c r="H91" s="251">
        <v>204</v>
      </c>
      <c r="I91" s="135">
        <v>502</v>
      </c>
      <c r="J91" s="135">
        <v>83</v>
      </c>
      <c r="K91" s="135">
        <v>1969</v>
      </c>
      <c r="L91" s="135">
        <v>2328</v>
      </c>
      <c r="M91" s="252">
        <v>5086</v>
      </c>
      <c r="N91" s="251">
        <v>223</v>
      </c>
      <c r="O91" s="135">
        <v>485</v>
      </c>
      <c r="P91" s="135">
        <v>65</v>
      </c>
      <c r="Q91" s="135">
        <v>1798</v>
      </c>
      <c r="R91" s="135">
        <v>2203</v>
      </c>
      <c r="S91" s="252">
        <v>4774</v>
      </c>
      <c r="T91" s="251">
        <v>125</v>
      </c>
      <c r="U91" s="135">
        <v>416</v>
      </c>
      <c r="V91" s="135">
        <v>52</v>
      </c>
      <c r="W91" s="135">
        <v>1999</v>
      </c>
      <c r="X91" s="135">
        <v>2149</v>
      </c>
      <c r="Y91" s="252">
        <v>4741</v>
      </c>
      <c r="Z91" s="135">
        <v>91</v>
      </c>
      <c r="AA91" s="135">
        <v>401</v>
      </c>
      <c r="AB91" s="135">
        <v>30</v>
      </c>
      <c r="AC91" s="135">
        <v>1691</v>
      </c>
      <c r="AD91" s="135">
        <v>1914</v>
      </c>
      <c r="AE91" s="135">
        <v>4127</v>
      </c>
    </row>
    <row r="92" spans="1:31" ht="15" customHeight="1">
      <c r="A92" s="272" t="s">
        <v>273</v>
      </c>
      <c r="B92" s="239">
        <v>96</v>
      </c>
      <c r="C92" s="239">
        <v>92.7</v>
      </c>
      <c r="D92" s="239">
        <v>100</v>
      </c>
      <c r="E92" s="239">
        <v>76</v>
      </c>
      <c r="F92" s="239">
        <v>89.7</v>
      </c>
      <c r="G92" s="239">
        <v>84.9</v>
      </c>
      <c r="H92" s="253">
        <v>92.7</v>
      </c>
      <c r="I92" s="239">
        <v>92.6</v>
      </c>
      <c r="J92" s="239">
        <v>97.6</v>
      </c>
      <c r="K92" s="239">
        <v>76.5</v>
      </c>
      <c r="L92" s="239">
        <v>89.1</v>
      </c>
      <c r="M92" s="254">
        <v>84.3</v>
      </c>
      <c r="N92" s="253">
        <v>92.9</v>
      </c>
      <c r="O92" s="239">
        <v>94</v>
      </c>
      <c r="P92" s="239">
        <v>100</v>
      </c>
      <c r="Q92" s="239">
        <v>74.3</v>
      </c>
      <c r="R92" s="239">
        <v>89.3</v>
      </c>
      <c r="S92" s="254">
        <v>83.6</v>
      </c>
      <c r="T92" s="253">
        <v>88.7</v>
      </c>
      <c r="U92" s="239">
        <v>90.4</v>
      </c>
      <c r="V92" s="239">
        <v>96.3</v>
      </c>
      <c r="W92" s="239">
        <v>73</v>
      </c>
      <c r="X92" s="239">
        <v>87.1</v>
      </c>
      <c r="Y92" s="254">
        <v>80.900000000000006</v>
      </c>
      <c r="Z92" s="239">
        <v>92.9</v>
      </c>
      <c r="AA92" s="239">
        <v>89.7</v>
      </c>
      <c r="AB92" s="239">
        <v>100</v>
      </c>
      <c r="AC92" s="239">
        <v>69</v>
      </c>
      <c r="AD92" s="239">
        <v>84.4</v>
      </c>
      <c r="AE92" s="239">
        <v>77.900000000000006</v>
      </c>
    </row>
    <row r="93" spans="1:31" ht="15" customHeight="1"/>
    <row r="94" spans="1:31" ht="15" customHeight="1">
      <c r="A94" s="129" t="s">
        <v>361</v>
      </c>
      <c r="B94" s="97"/>
      <c r="C94" s="97"/>
      <c r="D94" s="97"/>
      <c r="E94" s="97"/>
      <c r="F94" s="97"/>
      <c r="R94" s="309"/>
    </row>
    <row r="95" spans="1:31" ht="15" customHeight="1">
      <c r="A95" s="315" t="str">
        <f>+"New South Wales Criminal Courts Statistics " &amp;'Table Of Contents'!D$2</f>
        <v>New South Wales Criminal Courts Statistics June 2022</v>
      </c>
      <c r="B95" s="97"/>
      <c r="C95" s="97"/>
      <c r="D95" s="97"/>
      <c r="E95" s="97"/>
      <c r="F95" s="97"/>
      <c r="R95" s="309"/>
    </row>
    <row r="96" spans="1:31" ht="15" customHeight="1">
      <c r="A96" s="482" t="s">
        <v>0</v>
      </c>
      <c r="B96" s="97"/>
      <c r="C96" s="97"/>
      <c r="D96" s="97"/>
      <c r="E96" s="97"/>
      <c r="F96" s="97"/>
      <c r="I96" s="309"/>
      <c r="J96" s="309"/>
      <c r="K96" s="309"/>
      <c r="L96" s="309"/>
      <c r="M96" s="309"/>
      <c r="R96" s="309"/>
    </row>
    <row r="97" spans="1:18" ht="15" customHeight="1">
      <c r="A97" s="482" t="s">
        <v>375</v>
      </c>
      <c r="B97" s="97"/>
      <c r="C97" s="97"/>
      <c r="D97" s="97"/>
      <c r="E97" s="97"/>
      <c r="F97" s="97"/>
      <c r="R97" s="309"/>
    </row>
    <row r="98" spans="1:18" ht="15" customHeight="1">
      <c r="A98" s="482" t="s">
        <v>27</v>
      </c>
      <c r="B98" s="97"/>
      <c r="C98" s="97"/>
      <c r="D98" s="97"/>
      <c r="E98" s="97"/>
      <c r="F98" s="97"/>
      <c r="R98" s="309"/>
    </row>
    <row r="99" spans="1:18" ht="15" customHeight="1">
      <c r="A99" s="482" t="s">
        <v>376</v>
      </c>
      <c r="B99" s="97"/>
      <c r="C99" s="97"/>
      <c r="D99" s="97"/>
      <c r="E99" s="97"/>
      <c r="F99" s="97"/>
      <c r="R99"/>
    </row>
    <row r="100" spans="1:18" ht="15" customHeight="1"/>
    <row r="101" spans="1:18" ht="75" customHeight="1">
      <c r="A101" s="516" t="s">
        <v>759</v>
      </c>
    </row>
  </sheetData>
  <mergeCells count="25">
    <mergeCell ref="B46:G46"/>
    <mergeCell ref="H46:M46"/>
    <mergeCell ref="N46:S46"/>
    <mergeCell ref="T46:Y46"/>
    <mergeCell ref="Z46:AE46"/>
    <mergeCell ref="Z79:AE79"/>
    <mergeCell ref="B63:G63"/>
    <mergeCell ref="H63:M63"/>
    <mergeCell ref="N63:S63"/>
    <mergeCell ref="T63:Y63"/>
    <mergeCell ref="Z63:AE63"/>
    <mergeCell ref="B79:G79"/>
    <mergeCell ref="H79:M79"/>
    <mergeCell ref="N79:S79"/>
    <mergeCell ref="T79:Y79"/>
    <mergeCell ref="B30:G30"/>
    <mergeCell ref="H30:M30"/>
    <mergeCell ref="N30:S30"/>
    <mergeCell ref="T30:Y30"/>
    <mergeCell ref="Z30:AE30"/>
    <mergeCell ref="B7:G7"/>
    <mergeCell ref="H7:M7"/>
    <mergeCell ref="N7:S7"/>
    <mergeCell ref="T7:Y7"/>
    <mergeCell ref="Z7:AE7"/>
  </mergeCells>
  <hyperlinks>
    <hyperlink ref="A1" location="'Table Of Contents'!C6" display="return to table of contents" xr:uid="{00000000-0004-0000-0400-000000000000}"/>
    <hyperlink ref="A101" location="'Explanatory Notes'!A2" display="COVID impact: changes to court operations to protect the safety of court users have led to a general decline in the number of criminal court finalisations in the latest 12 month period. See Explanatory Notes for details." xr:uid="{307FADB2-65C6-4440-946B-E44665BAE936}"/>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G652"/>
  <sheetViews>
    <sheetView zoomScaleNormal="100"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3" width="40.7109375" style="3" customWidth="1"/>
    <col min="4" max="33" width="8.5703125" style="3" customWidth="1"/>
    <col min="34" max="16384" width="11.42578125" style="3"/>
  </cols>
  <sheetData>
    <row r="1" spans="1:33">
      <c r="A1" s="187" t="s">
        <v>221</v>
      </c>
    </row>
    <row r="2" spans="1:33" s="165" customFormat="1">
      <c r="A2" s="238" t="s">
        <v>255</v>
      </c>
    </row>
    <row r="3" spans="1:33">
      <c r="A3" s="238" t="str">
        <f>"NSW Higher, Local and Children's Criminal Courts " &amp;'Table Of Contents'!H4</f>
        <v>NSW Higher, Local and Children's Criminal Courts July 2017 - June 2022</v>
      </c>
      <c r="B3" s="153"/>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c r="A4" s="5" t="s">
        <v>371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75">
      <c r="A5" s="307"/>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c r="A6" s="47"/>
      <c r="B6" s="48"/>
      <c r="C6" s="49"/>
      <c r="D6" s="567" t="s">
        <v>146</v>
      </c>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9"/>
    </row>
    <row r="7" spans="1:33">
      <c r="A7" s="50"/>
      <c r="B7" s="41"/>
      <c r="C7" s="51"/>
      <c r="D7" s="570" t="str">
        <f>'Table Of Contents'!$C$4</f>
        <v>July 2017 to June 2018</v>
      </c>
      <c r="E7" s="571"/>
      <c r="F7" s="571"/>
      <c r="G7" s="571"/>
      <c r="H7" s="571"/>
      <c r="I7" s="572"/>
      <c r="J7" s="570" t="str">
        <f>'Table Of Contents'!$D$4</f>
        <v>July 2018 to June 2019</v>
      </c>
      <c r="K7" s="571"/>
      <c r="L7" s="571"/>
      <c r="M7" s="571"/>
      <c r="N7" s="571"/>
      <c r="O7" s="572"/>
      <c r="P7" s="570" t="str">
        <f>'Table Of Contents'!$E$4</f>
        <v>July 2019 to June 2020</v>
      </c>
      <c r="Q7" s="571"/>
      <c r="R7" s="571"/>
      <c r="S7" s="571"/>
      <c r="T7" s="571"/>
      <c r="U7" s="572"/>
      <c r="V7" s="570" t="str">
        <f>'Table Of Contents'!$F$4</f>
        <v>July 2020 to June 2021</v>
      </c>
      <c r="W7" s="571"/>
      <c r="X7" s="571"/>
      <c r="Y7" s="571"/>
      <c r="Z7" s="571"/>
      <c r="AA7" s="572"/>
      <c r="AB7" s="570" t="str">
        <f>'Table Of Contents'!$G$4</f>
        <v>July 2021 to June 2022</v>
      </c>
      <c r="AC7" s="571"/>
      <c r="AD7" s="571"/>
      <c r="AE7" s="571"/>
      <c r="AF7" s="571"/>
      <c r="AG7" s="572"/>
    </row>
    <row r="8" spans="1:33" s="458" customFormat="1" ht="127.5" customHeight="1">
      <c r="A8" s="52" t="s">
        <v>470</v>
      </c>
      <c r="B8" s="457"/>
      <c r="C8" s="457"/>
      <c r="D8" s="55" t="s">
        <v>615</v>
      </c>
      <c r="E8" s="55" t="s">
        <v>616</v>
      </c>
      <c r="F8" s="55" t="s">
        <v>617</v>
      </c>
      <c r="G8" s="55" t="s">
        <v>23</v>
      </c>
      <c r="H8" s="55" t="s">
        <v>409</v>
      </c>
      <c r="I8" s="392" t="s">
        <v>36</v>
      </c>
      <c r="J8" s="55" t="s">
        <v>615</v>
      </c>
      <c r="K8" s="55" t="s">
        <v>616</v>
      </c>
      <c r="L8" s="55" t="s">
        <v>617</v>
      </c>
      <c r="M8" s="55" t="s">
        <v>23</v>
      </c>
      <c r="N8" s="55" t="s">
        <v>409</v>
      </c>
      <c r="O8" s="392" t="s">
        <v>36</v>
      </c>
      <c r="P8" s="55" t="s">
        <v>615</v>
      </c>
      <c r="Q8" s="55" t="s">
        <v>616</v>
      </c>
      <c r="R8" s="55" t="s">
        <v>617</v>
      </c>
      <c r="S8" s="55" t="s">
        <v>23</v>
      </c>
      <c r="T8" s="55" t="s">
        <v>409</v>
      </c>
      <c r="U8" s="392" t="s">
        <v>36</v>
      </c>
      <c r="V8" s="55" t="s">
        <v>615</v>
      </c>
      <c r="W8" s="55" t="s">
        <v>616</v>
      </c>
      <c r="X8" s="55" t="s">
        <v>617</v>
      </c>
      <c r="Y8" s="55" t="s">
        <v>23</v>
      </c>
      <c r="Z8" s="55" t="s">
        <v>409</v>
      </c>
      <c r="AA8" s="392" t="s">
        <v>36</v>
      </c>
      <c r="AB8" s="55" t="s">
        <v>615</v>
      </c>
      <c r="AC8" s="55" t="s">
        <v>616</v>
      </c>
      <c r="AD8" s="55" t="s">
        <v>617</v>
      </c>
      <c r="AE8" s="55" t="s">
        <v>23</v>
      </c>
      <c r="AF8" s="55" t="s">
        <v>409</v>
      </c>
      <c r="AG8" s="392" t="s">
        <v>36</v>
      </c>
    </row>
    <row r="9" spans="1:33" s="165" customFormat="1" ht="15.75">
      <c r="A9" s="338" t="s">
        <v>1</v>
      </c>
      <c r="B9" s="41"/>
      <c r="C9" s="41"/>
      <c r="D9" s="381"/>
      <c r="E9" s="366"/>
      <c r="F9" s="366"/>
      <c r="G9" s="366"/>
      <c r="H9" s="366"/>
      <c r="I9" s="374"/>
      <c r="J9" s="381"/>
      <c r="K9" s="366"/>
      <c r="L9" s="366"/>
      <c r="M9" s="366"/>
      <c r="N9" s="366"/>
      <c r="O9" s="366"/>
      <c r="P9" s="381"/>
      <c r="Q9" s="366"/>
      <c r="R9" s="366"/>
      <c r="S9" s="366"/>
      <c r="T9" s="366"/>
      <c r="U9" s="366"/>
      <c r="V9" s="381"/>
      <c r="W9" s="366"/>
      <c r="X9" s="366"/>
      <c r="Y9" s="366"/>
      <c r="Z9" s="366"/>
      <c r="AA9" s="366"/>
      <c r="AB9" s="381"/>
      <c r="AC9" s="366"/>
      <c r="AD9" s="366"/>
      <c r="AE9" s="366"/>
      <c r="AF9" s="366"/>
      <c r="AG9" s="374"/>
    </row>
    <row r="10" spans="1:33" s="165" customFormat="1">
      <c r="A10" s="52"/>
      <c r="B10" s="46"/>
      <c r="C10" s="46"/>
      <c r="D10" s="370"/>
      <c r="E10" s="365"/>
      <c r="F10" s="365"/>
      <c r="G10" s="365"/>
      <c r="H10" s="365"/>
      <c r="I10" s="382"/>
      <c r="J10" s="370"/>
      <c r="K10" s="365"/>
      <c r="L10" s="365"/>
      <c r="M10" s="365"/>
      <c r="N10" s="365"/>
      <c r="O10" s="365"/>
      <c r="P10" s="370"/>
      <c r="Q10" s="365"/>
      <c r="R10" s="365"/>
      <c r="S10" s="365"/>
      <c r="T10" s="365"/>
      <c r="U10" s="365"/>
      <c r="V10" s="370"/>
      <c r="W10" s="365"/>
      <c r="X10" s="365"/>
      <c r="Y10" s="365"/>
      <c r="Z10" s="365"/>
      <c r="AA10" s="365"/>
      <c r="AB10" s="370"/>
      <c r="AC10" s="365"/>
      <c r="AD10" s="365"/>
      <c r="AE10" s="365"/>
      <c r="AF10" s="365"/>
      <c r="AG10" s="382"/>
    </row>
    <row r="11" spans="1:33">
      <c r="A11" s="104" t="s">
        <v>6</v>
      </c>
      <c r="B11" s="58" t="s">
        <v>32</v>
      </c>
      <c r="C11" s="58" t="s">
        <v>32</v>
      </c>
      <c r="D11" s="14">
        <v>31</v>
      </c>
      <c r="E11" s="13">
        <v>0</v>
      </c>
      <c r="F11" s="13">
        <v>0</v>
      </c>
      <c r="G11" s="13">
        <v>0</v>
      </c>
      <c r="H11" s="13">
        <v>0</v>
      </c>
      <c r="I11" s="22">
        <v>31</v>
      </c>
      <c r="J11" s="14">
        <v>34</v>
      </c>
      <c r="K11" s="13">
        <v>0</v>
      </c>
      <c r="L11" s="13">
        <v>0</v>
      </c>
      <c r="M11" s="13">
        <v>0</v>
      </c>
      <c r="N11" s="13">
        <v>0</v>
      </c>
      <c r="O11" s="13">
        <v>34</v>
      </c>
      <c r="P11" s="14">
        <v>18</v>
      </c>
      <c r="Q11" s="13">
        <v>0</v>
      </c>
      <c r="R11" s="13">
        <v>0</v>
      </c>
      <c r="S11" s="13">
        <v>0</v>
      </c>
      <c r="T11" s="13">
        <v>0</v>
      </c>
      <c r="U11" s="13">
        <v>18</v>
      </c>
      <c r="V11" s="14">
        <v>24</v>
      </c>
      <c r="W11" s="13">
        <v>0</v>
      </c>
      <c r="X11" s="13">
        <v>0</v>
      </c>
      <c r="Y11" s="13">
        <v>0</v>
      </c>
      <c r="Z11" s="13">
        <v>0</v>
      </c>
      <c r="AA11" s="13">
        <v>24</v>
      </c>
      <c r="AB11" s="14">
        <v>35</v>
      </c>
      <c r="AC11" s="13">
        <v>0</v>
      </c>
      <c r="AD11" s="13">
        <v>0</v>
      </c>
      <c r="AE11" s="13">
        <v>0</v>
      </c>
      <c r="AF11" s="13">
        <v>0</v>
      </c>
      <c r="AG11" s="22">
        <v>35</v>
      </c>
    </row>
    <row r="12" spans="1:33">
      <c r="A12" s="104"/>
      <c r="B12" s="440" t="s">
        <v>33</v>
      </c>
      <c r="C12" s="440" t="s">
        <v>33</v>
      </c>
      <c r="D12" s="179">
        <v>6</v>
      </c>
      <c r="E12" s="178">
        <v>0</v>
      </c>
      <c r="F12" s="178">
        <v>0</v>
      </c>
      <c r="G12" s="178">
        <v>0</v>
      </c>
      <c r="H12" s="178">
        <v>0</v>
      </c>
      <c r="I12" s="180">
        <v>6</v>
      </c>
      <c r="J12" s="179">
        <v>8</v>
      </c>
      <c r="K12" s="178">
        <v>1</v>
      </c>
      <c r="L12" s="178">
        <v>0</v>
      </c>
      <c r="M12" s="178">
        <v>0</v>
      </c>
      <c r="N12" s="178">
        <v>0</v>
      </c>
      <c r="O12" s="178">
        <v>9</v>
      </c>
      <c r="P12" s="179">
        <v>9</v>
      </c>
      <c r="Q12" s="178">
        <v>0</v>
      </c>
      <c r="R12" s="178">
        <v>0</v>
      </c>
      <c r="S12" s="178">
        <v>0</v>
      </c>
      <c r="T12" s="178">
        <v>0</v>
      </c>
      <c r="U12" s="178">
        <v>9</v>
      </c>
      <c r="V12" s="179">
        <v>4</v>
      </c>
      <c r="W12" s="178">
        <v>0</v>
      </c>
      <c r="X12" s="178">
        <v>0</v>
      </c>
      <c r="Y12" s="178">
        <v>0</v>
      </c>
      <c r="Z12" s="178">
        <v>0</v>
      </c>
      <c r="AA12" s="178">
        <v>4</v>
      </c>
      <c r="AB12" s="179">
        <v>5</v>
      </c>
      <c r="AC12" s="178">
        <v>0</v>
      </c>
      <c r="AD12" s="178">
        <v>0</v>
      </c>
      <c r="AE12" s="178">
        <v>0</v>
      </c>
      <c r="AF12" s="178">
        <v>0</v>
      </c>
      <c r="AG12" s="180">
        <v>5</v>
      </c>
    </row>
    <row r="13" spans="1:33">
      <c r="A13" s="104"/>
      <c r="B13" s="441" t="s">
        <v>179</v>
      </c>
      <c r="C13" s="58" t="s">
        <v>34</v>
      </c>
      <c r="D13" s="14">
        <v>19</v>
      </c>
      <c r="E13" s="13">
        <v>0</v>
      </c>
      <c r="F13" s="13">
        <v>0</v>
      </c>
      <c r="G13" s="13">
        <v>0</v>
      </c>
      <c r="H13" s="13">
        <v>0</v>
      </c>
      <c r="I13" s="22">
        <v>19</v>
      </c>
      <c r="J13" s="14">
        <v>25</v>
      </c>
      <c r="K13" s="13">
        <v>1</v>
      </c>
      <c r="L13" s="13">
        <v>0</v>
      </c>
      <c r="M13" s="13">
        <v>0</v>
      </c>
      <c r="N13" s="13">
        <v>0</v>
      </c>
      <c r="O13" s="13">
        <v>26</v>
      </c>
      <c r="P13" s="14">
        <v>30</v>
      </c>
      <c r="Q13" s="13">
        <v>2</v>
      </c>
      <c r="R13" s="13">
        <v>0</v>
      </c>
      <c r="S13" s="13">
        <v>0</v>
      </c>
      <c r="T13" s="13">
        <v>0</v>
      </c>
      <c r="U13" s="13">
        <v>32</v>
      </c>
      <c r="V13" s="14">
        <v>28</v>
      </c>
      <c r="W13" s="13">
        <v>1</v>
      </c>
      <c r="X13" s="13">
        <v>1</v>
      </c>
      <c r="Y13" s="13">
        <v>0</v>
      </c>
      <c r="Z13" s="13">
        <v>0</v>
      </c>
      <c r="AA13" s="13">
        <v>30</v>
      </c>
      <c r="AB13" s="14">
        <v>29</v>
      </c>
      <c r="AC13" s="13">
        <v>0</v>
      </c>
      <c r="AD13" s="13">
        <v>0</v>
      </c>
      <c r="AE13" s="13">
        <v>0</v>
      </c>
      <c r="AF13" s="13">
        <v>0</v>
      </c>
      <c r="AG13" s="22">
        <v>29</v>
      </c>
    </row>
    <row r="14" spans="1:33">
      <c r="A14" s="104"/>
      <c r="B14" s="441"/>
      <c r="C14" s="58" t="s">
        <v>35</v>
      </c>
      <c r="D14" s="14">
        <v>25</v>
      </c>
      <c r="E14" s="13">
        <v>17</v>
      </c>
      <c r="F14" s="13">
        <v>37</v>
      </c>
      <c r="G14" s="13">
        <v>0</v>
      </c>
      <c r="H14" s="13">
        <v>0</v>
      </c>
      <c r="I14" s="22">
        <v>79</v>
      </c>
      <c r="J14" s="14">
        <v>26</v>
      </c>
      <c r="K14" s="13">
        <v>29</v>
      </c>
      <c r="L14" s="13">
        <v>24</v>
      </c>
      <c r="M14" s="13">
        <v>1</v>
      </c>
      <c r="N14" s="13">
        <v>1</v>
      </c>
      <c r="O14" s="13">
        <v>81</v>
      </c>
      <c r="P14" s="14">
        <v>36</v>
      </c>
      <c r="Q14" s="13">
        <v>27</v>
      </c>
      <c r="R14" s="13">
        <v>10</v>
      </c>
      <c r="S14" s="13">
        <v>0</v>
      </c>
      <c r="T14" s="13">
        <v>0</v>
      </c>
      <c r="U14" s="13">
        <v>73</v>
      </c>
      <c r="V14" s="14">
        <v>29</v>
      </c>
      <c r="W14" s="13">
        <v>28</v>
      </c>
      <c r="X14" s="13">
        <v>17</v>
      </c>
      <c r="Y14" s="13">
        <v>0</v>
      </c>
      <c r="Z14" s="13">
        <v>1</v>
      </c>
      <c r="AA14" s="13">
        <v>75</v>
      </c>
      <c r="AB14" s="14">
        <v>32</v>
      </c>
      <c r="AC14" s="13">
        <v>27</v>
      </c>
      <c r="AD14" s="13">
        <v>9</v>
      </c>
      <c r="AE14" s="13">
        <v>0</v>
      </c>
      <c r="AF14" s="13">
        <v>0</v>
      </c>
      <c r="AG14" s="22">
        <v>68</v>
      </c>
    </row>
    <row r="15" spans="1:33">
      <c r="A15" s="104"/>
      <c r="B15" s="441"/>
      <c r="C15" s="58" t="s">
        <v>36</v>
      </c>
      <c r="D15" s="14">
        <v>44</v>
      </c>
      <c r="E15" s="13">
        <v>17</v>
      </c>
      <c r="F15" s="13">
        <v>37</v>
      </c>
      <c r="G15" s="13">
        <v>0</v>
      </c>
      <c r="H15" s="13">
        <v>0</v>
      </c>
      <c r="I15" s="22">
        <v>98</v>
      </c>
      <c r="J15" s="14">
        <v>51</v>
      </c>
      <c r="K15" s="13">
        <v>30</v>
      </c>
      <c r="L15" s="13">
        <v>24</v>
      </c>
      <c r="M15" s="13">
        <v>1</v>
      </c>
      <c r="N15" s="13">
        <v>1</v>
      </c>
      <c r="O15" s="13">
        <v>107</v>
      </c>
      <c r="P15" s="14">
        <v>66</v>
      </c>
      <c r="Q15" s="13">
        <v>29</v>
      </c>
      <c r="R15" s="13">
        <v>10</v>
      </c>
      <c r="S15" s="13">
        <v>0</v>
      </c>
      <c r="T15" s="13">
        <v>0</v>
      </c>
      <c r="U15" s="13">
        <v>105</v>
      </c>
      <c r="V15" s="14">
        <v>57</v>
      </c>
      <c r="W15" s="13">
        <v>29</v>
      </c>
      <c r="X15" s="13">
        <v>18</v>
      </c>
      <c r="Y15" s="13">
        <v>0</v>
      </c>
      <c r="Z15" s="13">
        <v>1</v>
      </c>
      <c r="AA15" s="13">
        <v>105</v>
      </c>
      <c r="AB15" s="14">
        <v>61</v>
      </c>
      <c r="AC15" s="13">
        <v>27</v>
      </c>
      <c r="AD15" s="13">
        <v>9</v>
      </c>
      <c r="AE15" s="13">
        <v>0</v>
      </c>
      <c r="AF15" s="13">
        <v>0</v>
      </c>
      <c r="AG15" s="22">
        <v>97</v>
      </c>
    </row>
    <row r="16" spans="1:33">
      <c r="A16" s="446"/>
      <c r="B16" s="440" t="s">
        <v>36</v>
      </c>
      <c r="C16" s="440"/>
      <c r="D16" s="179">
        <v>81</v>
      </c>
      <c r="E16" s="178">
        <v>17</v>
      </c>
      <c r="F16" s="178">
        <v>37</v>
      </c>
      <c r="G16" s="178">
        <v>0</v>
      </c>
      <c r="H16" s="178">
        <v>0</v>
      </c>
      <c r="I16" s="180">
        <v>135</v>
      </c>
      <c r="J16" s="179">
        <v>93</v>
      </c>
      <c r="K16" s="178">
        <v>31</v>
      </c>
      <c r="L16" s="178">
        <v>24</v>
      </c>
      <c r="M16" s="178">
        <v>1</v>
      </c>
      <c r="N16" s="178">
        <v>1</v>
      </c>
      <c r="O16" s="178">
        <v>150</v>
      </c>
      <c r="P16" s="179">
        <v>93</v>
      </c>
      <c r="Q16" s="178">
        <v>29</v>
      </c>
      <c r="R16" s="178">
        <v>10</v>
      </c>
      <c r="S16" s="178">
        <v>0</v>
      </c>
      <c r="T16" s="178">
        <v>0</v>
      </c>
      <c r="U16" s="178">
        <v>132</v>
      </c>
      <c r="V16" s="179">
        <v>85</v>
      </c>
      <c r="W16" s="178">
        <v>29</v>
      </c>
      <c r="X16" s="178">
        <v>18</v>
      </c>
      <c r="Y16" s="178">
        <v>0</v>
      </c>
      <c r="Z16" s="178">
        <v>1</v>
      </c>
      <c r="AA16" s="178">
        <v>133</v>
      </c>
      <c r="AB16" s="179">
        <v>101</v>
      </c>
      <c r="AC16" s="178">
        <v>27</v>
      </c>
      <c r="AD16" s="178">
        <v>9</v>
      </c>
      <c r="AE16" s="178">
        <v>0</v>
      </c>
      <c r="AF16" s="178">
        <v>0</v>
      </c>
      <c r="AG16" s="180">
        <v>137</v>
      </c>
    </row>
    <row r="17" spans="1:33">
      <c r="A17" s="104" t="s">
        <v>7</v>
      </c>
      <c r="B17" s="441" t="s">
        <v>37</v>
      </c>
      <c r="C17" s="58" t="s">
        <v>38</v>
      </c>
      <c r="D17" s="14">
        <v>1524</v>
      </c>
      <c r="E17" s="13">
        <v>1775</v>
      </c>
      <c r="F17" s="13">
        <v>2099</v>
      </c>
      <c r="G17" s="13">
        <v>238</v>
      </c>
      <c r="H17" s="13">
        <v>89</v>
      </c>
      <c r="I17" s="22">
        <v>5725</v>
      </c>
      <c r="J17" s="14">
        <v>1595</v>
      </c>
      <c r="K17" s="13">
        <v>2365</v>
      </c>
      <c r="L17" s="13">
        <v>1557</v>
      </c>
      <c r="M17" s="13">
        <v>200</v>
      </c>
      <c r="N17" s="13">
        <v>84</v>
      </c>
      <c r="O17" s="13">
        <v>5801</v>
      </c>
      <c r="P17" s="14">
        <v>1514</v>
      </c>
      <c r="Q17" s="13">
        <v>2363</v>
      </c>
      <c r="R17" s="13">
        <v>1321</v>
      </c>
      <c r="S17" s="13">
        <v>219</v>
      </c>
      <c r="T17" s="13">
        <v>82</v>
      </c>
      <c r="U17" s="13">
        <v>5499</v>
      </c>
      <c r="V17" s="14">
        <v>1612</v>
      </c>
      <c r="W17" s="13">
        <v>2706</v>
      </c>
      <c r="X17" s="13">
        <v>1653</v>
      </c>
      <c r="Y17" s="13">
        <v>374</v>
      </c>
      <c r="Z17" s="13">
        <v>86</v>
      </c>
      <c r="AA17" s="13">
        <v>6431</v>
      </c>
      <c r="AB17" s="14">
        <v>1494</v>
      </c>
      <c r="AC17" s="13">
        <v>2345</v>
      </c>
      <c r="AD17" s="13">
        <v>1466</v>
      </c>
      <c r="AE17" s="13">
        <v>329</v>
      </c>
      <c r="AF17" s="13">
        <v>114</v>
      </c>
      <c r="AG17" s="22">
        <v>5748</v>
      </c>
    </row>
    <row r="18" spans="1:33">
      <c r="A18" s="104"/>
      <c r="B18" s="441"/>
      <c r="C18" s="58" t="s">
        <v>39</v>
      </c>
      <c r="D18" s="14">
        <v>210</v>
      </c>
      <c r="E18" s="13">
        <v>355</v>
      </c>
      <c r="F18" s="13">
        <v>491</v>
      </c>
      <c r="G18" s="13">
        <v>137</v>
      </c>
      <c r="H18" s="13">
        <v>53</v>
      </c>
      <c r="I18" s="22">
        <v>1246</v>
      </c>
      <c r="J18" s="14">
        <v>215</v>
      </c>
      <c r="K18" s="13">
        <v>453</v>
      </c>
      <c r="L18" s="13">
        <v>411</v>
      </c>
      <c r="M18" s="13">
        <v>114</v>
      </c>
      <c r="N18" s="13">
        <v>49</v>
      </c>
      <c r="O18" s="13">
        <v>1242</v>
      </c>
      <c r="P18" s="14">
        <v>217</v>
      </c>
      <c r="Q18" s="13">
        <v>389</v>
      </c>
      <c r="R18" s="13">
        <v>341</v>
      </c>
      <c r="S18" s="13">
        <v>113</v>
      </c>
      <c r="T18" s="13">
        <v>56</v>
      </c>
      <c r="U18" s="13">
        <v>1116</v>
      </c>
      <c r="V18" s="14">
        <v>237</v>
      </c>
      <c r="W18" s="13">
        <v>413</v>
      </c>
      <c r="X18" s="13">
        <v>355</v>
      </c>
      <c r="Y18" s="13">
        <v>168</v>
      </c>
      <c r="Z18" s="13">
        <v>49</v>
      </c>
      <c r="AA18" s="13">
        <v>1222</v>
      </c>
      <c r="AB18" s="14">
        <v>211</v>
      </c>
      <c r="AC18" s="13">
        <v>383</v>
      </c>
      <c r="AD18" s="13">
        <v>319</v>
      </c>
      <c r="AE18" s="13">
        <v>168</v>
      </c>
      <c r="AF18" s="13">
        <v>53</v>
      </c>
      <c r="AG18" s="22">
        <v>1134</v>
      </c>
    </row>
    <row r="19" spans="1:33">
      <c r="A19" s="104"/>
      <c r="B19" s="441"/>
      <c r="C19" s="58" t="s">
        <v>40</v>
      </c>
      <c r="D19" s="14">
        <v>431</v>
      </c>
      <c r="E19" s="13">
        <v>1368</v>
      </c>
      <c r="F19" s="13">
        <v>4017</v>
      </c>
      <c r="G19" s="13">
        <v>1091</v>
      </c>
      <c r="H19" s="13">
        <v>387</v>
      </c>
      <c r="I19" s="22">
        <v>7294</v>
      </c>
      <c r="J19" s="14">
        <v>388</v>
      </c>
      <c r="K19" s="13">
        <v>2022</v>
      </c>
      <c r="L19" s="13">
        <v>3553</v>
      </c>
      <c r="M19" s="13">
        <v>895</v>
      </c>
      <c r="N19" s="13">
        <v>374</v>
      </c>
      <c r="O19" s="13">
        <v>7232</v>
      </c>
      <c r="P19" s="14">
        <v>387</v>
      </c>
      <c r="Q19" s="13">
        <v>1786</v>
      </c>
      <c r="R19" s="13">
        <v>3088</v>
      </c>
      <c r="S19" s="13">
        <v>905</v>
      </c>
      <c r="T19" s="13">
        <v>324</v>
      </c>
      <c r="U19" s="13">
        <v>6490</v>
      </c>
      <c r="V19" s="14">
        <v>427</v>
      </c>
      <c r="W19" s="13">
        <v>2036</v>
      </c>
      <c r="X19" s="13">
        <v>3831</v>
      </c>
      <c r="Y19" s="13">
        <v>1349</v>
      </c>
      <c r="Z19" s="13">
        <v>480</v>
      </c>
      <c r="AA19" s="13">
        <v>8123</v>
      </c>
      <c r="AB19" s="14">
        <v>400</v>
      </c>
      <c r="AC19" s="13">
        <v>1547</v>
      </c>
      <c r="AD19" s="13">
        <v>3416</v>
      </c>
      <c r="AE19" s="13">
        <v>1362</v>
      </c>
      <c r="AF19" s="13">
        <v>495</v>
      </c>
      <c r="AG19" s="22">
        <v>7220</v>
      </c>
    </row>
    <row r="20" spans="1:33">
      <c r="A20" s="104"/>
      <c r="B20" s="441"/>
      <c r="C20" s="58" t="s">
        <v>36</v>
      </c>
      <c r="D20" s="14">
        <v>2165</v>
      </c>
      <c r="E20" s="13">
        <v>3498</v>
      </c>
      <c r="F20" s="13">
        <v>6607</v>
      </c>
      <c r="G20" s="13">
        <v>1466</v>
      </c>
      <c r="H20" s="13">
        <v>529</v>
      </c>
      <c r="I20" s="22">
        <v>14265</v>
      </c>
      <c r="J20" s="14">
        <v>2198</v>
      </c>
      <c r="K20" s="13">
        <v>4840</v>
      </c>
      <c r="L20" s="13">
        <v>5521</v>
      </c>
      <c r="M20" s="13">
        <v>1209</v>
      </c>
      <c r="N20" s="13">
        <v>507</v>
      </c>
      <c r="O20" s="13">
        <v>14275</v>
      </c>
      <c r="P20" s="14">
        <v>2118</v>
      </c>
      <c r="Q20" s="13">
        <v>4538</v>
      </c>
      <c r="R20" s="13">
        <v>4750</v>
      </c>
      <c r="S20" s="13">
        <v>1237</v>
      </c>
      <c r="T20" s="13">
        <v>462</v>
      </c>
      <c r="U20" s="13">
        <v>13105</v>
      </c>
      <c r="V20" s="14">
        <v>2276</v>
      </c>
      <c r="W20" s="13">
        <v>5155</v>
      </c>
      <c r="X20" s="13">
        <v>5839</v>
      </c>
      <c r="Y20" s="13">
        <v>1891</v>
      </c>
      <c r="Z20" s="13">
        <v>615</v>
      </c>
      <c r="AA20" s="13">
        <v>15776</v>
      </c>
      <c r="AB20" s="14">
        <v>2105</v>
      </c>
      <c r="AC20" s="13">
        <v>4275</v>
      </c>
      <c r="AD20" s="13">
        <v>5201</v>
      </c>
      <c r="AE20" s="13">
        <v>1859</v>
      </c>
      <c r="AF20" s="13">
        <v>662</v>
      </c>
      <c r="AG20" s="22">
        <v>14102</v>
      </c>
    </row>
    <row r="21" spans="1:33">
      <c r="A21" s="104"/>
      <c r="B21" s="442" t="s">
        <v>492</v>
      </c>
      <c r="C21" s="429" t="s">
        <v>426</v>
      </c>
      <c r="D21" s="172">
        <v>712</v>
      </c>
      <c r="E21" s="173">
        <v>1444</v>
      </c>
      <c r="F21" s="173">
        <v>2210</v>
      </c>
      <c r="G21" s="173">
        <v>354</v>
      </c>
      <c r="H21" s="173">
        <v>109</v>
      </c>
      <c r="I21" s="291">
        <v>4829</v>
      </c>
      <c r="J21" s="172">
        <v>658</v>
      </c>
      <c r="K21" s="173">
        <v>2142</v>
      </c>
      <c r="L21" s="173">
        <v>1897</v>
      </c>
      <c r="M21" s="173">
        <v>309</v>
      </c>
      <c r="N21" s="173">
        <v>122</v>
      </c>
      <c r="O21" s="173">
        <v>5128</v>
      </c>
      <c r="P21" s="172">
        <v>730</v>
      </c>
      <c r="Q21" s="173">
        <v>2185</v>
      </c>
      <c r="R21" s="173">
        <v>1602</v>
      </c>
      <c r="S21" s="173">
        <v>377</v>
      </c>
      <c r="T21" s="173">
        <v>139</v>
      </c>
      <c r="U21" s="173">
        <v>5033</v>
      </c>
      <c r="V21" s="172">
        <v>874</v>
      </c>
      <c r="W21" s="173">
        <v>2737</v>
      </c>
      <c r="X21" s="173">
        <v>2446</v>
      </c>
      <c r="Y21" s="173">
        <v>666</v>
      </c>
      <c r="Z21" s="173">
        <v>203</v>
      </c>
      <c r="AA21" s="173">
        <v>6926</v>
      </c>
      <c r="AB21" s="172">
        <v>824</v>
      </c>
      <c r="AC21" s="173">
        <v>2573</v>
      </c>
      <c r="AD21" s="173">
        <v>2333</v>
      </c>
      <c r="AE21" s="173">
        <v>851</v>
      </c>
      <c r="AF21" s="173">
        <v>236</v>
      </c>
      <c r="AG21" s="291">
        <v>6817</v>
      </c>
    </row>
    <row r="22" spans="1:33">
      <c r="A22" s="104"/>
      <c r="B22" s="441"/>
      <c r="C22" s="58" t="s">
        <v>289</v>
      </c>
      <c r="D22" s="169">
        <v>5</v>
      </c>
      <c r="E22" s="168">
        <v>11</v>
      </c>
      <c r="F22" s="168">
        <v>6</v>
      </c>
      <c r="G22" s="168">
        <v>9</v>
      </c>
      <c r="H22" s="168">
        <v>6</v>
      </c>
      <c r="I22" s="174">
        <v>37</v>
      </c>
      <c r="J22" s="169">
        <v>11</v>
      </c>
      <c r="K22" s="168">
        <v>10</v>
      </c>
      <c r="L22" s="168">
        <v>7</v>
      </c>
      <c r="M22" s="168">
        <v>3</v>
      </c>
      <c r="N22" s="168">
        <v>2</v>
      </c>
      <c r="O22" s="168">
        <v>33</v>
      </c>
      <c r="P22" s="169">
        <v>11</v>
      </c>
      <c r="Q22" s="168">
        <v>9</v>
      </c>
      <c r="R22" s="168">
        <v>3</v>
      </c>
      <c r="S22" s="168">
        <v>1</v>
      </c>
      <c r="T22" s="168">
        <v>0</v>
      </c>
      <c r="U22" s="168">
        <v>24</v>
      </c>
      <c r="V22" s="169">
        <v>9</v>
      </c>
      <c r="W22" s="168">
        <v>8</v>
      </c>
      <c r="X22" s="168">
        <v>12</v>
      </c>
      <c r="Y22" s="168">
        <v>3</v>
      </c>
      <c r="Z22" s="168">
        <v>2</v>
      </c>
      <c r="AA22" s="168">
        <v>34</v>
      </c>
      <c r="AB22" s="169">
        <v>6</v>
      </c>
      <c r="AC22" s="168">
        <v>19</v>
      </c>
      <c r="AD22" s="168">
        <v>7</v>
      </c>
      <c r="AE22" s="168">
        <v>7</v>
      </c>
      <c r="AF22" s="168">
        <v>1</v>
      </c>
      <c r="AG22" s="174">
        <v>40</v>
      </c>
    </row>
    <row r="23" spans="1:33">
      <c r="A23" s="104"/>
      <c r="B23" s="443"/>
      <c r="C23" s="444" t="s">
        <v>36</v>
      </c>
      <c r="D23" s="170">
        <v>717</v>
      </c>
      <c r="E23" s="171">
        <v>1455</v>
      </c>
      <c r="F23" s="171">
        <v>2216</v>
      </c>
      <c r="G23" s="171">
        <v>363</v>
      </c>
      <c r="H23" s="171">
        <v>115</v>
      </c>
      <c r="I23" s="175">
        <v>4866</v>
      </c>
      <c r="J23" s="170">
        <v>669</v>
      </c>
      <c r="K23" s="171">
        <v>2152</v>
      </c>
      <c r="L23" s="171">
        <v>1904</v>
      </c>
      <c r="M23" s="171">
        <v>312</v>
      </c>
      <c r="N23" s="171">
        <v>124</v>
      </c>
      <c r="O23" s="171">
        <v>5161</v>
      </c>
      <c r="P23" s="170">
        <v>741</v>
      </c>
      <c r="Q23" s="171">
        <v>2194</v>
      </c>
      <c r="R23" s="171">
        <v>1605</v>
      </c>
      <c r="S23" s="171">
        <v>378</v>
      </c>
      <c r="T23" s="171">
        <v>139</v>
      </c>
      <c r="U23" s="171">
        <v>5057</v>
      </c>
      <c r="V23" s="170">
        <v>883</v>
      </c>
      <c r="W23" s="171">
        <v>2745</v>
      </c>
      <c r="X23" s="171">
        <v>2458</v>
      </c>
      <c r="Y23" s="171">
        <v>669</v>
      </c>
      <c r="Z23" s="171">
        <v>205</v>
      </c>
      <c r="AA23" s="171">
        <v>6960</v>
      </c>
      <c r="AB23" s="170">
        <v>830</v>
      </c>
      <c r="AC23" s="171">
        <v>2592</v>
      </c>
      <c r="AD23" s="171">
        <v>2340</v>
      </c>
      <c r="AE23" s="171">
        <v>858</v>
      </c>
      <c r="AF23" s="171">
        <v>237</v>
      </c>
      <c r="AG23" s="175">
        <v>6857</v>
      </c>
    </row>
    <row r="24" spans="1:33">
      <c r="A24" s="446"/>
      <c r="B24" s="444" t="s">
        <v>36</v>
      </c>
      <c r="C24" s="444"/>
      <c r="D24" s="16">
        <v>2882</v>
      </c>
      <c r="E24" s="17">
        <v>4953</v>
      </c>
      <c r="F24" s="17">
        <v>8823</v>
      </c>
      <c r="G24" s="17">
        <v>1829</v>
      </c>
      <c r="H24" s="17">
        <v>644</v>
      </c>
      <c r="I24" s="23">
        <v>19131</v>
      </c>
      <c r="J24" s="16">
        <v>2867</v>
      </c>
      <c r="K24" s="17">
        <v>6992</v>
      </c>
      <c r="L24" s="17">
        <v>7425</v>
      </c>
      <c r="M24" s="17">
        <v>1521</v>
      </c>
      <c r="N24" s="17">
        <v>631</v>
      </c>
      <c r="O24" s="17">
        <v>19436</v>
      </c>
      <c r="P24" s="16">
        <v>2859</v>
      </c>
      <c r="Q24" s="17">
        <v>6732</v>
      </c>
      <c r="R24" s="17">
        <v>6355</v>
      </c>
      <c r="S24" s="17">
        <v>1615</v>
      </c>
      <c r="T24" s="17">
        <v>601</v>
      </c>
      <c r="U24" s="17">
        <v>18162</v>
      </c>
      <c r="V24" s="16">
        <v>3159</v>
      </c>
      <c r="W24" s="17">
        <v>7900</v>
      </c>
      <c r="X24" s="17">
        <v>8297</v>
      </c>
      <c r="Y24" s="17">
        <v>2560</v>
      </c>
      <c r="Z24" s="17">
        <v>820</v>
      </c>
      <c r="AA24" s="17">
        <v>22736</v>
      </c>
      <c r="AB24" s="16">
        <v>2935</v>
      </c>
      <c r="AC24" s="17">
        <v>6867</v>
      </c>
      <c r="AD24" s="17">
        <v>7541</v>
      </c>
      <c r="AE24" s="17">
        <v>2717</v>
      </c>
      <c r="AF24" s="17">
        <v>899</v>
      </c>
      <c r="AG24" s="23">
        <v>20959</v>
      </c>
    </row>
    <row r="25" spans="1:33">
      <c r="A25" s="104" t="s">
        <v>8</v>
      </c>
      <c r="B25" s="441" t="s">
        <v>41</v>
      </c>
      <c r="C25" s="58" t="s">
        <v>42</v>
      </c>
      <c r="D25" s="14">
        <v>453</v>
      </c>
      <c r="E25" s="13">
        <v>252</v>
      </c>
      <c r="F25" s="13">
        <v>152</v>
      </c>
      <c r="G25" s="13">
        <v>7</v>
      </c>
      <c r="H25" s="13">
        <v>4</v>
      </c>
      <c r="I25" s="22">
        <v>868</v>
      </c>
      <c r="J25" s="14">
        <v>530</v>
      </c>
      <c r="K25" s="13">
        <v>206</v>
      </c>
      <c r="L25" s="13">
        <v>73</v>
      </c>
      <c r="M25" s="13">
        <v>4</v>
      </c>
      <c r="N25" s="13">
        <v>3</v>
      </c>
      <c r="O25" s="13">
        <v>816</v>
      </c>
      <c r="P25" s="14">
        <v>541</v>
      </c>
      <c r="Q25" s="13">
        <v>143</v>
      </c>
      <c r="R25" s="13">
        <v>47</v>
      </c>
      <c r="S25" s="13">
        <v>1</v>
      </c>
      <c r="T25" s="13">
        <v>6</v>
      </c>
      <c r="U25" s="13">
        <v>738</v>
      </c>
      <c r="V25" s="14">
        <v>467</v>
      </c>
      <c r="W25" s="13">
        <v>139</v>
      </c>
      <c r="X25" s="13">
        <v>35</v>
      </c>
      <c r="Y25" s="13">
        <v>1</v>
      </c>
      <c r="Z25" s="13">
        <v>1</v>
      </c>
      <c r="AA25" s="13">
        <v>643</v>
      </c>
      <c r="AB25" s="14">
        <v>415</v>
      </c>
      <c r="AC25" s="13">
        <v>106</v>
      </c>
      <c r="AD25" s="13">
        <v>38</v>
      </c>
      <c r="AE25" s="13">
        <v>0</v>
      </c>
      <c r="AF25" s="13">
        <v>4</v>
      </c>
      <c r="AG25" s="22">
        <v>563</v>
      </c>
    </row>
    <row r="26" spans="1:33">
      <c r="A26" s="104"/>
      <c r="B26" s="441"/>
      <c r="C26" s="58" t="s">
        <v>43</v>
      </c>
      <c r="D26" s="14">
        <v>15</v>
      </c>
      <c r="E26" s="13">
        <v>35</v>
      </c>
      <c r="F26" s="13">
        <v>21</v>
      </c>
      <c r="G26" s="13">
        <v>6</v>
      </c>
      <c r="H26" s="13">
        <v>0</v>
      </c>
      <c r="I26" s="22">
        <v>77</v>
      </c>
      <c r="J26" s="14">
        <v>39</v>
      </c>
      <c r="K26" s="13">
        <v>52</v>
      </c>
      <c r="L26" s="13">
        <v>25</v>
      </c>
      <c r="M26" s="13">
        <v>3</v>
      </c>
      <c r="N26" s="13">
        <v>1</v>
      </c>
      <c r="O26" s="13">
        <v>120</v>
      </c>
      <c r="P26" s="14">
        <v>65</v>
      </c>
      <c r="Q26" s="13">
        <v>95</v>
      </c>
      <c r="R26" s="13">
        <v>35</v>
      </c>
      <c r="S26" s="13">
        <v>10</v>
      </c>
      <c r="T26" s="13">
        <v>3</v>
      </c>
      <c r="U26" s="13">
        <v>208</v>
      </c>
      <c r="V26" s="14">
        <v>68</v>
      </c>
      <c r="W26" s="13">
        <v>148</v>
      </c>
      <c r="X26" s="13">
        <v>73</v>
      </c>
      <c r="Y26" s="13">
        <v>7</v>
      </c>
      <c r="Z26" s="13">
        <v>2</v>
      </c>
      <c r="AA26" s="13">
        <v>298</v>
      </c>
      <c r="AB26" s="14">
        <v>65</v>
      </c>
      <c r="AC26" s="13">
        <v>141</v>
      </c>
      <c r="AD26" s="13">
        <v>53</v>
      </c>
      <c r="AE26" s="13">
        <v>13</v>
      </c>
      <c r="AF26" s="13">
        <v>0</v>
      </c>
      <c r="AG26" s="22">
        <v>272</v>
      </c>
    </row>
    <row r="27" spans="1:33">
      <c r="A27" s="104"/>
      <c r="B27" s="441"/>
      <c r="C27" s="58" t="s">
        <v>36</v>
      </c>
      <c r="D27" s="14">
        <v>468</v>
      </c>
      <c r="E27" s="13">
        <v>287</v>
      </c>
      <c r="F27" s="13">
        <v>173</v>
      </c>
      <c r="G27" s="13">
        <v>13</v>
      </c>
      <c r="H27" s="13">
        <v>4</v>
      </c>
      <c r="I27" s="22">
        <v>945</v>
      </c>
      <c r="J27" s="14">
        <v>569</v>
      </c>
      <c r="K27" s="13">
        <v>258</v>
      </c>
      <c r="L27" s="13">
        <v>98</v>
      </c>
      <c r="M27" s="13">
        <v>7</v>
      </c>
      <c r="N27" s="13">
        <v>4</v>
      </c>
      <c r="O27" s="13">
        <v>936</v>
      </c>
      <c r="P27" s="14">
        <v>606</v>
      </c>
      <c r="Q27" s="13">
        <v>238</v>
      </c>
      <c r="R27" s="13">
        <v>82</v>
      </c>
      <c r="S27" s="13">
        <v>11</v>
      </c>
      <c r="T27" s="13">
        <v>9</v>
      </c>
      <c r="U27" s="13">
        <v>946</v>
      </c>
      <c r="V27" s="14">
        <v>535</v>
      </c>
      <c r="W27" s="13">
        <v>287</v>
      </c>
      <c r="X27" s="13">
        <v>108</v>
      </c>
      <c r="Y27" s="13">
        <v>8</v>
      </c>
      <c r="Z27" s="13">
        <v>3</v>
      </c>
      <c r="AA27" s="13">
        <v>941</v>
      </c>
      <c r="AB27" s="14">
        <v>480</v>
      </c>
      <c r="AC27" s="13">
        <v>247</v>
      </c>
      <c r="AD27" s="13">
        <v>91</v>
      </c>
      <c r="AE27" s="13">
        <v>13</v>
      </c>
      <c r="AF27" s="13">
        <v>4</v>
      </c>
      <c r="AG27" s="22">
        <v>835</v>
      </c>
    </row>
    <row r="28" spans="1:33">
      <c r="A28" s="104"/>
      <c r="B28" s="442" t="s">
        <v>44</v>
      </c>
      <c r="C28" s="429" t="s">
        <v>45</v>
      </c>
      <c r="D28" s="172">
        <v>28</v>
      </c>
      <c r="E28" s="173">
        <v>10</v>
      </c>
      <c r="F28" s="173">
        <v>4</v>
      </c>
      <c r="G28" s="173">
        <v>0</v>
      </c>
      <c r="H28" s="173">
        <v>0</v>
      </c>
      <c r="I28" s="291">
        <v>42</v>
      </c>
      <c r="J28" s="172">
        <v>30</v>
      </c>
      <c r="K28" s="173">
        <v>18</v>
      </c>
      <c r="L28" s="173">
        <v>9</v>
      </c>
      <c r="M28" s="173">
        <v>0</v>
      </c>
      <c r="N28" s="173">
        <v>0</v>
      </c>
      <c r="O28" s="173">
        <v>57</v>
      </c>
      <c r="P28" s="172">
        <v>35</v>
      </c>
      <c r="Q28" s="173">
        <v>11</v>
      </c>
      <c r="R28" s="173">
        <v>3</v>
      </c>
      <c r="S28" s="173">
        <v>1</v>
      </c>
      <c r="T28" s="173">
        <v>0</v>
      </c>
      <c r="U28" s="173">
        <v>50</v>
      </c>
      <c r="V28" s="172">
        <v>35</v>
      </c>
      <c r="W28" s="173">
        <v>7</v>
      </c>
      <c r="X28" s="173">
        <v>3</v>
      </c>
      <c r="Y28" s="173">
        <v>0</v>
      </c>
      <c r="Z28" s="173">
        <v>0</v>
      </c>
      <c r="AA28" s="173">
        <v>45</v>
      </c>
      <c r="AB28" s="172">
        <v>50</v>
      </c>
      <c r="AC28" s="173">
        <v>14</v>
      </c>
      <c r="AD28" s="173">
        <v>3</v>
      </c>
      <c r="AE28" s="173">
        <v>0</v>
      </c>
      <c r="AF28" s="173">
        <v>0</v>
      </c>
      <c r="AG28" s="291">
        <v>67</v>
      </c>
    </row>
    <row r="29" spans="1:33" ht="26.25">
      <c r="A29" s="104"/>
      <c r="B29" s="441"/>
      <c r="C29" s="58" t="s">
        <v>751</v>
      </c>
      <c r="D29" s="169">
        <v>65</v>
      </c>
      <c r="E29" s="168">
        <v>60</v>
      </c>
      <c r="F29" s="168">
        <v>21</v>
      </c>
      <c r="G29" s="168">
        <v>0</v>
      </c>
      <c r="H29" s="168">
        <v>0</v>
      </c>
      <c r="I29" s="174">
        <v>146</v>
      </c>
      <c r="J29" s="169">
        <v>92</v>
      </c>
      <c r="K29" s="168">
        <v>57</v>
      </c>
      <c r="L29" s="168">
        <v>13</v>
      </c>
      <c r="M29" s="168">
        <v>1</v>
      </c>
      <c r="N29" s="168">
        <v>0</v>
      </c>
      <c r="O29" s="168">
        <v>163</v>
      </c>
      <c r="P29" s="169">
        <v>105</v>
      </c>
      <c r="Q29" s="168">
        <v>42</v>
      </c>
      <c r="R29" s="168">
        <v>9</v>
      </c>
      <c r="S29" s="168">
        <v>0</v>
      </c>
      <c r="T29" s="168">
        <v>0</v>
      </c>
      <c r="U29" s="168">
        <v>156</v>
      </c>
      <c r="V29" s="169">
        <v>110</v>
      </c>
      <c r="W29" s="168">
        <v>41</v>
      </c>
      <c r="X29" s="168">
        <v>14</v>
      </c>
      <c r="Y29" s="168">
        <v>0</v>
      </c>
      <c r="Z29" s="168">
        <v>0</v>
      </c>
      <c r="AA29" s="168">
        <v>165</v>
      </c>
      <c r="AB29" s="169">
        <v>116</v>
      </c>
      <c r="AC29" s="168">
        <v>56</v>
      </c>
      <c r="AD29" s="168">
        <v>13</v>
      </c>
      <c r="AE29" s="168">
        <v>0</v>
      </c>
      <c r="AF29" s="168">
        <v>0</v>
      </c>
      <c r="AG29" s="174">
        <v>185</v>
      </c>
    </row>
    <row r="30" spans="1:33">
      <c r="A30" s="104"/>
      <c r="B30" s="441"/>
      <c r="C30" s="58" t="s">
        <v>290</v>
      </c>
      <c r="D30" s="169">
        <v>17</v>
      </c>
      <c r="E30" s="168">
        <v>35</v>
      </c>
      <c r="F30" s="168">
        <v>37</v>
      </c>
      <c r="G30" s="168">
        <v>10</v>
      </c>
      <c r="H30" s="168">
        <v>1</v>
      </c>
      <c r="I30" s="174">
        <v>100</v>
      </c>
      <c r="J30" s="169">
        <v>21</v>
      </c>
      <c r="K30" s="168">
        <v>90</v>
      </c>
      <c r="L30" s="168">
        <v>49</v>
      </c>
      <c r="M30" s="168">
        <v>10</v>
      </c>
      <c r="N30" s="168">
        <v>0</v>
      </c>
      <c r="O30" s="168">
        <v>170</v>
      </c>
      <c r="P30" s="169">
        <v>29</v>
      </c>
      <c r="Q30" s="168">
        <v>96</v>
      </c>
      <c r="R30" s="168">
        <v>54</v>
      </c>
      <c r="S30" s="168">
        <v>11</v>
      </c>
      <c r="T30" s="168">
        <v>1</v>
      </c>
      <c r="U30" s="168">
        <v>191</v>
      </c>
      <c r="V30" s="169">
        <v>46</v>
      </c>
      <c r="W30" s="168">
        <v>114</v>
      </c>
      <c r="X30" s="168">
        <v>70</v>
      </c>
      <c r="Y30" s="168">
        <v>9</v>
      </c>
      <c r="Z30" s="168">
        <v>3</v>
      </c>
      <c r="AA30" s="168">
        <v>242</v>
      </c>
      <c r="AB30" s="169">
        <v>36</v>
      </c>
      <c r="AC30" s="168">
        <v>74</v>
      </c>
      <c r="AD30" s="168">
        <v>75</v>
      </c>
      <c r="AE30" s="168">
        <v>13</v>
      </c>
      <c r="AF30" s="168">
        <v>0</v>
      </c>
      <c r="AG30" s="174">
        <v>198</v>
      </c>
    </row>
    <row r="31" spans="1:33">
      <c r="A31" s="104"/>
      <c r="B31" s="443"/>
      <c r="C31" s="444" t="s">
        <v>36</v>
      </c>
      <c r="D31" s="170">
        <v>110</v>
      </c>
      <c r="E31" s="171">
        <v>105</v>
      </c>
      <c r="F31" s="171">
        <v>62</v>
      </c>
      <c r="G31" s="171">
        <v>10</v>
      </c>
      <c r="H31" s="171">
        <v>1</v>
      </c>
      <c r="I31" s="175">
        <v>288</v>
      </c>
      <c r="J31" s="170">
        <v>143</v>
      </c>
      <c r="K31" s="171">
        <v>165</v>
      </c>
      <c r="L31" s="171">
        <v>71</v>
      </c>
      <c r="M31" s="171">
        <v>11</v>
      </c>
      <c r="N31" s="171">
        <v>0</v>
      </c>
      <c r="O31" s="171">
        <v>390</v>
      </c>
      <c r="P31" s="170">
        <v>169</v>
      </c>
      <c r="Q31" s="171">
        <v>149</v>
      </c>
      <c r="R31" s="171">
        <v>66</v>
      </c>
      <c r="S31" s="171">
        <v>12</v>
      </c>
      <c r="T31" s="171">
        <v>1</v>
      </c>
      <c r="U31" s="171">
        <v>397</v>
      </c>
      <c r="V31" s="170">
        <v>191</v>
      </c>
      <c r="W31" s="171">
        <v>162</v>
      </c>
      <c r="X31" s="171">
        <v>87</v>
      </c>
      <c r="Y31" s="171">
        <v>9</v>
      </c>
      <c r="Z31" s="171">
        <v>3</v>
      </c>
      <c r="AA31" s="171">
        <v>452</v>
      </c>
      <c r="AB31" s="170">
        <v>202</v>
      </c>
      <c r="AC31" s="171">
        <v>144</v>
      </c>
      <c r="AD31" s="171">
        <v>91</v>
      </c>
      <c r="AE31" s="171">
        <v>13</v>
      </c>
      <c r="AF31" s="171">
        <v>0</v>
      </c>
      <c r="AG31" s="175">
        <v>450</v>
      </c>
    </row>
    <row r="32" spans="1:33">
      <c r="A32" s="446"/>
      <c r="B32" s="444" t="s">
        <v>36</v>
      </c>
      <c r="C32" s="444"/>
      <c r="D32" s="170">
        <v>578</v>
      </c>
      <c r="E32" s="171">
        <v>392</v>
      </c>
      <c r="F32" s="171">
        <v>235</v>
      </c>
      <c r="G32" s="171">
        <v>23</v>
      </c>
      <c r="H32" s="171">
        <v>5</v>
      </c>
      <c r="I32" s="175">
        <v>1233</v>
      </c>
      <c r="J32" s="170">
        <v>712</v>
      </c>
      <c r="K32" s="171">
        <v>423</v>
      </c>
      <c r="L32" s="171">
        <v>169</v>
      </c>
      <c r="M32" s="171">
        <v>18</v>
      </c>
      <c r="N32" s="171">
        <v>4</v>
      </c>
      <c r="O32" s="171">
        <v>1326</v>
      </c>
      <c r="P32" s="170">
        <v>775</v>
      </c>
      <c r="Q32" s="171">
        <v>387</v>
      </c>
      <c r="R32" s="171">
        <v>148</v>
      </c>
      <c r="S32" s="171">
        <v>23</v>
      </c>
      <c r="T32" s="171">
        <v>10</v>
      </c>
      <c r="U32" s="171">
        <v>1343</v>
      </c>
      <c r="V32" s="170">
        <v>726</v>
      </c>
      <c r="W32" s="171">
        <v>449</v>
      </c>
      <c r="X32" s="171">
        <v>195</v>
      </c>
      <c r="Y32" s="171">
        <v>17</v>
      </c>
      <c r="Z32" s="171">
        <v>6</v>
      </c>
      <c r="AA32" s="171">
        <v>1393</v>
      </c>
      <c r="AB32" s="170">
        <v>682</v>
      </c>
      <c r="AC32" s="171">
        <v>391</v>
      </c>
      <c r="AD32" s="171">
        <v>182</v>
      </c>
      <c r="AE32" s="171">
        <v>26</v>
      </c>
      <c r="AF32" s="171">
        <v>4</v>
      </c>
      <c r="AG32" s="175">
        <v>1285</v>
      </c>
    </row>
    <row r="33" spans="1:33" ht="26.25">
      <c r="A33" s="104" t="s">
        <v>9</v>
      </c>
      <c r="B33" s="441" t="s">
        <v>180</v>
      </c>
      <c r="C33" s="58" t="s">
        <v>47</v>
      </c>
      <c r="D33" s="14">
        <v>58</v>
      </c>
      <c r="E33" s="13">
        <v>151</v>
      </c>
      <c r="F33" s="13">
        <v>201</v>
      </c>
      <c r="G33" s="13">
        <v>323</v>
      </c>
      <c r="H33" s="13">
        <v>27</v>
      </c>
      <c r="I33" s="22">
        <v>760</v>
      </c>
      <c r="J33" s="14">
        <v>44</v>
      </c>
      <c r="K33" s="13">
        <v>177</v>
      </c>
      <c r="L33" s="13">
        <v>195</v>
      </c>
      <c r="M33" s="13">
        <v>281</v>
      </c>
      <c r="N33" s="13">
        <v>19</v>
      </c>
      <c r="O33" s="13">
        <v>716</v>
      </c>
      <c r="P33" s="14">
        <v>49</v>
      </c>
      <c r="Q33" s="13">
        <v>184</v>
      </c>
      <c r="R33" s="13">
        <v>158</v>
      </c>
      <c r="S33" s="13">
        <v>233</v>
      </c>
      <c r="T33" s="13">
        <v>15</v>
      </c>
      <c r="U33" s="13">
        <v>639</v>
      </c>
      <c r="V33" s="14">
        <v>68</v>
      </c>
      <c r="W33" s="13">
        <v>268</v>
      </c>
      <c r="X33" s="13">
        <v>217</v>
      </c>
      <c r="Y33" s="13">
        <v>314</v>
      </c>
      <c r="Z33" s="13">
        <v>19</v>
      </c>
      <c r="AA33" s="13">
        <v>886</v>
      </c>
      <c r="AB33" s="14">
        <v>57</v>
      </c>
      <c r="AC33" s="13">
        <v>202</v>
      </c>
      <c r="AD33" s="13">
        <v>140</v>
      </c>
      <c r="AE33" s="13">
        <v>233</v>
      </c>
      <c r="AF33" s="13">
        <v>14</v>
      </c>
      <c r="AG33" s="22">
        <v>646</v>
      </c>
    </row>
    <row r="34" spans="1:33" ht="26.25">
      <c r="A34" s="104"/>
      <c r="B34" s="441"/>
      <c r="C34" s="58" t="s">
        <v>48</v>
      </c>
      <c r="D34" s="14">
        <v>362</v>
      </c>
      <c r="E34" s="13">
        <v>394</v>
      </c>
      <c r="F34" s="13">
        <v>559</v>
      </c>
      <c r="G34" s="13">
        <v>818</v>
      </c>
      <c r="H34" s="13">
        <v>105</v>
      </c>
      <c r="I34" s="22">
        <v>2238</v>
      </c>
      <c r="J34" s="14">
        <v>381</v>
      </c>
      <c r="K34" s="13">
        <v>449</v>
      </c>
      <c r="L34" s="13">
        <v>456</v>
      </c>
      <c r="M34" s="13">
        <v>693</v>
      </c>
      <c r="N34" s="13">
        <v>108</v>
      </c>
      <c r="O34" s="13">
        <v>2087</v>
      </c>
      <c r="P34" s="14">
        <v>389</v>
      </c>
      <c r="Q34" s="13">
        <v>456</v>
      </c>
      <c r="R34" s="13">
        <v>421</v>
      </c>
      <c r="S34" s="13">
        <v>658</v>
      </c>
      <c r="T34" s="13">
        <v>118</v>
      </c>
      <c r="U34" s="13">
        <v>2042</v>
      </c>
      <c r="V34" s="14">
        <v>418</v>
      </c>
      <c r="W34" s="13">
        <v>490</v>
      </c>
      <c r="X34" s="13">
        <v>527</v>
      </c>
      <c r="Y34" s="13">
        <v>815</v>
      </c>
      <c r="Z34" s="13">
        <v>178</v>
      </c>
      <c r="AA34" s="13">
        <v>2428</v>
      </c>
      <c r="AB34" s="14">
        <v>385</v>
      </c>
      <c r="AC34" s="13">
        <v>467</v>
      </c>
      <c r="AD34" s="13">
        <v>449</v>
      </c>
      <c r="AE34" s="13">
        <v>748</v>
      </c>
      <c r="AF34" s="13">
        <v>163</v>
      </c>
      <c r="AG34" s="22">
        <v>2212</v>
      </c>
    </row>
    <row r="35" spans="1:33">
      <c r="A35" s="104"/>
      <c r="B35" s="441"/>
      <c r="C35" s="58" t="s">
        <v>36</v>
      </c>
      <c r="D35" s="14">
        <v>420</v>
      </c>
      <c r="E35" s="13">
        <v>545</v>
      </c>
      <c r="F35" s="13">
        <v>760</v>
      </c>
      <c r="G35" s="13">
        <v>1141</v>
      </c>
      <c r="H35" s="13">
        <v>132</v>
      </c>
      <c r="I35" s="22">
        <v>2998</v>
      </c>
      <c r="J35" s="14">
        <v>425</v>
      </c>
      <c r="K35" s="13">
        <v>626</v>
      </c>
      <c r="L35" s="13">
        <v>651</v>
      </c>
      <c r="M35" s="13">
        <v>974</v>
      </c>
      <c r="N35" s="13">
        <v>127</v>
      </c>
      <c r="O35" s="13">
        <v>2803</v>
      </c>
      <c r="P35" s="14">
        <v>438</v>
      </c>
      <c r="Q35" s="13">
        <v>640</v>
      </c>
      <c r="R35" s="13">
        <v>579</v>
      </c>
      <c r="S35" s="13">
        <v>891</v>
      </c>
      <c r="T35" s="13">
        <v>133</v>
      </c>
      <c r="U35" s="13">
        <v>2681</v>
      </c>
      <c r="V35" s="14">
        <v>486</v>
      </c>
      <c r="W35" s="13">
        <v>758</v>
      </c>
      <c r="X35" s="13">
        <v>744</v>
      </c>
      <c r="Y35" s="13">
        <v>1129</v>
      </c>
      <c r="Z35" s="13">
        <v>197</v>
      </c>
      <c r="AA35" s="13">
        <v>3314</v>
      </c>
      <c r="AB35" s="14">
        <v>442</v>
      </c>
      <c r="AC35" s="13">
        <v>669</v>
      </c>
      <c r="AD35" s="13">
        <v>589</v>
      </c>
      <c r="AE35" s="13">
        <v>981</v>
      </c>
      <c r="AF35" s="13">
        <v>177</v>
      </c>
      <c r="AG35" s="22">
        <v>2858</v>
      </c>
    </row>
    <row r="36" spans="1:33" ht="26.25">
      <c r="A36" s="104"/>
      <c r="B36" s="442" t="s">
        <v>181</v>
      </c>
      <c r="C36" s="429" t="s">
        <v>49</v>
      </c>
      <c r="D36" s="172">
        <v>4</v>
      </c>
      <c r="E36" s="173">
        <v>6</v>
      </c>
      <c r="F36" s="173">
        <v>10</v>
      </c>
      <c r="G36" s="173">
        <v>18</v>
      </c>
      <c r="H36" s="173">
        <v>6</v>
      </c>
      <c r="I36" s="291">
        <v>44</v>
      </c>
      <c r="J36" s="172">
        <v>1</v>
      </c>
      <c r="K36" s="173">
        <v>1</v>
      </c>
      <c r="L36" s="173">
        <v>9</v>
      </c>
      <c r="M36" s="173">
        <v>13</v>
      </c>
      <c r="N36" s="173">
        <v>2</v>
      </c>
      <c r="O36" s="173">
        <v>26</v>
      </c>
      <c r="P36" s="172">
        <v>2</v>
      </c>
      <c r="Q36" s="173">
        <v>7</v>
      </c>
      <c r="R36" s="173">
        <v>14</v>
      </c>
      <c r="S36" s="173">
        <v>16</v>
      </c>
      <c r="T36" s="173">
        <v>1</v>
      </c>
      <c r="U36" s="173">
        <v>40</v>
      </c>
      <c r="V36" s="172">
        <v>4</v>
      </c>
      <c r="W36" s="173">
        <v>5</v>
      </c>
      <c r="X36" s="173">
        <v>15</v>
      </c>
      <c r="Y36" s="173">
        <v>10</v>
      </c>
      <c r="Z36" s="173">
        <v>1</v>
      </c>
      <c r="AA36" s="173">
        <v>35</v>
      </c>
      <c r="AB36" s="172">
        <v>0</v>
      </c>
      <c r="AC36" s="173">
        <v>8</v>
      </c>
      <c r="AD36" s="173">
        <v>11</v>
      </c>
      <c r="AE36" s="173">
        <v>10</v>
      </c>
      <c r="AF36" s="173">
        <v>1</v>
      </c>
      <c r="AG36" s="291">
        <v>30</v>
      </c>
    </row>
    <row r="37" spans="1:33" ht="26.25">
      <c r="A37" s="104"/>
      <c r="B37" s="441"/>
      <c r="C37" s="58" t="s">
        <v>291</v>
      </c>
      <c r="D37" s="169">
        <v>2</v>
      </c>
      <c r="E37" s="168">
        <v>2</v>
      </c>
      <c r="F37" s="168">
        <v>4</v>
      </c>
      <c r="G37" s="168">
        <v>2</v>
      </c>
      <c r="H37" s="168">
        <v>1</v>
      </c>
      <c r="I37" s="174">
        <v>11</v>
      </c>
      <c r="J37" s="169">
        <v>2</v>
      </c>
      <c r="K37" s="168">
        <v>5</v>
      </c>
      <c r="L37" s="168">
        <v>7</v>
      </c>
      <c r="M37" s="168">
        <v>5</v>
      </c>
      <c r="N37" s="168">
        <v>0</v>
      </c>
      <c r="O37" s="168">
        <v>19</v>
      </c>
      <c r="P37" s="169">
        <v>1</v>
      </c>
      <c r="Q37" s="168">
        <v>7</v>
      </c>
      <c r="R37" s="168">
        <v>20</v>
      </c>
      <c r="S37" s="168">
        <v>1</v>
      </c>
      <c r="T37" s="168">
        <v>1</v>
      </c>
      <c r="U37" s="168">
        <v>30</v>
      </c>
      <c r="V37" s="169">
        <v>1</v>
      </c>
      <c r="W37" s="168">
        <v>3</v>
      </c>
      <c r="X37" s="168">
        <v>2</v>
      </c>
      <c r="Y37" s="168">
        <v>2</v>
      </c>
      <c r="Z37" s="168">
        <v>0</v>
      </c>
      <c r="AA37" s="168">
        <v>8</v>
      </c>
      <c r="AB37" s="169">
        <v>4</v>
      </c>
      <c r="AC37" s="168">
        <v>4</v>
      </c>
      <c r="AD37" s="168">
        <v>4</v>
      </c>
      <c r="AE37" s="168">
        <v>3</v>
      </c>
      <c r="AF37" s="168">
        <v>1</v>
      </c>
      <c r="AG37" s="174">
        <v>16</v>
      </c>
    </row>
    <row r="38" spans="1:33">
      <c r="A38" s="104"/>
      <c r="B38" s="443"/>
      <c r="C38" s="444" t="s">
        <v>36</v>
      </c>
      <c r="D38" s="170">
        <v>6</v>
      </c>
      <c r="E38" s="171">
        <v>8</v>
      </c>
      <c r="F38" s="171">
        <v>14</v>
      </c>
      <c r="G38" s="171">
        <v>20</v>
      </c>
      <c r="H38" s="171">
        <v>7</v>
      </c>
      <c r="I38" s="175">
        <v>55</v>
      </c>
      <c r="J38" s="170">
        <v>3</v>
      </c>
      <c r="K38" s="171">
        <v>6</v>
      </c>
      <c r="L38" s="171">
        <v>16</v>
      </c>
      <c r="M38" s="171">
        <v>18</v>
      </c>
      <c r="N38" s="171">
        <v>2</v>
      </c>
      <c r="O38" s="171">
        <v>45</v>
      </c>
      <c r="P38" s="170">
        <v>3</v>
      </c>
      <c r="Q38" s="171">
        <v>14</v>
      </c>
      <c r="R38" s="171">
        <v>34</v>
      </c>
      <c r="S38" s="171">
        <v>17</v>
      </c>
      <c r="T38" s="171">
        <v>2</v>
      </c>
      <c r="U38" s="171">
        <v>70</v>
      </c>
      <c r="V38" s="170">
        <v>5</v>
      </c>
      <c r="W38" s="171">
        <v>8</v>
      </c>
      <c r="X38" s="171">
        <v>17</v>
      </c>
      <c r="Y38" s="171">
        <v>12</v>
      </c>
      <c r="Z38" s="171">
        <v>1</v>
      </c>
      <c r="AA38" s="171">
        <v>43</v>
      </c>
      <c r="AB38" s="170">
        <v>4</v>
      </c>
      <c r="AC38" s="171">
        <v>12</v>
      </c>
      <c r="AD38" s="171">
        <v>15</v>
      </c>
      <c r="AE38" s="171">
        <v>13</v>
      </c>
      <c r="AF38" s="171">
        <v>2</v>
      </c>
      <c r="AG38" s="175">
        <v>46</v>
      </c>
    </row>
    <row r="39" spans="1:33">
      <c r="A39" s="446"/>
      <c r="B39" s="444" t="s">
        <v>36</v>
      </c>
      <c r="C39" s="444"/>
      <c r="D39" s="16">
        <v>426</v>
      </c>
      <c r="E39" s="17">
        <v>553</v>
      </c>
      <c r="F39" s="17">
        <v>774</v>
      </c>
      <c r="G39" s="17">
        <v>1161</v>
      </c>
      <c r="H39" s="17">
        <v>139</v>
      </c>
      <c r="I39" s="23">
        <v>3053</v>
      </c>
      <c r="J39" s="16">
        <v>428</v>
      </c>
      <c r="K39" s="17">
        <v>632</v>
      </c>
      <c r="L39" s="17">
        <v>667</v>
      </c>
      <c r="M39" s="17">
        <v>992</v>
      </c>
      <c r="N39" s="17">
        <v>129</v>
      </c>
      <c r="O39" s="17">
        <v>2848</v>
      </c>
      <c r="P39" s="16">
        <v>441</v>
      </c>
      <c r="Q39" s="17">
        <v>654</v>
      </c>
      <c r="R39" s="17">
        <v>613</v>
      </c>
      <c r="S39" s="17">
        <v>908</v>
      </c>
      <c r="T39" s="17">
        <v>135</v>
      </c>
      <c r="U39" s="17">
        <v>2751</v>
      </c>
      <c r="V39" s="16">
        <v>491</v>
      </c>
      <c r="W39" s="17">
        <v>766</v>
      </c>
      <c r="X39" s="17">
        <v>761</v>
      </c>
      <c r="Y39" s="17">
        <v>1141</v>
      </c>
      <c r="Z39" s="17">
        <v>198</v>
      </c>
      <c r="AA39" s="17">
        <v>3357</v>
      </c>
      <c r="AB39" s="16">
        <v>446</v>
      </c>
      <c r="AC39" s="17">
        <v>681</v>
      </c>
      <c r="AD39" s="17">
        <v>604</v>
      </c>
      <c r="AE39" s="17">
        <v>994</v>
      </c>
      <c r="AF39" s="17">
        <v>179</v>
      </c>
      <c r="AG39" s="23">
        <v>2904</v>
      </c>
    </row>
    <row r="40" spans="1:33" ht="26.25">
      <c r="A40" s="104" t="s">
        <v>10</v>
      </c>
      <c r="B40" s="58" t="s">
        <v>50</v>
      </c>
      <c r="C40" s="58" t="s">
        <v>50</v>
      </c>
      <c r="D40" s="14">
        <v>37</v>
      </c>
      <c r="E40" s="13">
        <v>6</v>
      </c>
      <c r="F40" s="13">
        <v>2</v>
      </c>
      <c r="G40" s="13">
        <v>0</v>
      </c>
      <c r="H40" s="13">
        <v>0</v>
      </c>
      <c r="I40" s="22">
        <v>45</v>
      </c>
      <c r="J40" s="14">
        <v>66</v>
      </c>
      <c r="K40" s="13">
        <v>18</v>
      </c>
      <c r="L40" s="13">
        <v>1</v>
      </c>
      <c r="M40" s="13">
        <v>0</v>
      </c>
      <c r="N40" s="13">
        <v>0</v>
      </c>
      <c r="O40" s="13">
        <v>85</v>
      </c>
      <c r="P40" s="14">
        <v>84</v>
      </c>
      <c r="Q40" s="13">
        <v>13</v>
      </c>
      <c r="R40" s="13">
        <v>7</v>
      </c>
      <c r="S40" s="13">
        <v>0</v>
      </c>
      <c r="T40" s="13">
        <v>0</v>
      </c>
      <c r="U40" s="13">
        <v>104</v>
      </c>
      <c r="V40" s="14">
        <v>46</v>
      </c>
      <c r="W40" s="13">
        <v>12</v>
      </c>
      <c r="X40" s="13">
        <v>3</v>
      </c>
      <c r="Y40" s="13">
        <v>0</v>
      </c>
      <c r="Z40" s="13">
        <v>0</v>
      </c>
      <c r="AA40" s="13">
        <v>61</v>
      </c>
      <c r="AB40" s="14">
        <v>71</v>
      </c>
      <c r="AC40" s="13">
        <v>23</v>
      </c>
      <c r="AD40" s="13">
        <v>2</v>
      </c>
      <c r="AE40" s="13">
        <v>0</v>
      </c>
      <c r="AF40" s="13">
        <v>0</v>
      </c>
      <c r="AG40" s="22">
        <v>96</v>
      </c>
    </row>
    <row r="41" spans="1:33">
      <c r="A41" s="104"/>
      <c r="B41" s="440" t="s">
        <v>51</v>
      </c>
      <c r="C41" s="440" t="s">
        <v>51</v>
      </c>
      <c r="D41" s="179">
        <v>4</v>
      </c>
      <c r="E41" s="178">
        <v>1</v>
      </c>
      <c r="F41" s="178">
        <v>6</v>
      </c>
      <c r="G41" s="178">
        <v>0</v>
      </c>
      <c r="H41" s="178">
        <v>0</v>
      </c>
      <c r="I41" s="180">
        <v>11</v>
      </c>
      <c r="J41" s="179">
        <v>1</v>
      </c>
      <c r="K41" s="178">
        <v>0</v>
      </c>
      <c r="L41" s="178">
        <v>0</v>
      </c>
      <c r="M41" s="178">
        <v>0</v>
      </c>
      <c r="N41" s="178">
        <v>0</v>
      </c>
      <c r="O41" s="178">
        <v>1</v>
      </c>
      <c r="P41" s="179">
        <v>1</v>
      </c>
      <c r="Q41" s="178">
        <v>0</v>
      </c>
      <c r="R41" s="178">
        <v>1</v>
      </c>
      <c r="S41" s="178">
        <v>0</v>
      </c>
      <c r="T41" s="178">
        <v>0</v>
      </c>
      <c r="U41" s="178">
        <v>2</v>
      </c>
      <c r="V41" s="179">
        <v>2</v>
      </c>
      <c r="W41" s="178">
        <v>3</v>
      </c>
      <c r="X41" s="178">
        <v>2</v>
      </c>
      <c r="Y41" s="178">
        <v>0</v>
      </c>
      <c r="Z41" s="178">
        <v>0</v>
      </c>
      <c r="AA41" s="178">
        <v>7</v>
      </c>
      <c r="AB41" s="179">
        <v>0</v>
      </c>
      <c r="AC41" s="178">
        <v>2</v>
      </c>
      <c r="AD41" s="178">
        <v>0</v>
      </c>
      <c r="AE41" s="178">
        <v>0</v>
      </c>
      <c r="AF41" s="178">
        <v>0</v>
      </c>
      <c r="AG41" s="180">
        <v>2</v>
      </c>
    </row>
    <row r="42" spans="1:33">
      <c r="A42" s="104"/>
      <c r="B42" s="441" t="s">
        <v>182</v>
      </c>
      <c r="C42" s="58" t="s">
        <v>52</v>
      </c>
      <c r="D42" s="14">
        <v>4</v>
      </c>
      <c r="E42" s="13">
        <v>6</v>
      </c>
      <c r="F42" s="13">
        <v>9</v>
      </c>
      <c r="G42" s="13">
        <v>2</v>
      </c>
      <c r="H42" s="13">
        <v>1</v>
      </c>
      <c r="I42" s="22">
        <v>22</v>
      </c>
      <c r="J42" s="14">
        <v>3</v>
      </c>
      <c r="K42" s="13">
        <v>6</v>
      </c>
      <c r="L42" s="13">
        <v>6</v>
      </c>
      <c r="M42" s="13">
        <v>1</v>
      </c>
      <c r="N42" s="13">
        <v>1</v>
      </c>
      <c r="O42" s="13">
        <v>17</v>
      </c>
      <c r="P42" s="14">
        <v>1</v>
      </c>
      <c r="Q42" s="13">
        <v>8</v>
      </c>
      <c r="R42" s="13">
        <v>6</v>
      </c>
      <c r="S42" s="13">
        <v>3</v>
      </c>
      <c r="T42" s="13">
        <v>2</v>
      </c>
      <c r="U42" s="13">
        <v>20</v>
      </c>
      <c r="V42" s="14">
        <v>2</v>
      </c>
      <c r="W42" s="13">
        <v>8</v>
      </c>
      <c r="X42" s="13">
        <v>0</v>
      </c>
      <c r="Y42" s="13">
        <v>3</v>
      </c>
      <c r="Z42" s="13">
        <v>0</v>
      </c>
      <c r="AA42" s="13">
        <v>13</v>
      </c>
      <c r="AB42" s="14">
        <v>3</v>
      </c>
      <c r="AC42" s="13">
        <v>5</v>
      </c>
      <c r="AD42" s="13">
        <v>6</v>
      </c>
      <c r="AE42" s="13">
        <v>4</v>
      </c>
      <c r="AF42" s="13">
        <v>1</v>
      </c>
      <c r="AG42" s="22">
        <v>19</v>
      </c>
    </row>
    <row r="43" spans="1:33">
      <c r="A43" s="104"/>
      <c r="B43" s="441"/>
      <c r="C43" s="58" t="s">
        <v>53</v>
      </c>
      <c r="D43" s="14">
        <v>155</v>
      </c>
      <c r="E43" s="13">
        <v>168</v>
      </c>
      <c r="F43" s="13">
        <v>349</v>
      </c>
      <c r="G43" s="13">
        <v>100</v>
      </c>
      <c r="H43" s="13">
        <v>28</v>
      </c>
      <c r="I43" s="22">
        <v>800</v>
      </c>
      <c r="J43" s="14">
        <v>102</v>
      </c>
      <c r="K43" s="13">
        <v>236</v>
      </c>
      <c r="L43" s="13">
        <v>303</v>
      </c>
      <c r="M43" s="13">
        <v>106</v>
      </c>
      <c r="N43" s="13">
        <v>23</v>
      </c>
      <c r="O43" s="13">
        <v>770</v>
      </c>
      <c r="P43" s="14">
        <v>110</v>
      </c>
      <c r="Q43" s="13">
        <v>219</v>
      </c>
      <c r="R43" s="13">
        <v>261</v>
      </c>
      <c r="S43" s="13">
        <v>94</v>
      </c>
      <c r="T43" s="13">
        <v>20</v>
      </c>
      <c r="U43" s="13">
        <v>704</v>
      </c>
      <c r="V43" s="14">
        <v>115</v>
      </c>
      <c r="W43" s="13">
        <v>228</v>
      </c>
      <c r="X43" s="13">
        <v>352</v>
      </c>
      <c r="Y43" s="13">
        <v>172</v>
      </c>
      <c r="Z43" s="13">
        <v>34</v>
      </c>
      <c r="AA43" s="13">
        <v>901</v>
      </c>
      <c r="AB43" s="14">
        <v>81</v>
      </c>
      <c r="AC43" s="13">
        <v>216</v>
      </c>
      <c r="AD43" s="13">
        <v>297</v>
      </c>
      <c r="AE43" s="13">
        <v>162</v>
      </c>
      <c r="AF43" s="13">
        <v>47</v>
      </c>
      <c r="AG43" s="22">
        <v>803</v>
      </c>
    </row>
    <row r="44" spans="1:33">
      <c r="A44" s="104"/>
      <c r="B44" s="441"/>
      <c r="C44" s="58" t="s">
        <v>36</v>
      </c>
      <c r="D44" s="14">
        <v>159</v>
      </c>
      <c r="E44" s="13">
        <v>174</v>
      </c>
      <c r="F44" s="13">
        <v>358</v>
      </c>
      <c r="G44" s="13">
        <v>102</v>
      </c>
      <c r="H44" s="13">
        <v>29</v>
      </c>
      <c r="I44" s="22">
        <v>822</v>
      </c>
      <c r="J44" s="14">
        <v>105</v>
      </c>
      <c r="K44" s="13">
        <v>242</v>
      </c>
      <c r="L44" s="13">
        <v>309</v>
      </c>
      <c r="M44" s="13">
        <v>107</v>
      </c>
      <c r="N44" s="13">
        <v>24</v>
      </c>
      <c r="O44" s="13">
        <v>787</v>
      </c>
      <c r="P44" s="14">
        <v>111</v>
      </c>
      <c r="Q44" s="13">
        <v>227</v>
      </c>
      <c r="R44" s="13">
        <v>267</v>
      </c>
      <c r="S44" s="13">
        <v>97</v>
      </c>
      <c r="T44" s="13">
        <v>22</v>
      </c>
      <c r="U44" s="13">
        <v>724</v>
      </c>
      <c r="V44" s="14">
        <v>117</v>
      </c>
      <c r="W44" s="13">
        <v>236</v>
      </c>
      <c r="X44" s="13">
        <v>352</v>
      </c>
      <c r="Y44" s="13">
        <v>175</v>
      </c>
      <c r="Z44" s="13">
        <v>34</v>
      </c>
      <c r="AA44" s="13">
        <v>914</v>
      </c>
      <c r="AB44" s="14">
        <v>84</v>
      </c>
      <c r="AC44" s="13">
        <v>221</v>
      </c>
      <c r="AD44" s="13">
        <v>303</v>
      </c>
      <c r="AE44" s="13">
        <v>166</v>
      </c>
      <c r="AF44" s="13">
        <v>48</v>
      </c>
      <c r="AG44" s="22">
        <v>822</v>
      </c>
    </row>
    <row r="45" spans="1:33">
      <c r="A45" s="446"/>
      <c r="B45" s="440" t="s">
        <v>36</v>
      </c>
      <c r="C45" s="440"/>
      <c r="D45" s="179">
        <v>200</v>
      </c>
      <c r="E45" s="178">
        <v>181</v>
      </c>
      <c r="F45" s="178">
        <v>366</v>
      </c>
      <c r="G45" s="178">
        <v>102</v>
      </c>
      <c r="H45" s="178">
        <v>29</v>
      </c>
      <c r="I45" s="180">
        <v>878</v>
      </c>
      <c r="J45" s="179">
        <v>172</v>
      </c>
      <c r="K45" s="178">
        <v>260</v>
      </c>
      <c r="L45" s="178">
        <v>310</v>
      </c>
      <c r="M45" s="178">
        <v>107</v>
      </c>
      <c r="N45" s="178">
        <v>24</v>
      </c>
      <c r="O45" s="178">
        <v>873</v>
      </c>
      <c r="P45" s="179">
        <v>196</v>
      </c>
      <c r="Q45" s="178">
        <v>240</v>
      </c>
      <c r="R45" s="178">
        <v>275</v>
      </c>
      <c r="S45" s="178">
        <v>97</v>
      </c>
      <c r="T45" s="178">
        <v>22</v>
      </c>
      <c r="U45" s="178">
        <v>830</v>
      </c>
      <c r="V45" s="179">
        <v>165</v>
      </c>
      <c r="W45" s="178">
        <v>251</v>
      </c>
      <c r="X45" s="178">
        <v>357</v>
      </c>
      <c r="Y45" s="178">
        <v>175</v>
      </c>
      <c r="Z45" s="178">
        <v>34</v>
      </c>
      <c r="AA45" s="178">
        <v>982</v>
      </c>
      <c r="AB45" s="179">
        <v>155</v>
      </c>
      <c r="AC45" s="178">
        <v>246</v>
      </c>
      <c r="AD45" s="178">
        <v>305</v>
      </c>
      <c r="AE45" s="178">
        <v>166</v>
      </c>
      <c r="AF45" s="178">
        <v>48</v>
      </c>
      <c r="AG45" s="180">
        <v>920</v>
      </c>
    </row>
    <row r="46" spans="1:33">
      <c r="A46" s="104" t="s">
        <v>11</v>
      </c>
      <c r="B46" s="441" t="s">
        <v>54</v>
      </c>
      <c r="C46" s="58" t="s">
        <v>55</v>
      </c>
      <c r="D46" s="14">
        <v>401</v>
      </c>
      <c r="E46" s="13">
        <v>159</v>
      </c>
      <c r="F46" s="13">
        <v>48</v>
      </c>
      <c r="G46" s="13">
        <v>0</v>
      </c>
      <c r="H46" s="13">
        <v>4</v>
      </c>
      <c r="I46" s="22">
        <v>612</v>
      </c>
      <c r="J46" s="14">
        <v>380</v>
      </c>
      <c r="K46" s="13">
        <v>179</v>
      </c>
      <c r="L46" s="13">
        <v>40</v>
      </c>
      <c r="M46" s="13">
        <v>0</v>
      </c>
      <c r="N46" s="13">
        <v>2</v>
      </c>
      <c r="O46" s="13">
        <v>601</v>
      </c>
      <c r="P46" s="14">
        <v>410</v>
      </c>
      <c r="Q46" s="13">
        <v>201</v>
      </c>
      <c r="R46" s="13">
        <v>55</v>
      </c>
      <c r="S46" s="13">
        <v>0</v>
      </c>
      <c r="T46" s="13">
        <v>0</v>
      </c>
      <c r="U46" s="13">
        <v>666</v>
      </c>
      <c r="V46" s="14">
        <v>309</v>
      </c>
      <c r="W46" s="13">
        <v>252</v>
      </c>
      <c r="X46" s="13">
        <v>83</v>
      </c>
      <c r="Y46" s="13">
        <v>0</v>
      </c>
      <c r="Z46" s="13">
        <v>9</v>
      </c>
      <c r="AA46" s="13">
        <v>653</v>
      </c>
      <c r="AB46" s="14">
        <v>236</v>
      </c>
      <c r="AC46" s="13">
        <v>184</v>
      </c>
      <c r="AD46" s="13">
        <v>53</v>
      </c>
      <c r="AE46" s="13">
        <v>1</v>
      </c>
      <c r="AF46" s="13">
        <v>2</v>
      </c>
      <c r="AG46" s="22">
        <v>476</v>
      </c>
    </row>
    <row r="47" spans="1:33">
      <c r="A47" s="104"/>
      <c r="B47" s="441"/>
      <c r="C47" s="58" t="s">
        <v>56</v>
      </c>
      <c r="D47" s="14">
        <v>56</v>
      </c>
      <c r="E47" s="13">
        <v>30</v>
      </c>
      <c r="F47" s="13">
        <v>12</v>
      </c>
      <c r="G47" s="13">
        <v>0</v>
      </c>
      <c r="H47" s="13">
        <v>0</v>
      </c>
      <c r="I47" s="22">
        <v>98</v>
      </c>
      <c r="J47" s="14">
        <v>52</v>
      </c>
      <c r="K47" s="13">
        <v>44</v>
      </c>
      <c r="L47" s="13">
        <v>10</v>
      </c>
      <c r="M47" s="13">
        <v>0</v>
      </c>
      <c r="N47" s="13">
        <v>3</v>
      </c>
      <c r="O47" s="13">
        <v>109</v>
      </c>
      <c r="P47" s="14">
        <v>91</v>
      </c>
      <c r="Q47" s="13">
        <v>50</v>
      </c>
      <c r="R47" s="13">
        <v>14</v>
      </c>
      <c r="S47" s="13">
        <v>1</v>
      </c>
      <c r="T47" s="13">
        <v>1</v>
      </c>
      <c r="U47" s="13">
        <v>157</v>
      </c>
      <c r="V47" s="14">
        <v>64</v>
      </c>
      <c r="W47" s="13">
        <v>54</v>
      </c>
      <c r="X47" s="13">
        <v>10</v>
      </c>
      <c r="Y47" s="13">
        <v>0</v>
      </c>
      <c r="Z47" s="13">
        <v>7</v>
      </c>
      <c r="AA47" s="13">
        <v>135</v>
      </c>
      <c r="AB47" s="14">
        <v>50</v>
      </c>
      <c r="AC47" s="13">
        <v>47</v>
      </c>
      <c r="AD47" s="13">
        <v>12</v>
      </c>
      <c r="AE47" s="13">
        <v>1</v>
      </c>
      <c r="AF47" s="13">
        <v>3</v>
      </c>
      <c r="AG47" s="22">
        <v>113</v>
      </c>
    </row>
    <row r="48" spans="1:33">
      <c r="A48" s="104"/>
      <c r="B48" s="441"/>
      <c r="C48" s="58" t="s">
        <v>36</v>
      </c>
      <c r="D48" s="14">
        <v>457</v>
      </c>
      <c r="E48" s="13">
        <v>189</v>
      </c>
      <c r="F48" s="13">
        <v>60</v>
      </c>
      <c r="G48" s="13">
        <v>0</v>
      </c>
      <c r="H48" s="13">
        <v>4</v>
      </c>
      <c r="I48" s="22">
        <v>710</v>
      </c>
      <c r="J48" s="14">
        <v>432</v>
      </c>
      <c r="K48" s="13">
        <v>223</v>
      </c>
      <c r="L48" s="13">
        <v>50</v>
      </c>
      <c r="M48" s="13">
        <v>0</v>
      </c>
      <c r="N48" s="13">
        <v>5</v>
      </c>
      <c r="O48" s="13">
        <v>710</v>
      </c>
      <c r="P48" s="14">
        <v>501</v>
      </c>
      <c r="Q48" s="13">
        <v>251</v>
      </c>
      <c r="R48" s="13">
        <v>69</v>
      </c>
      <c r="S48" s="13">
        <v>1</v>
      </c>
      <c r="T48" s="13">
        <v>1</v>
      </c>
      <c r="U48" s="13">
        <v>823</v>
      </c>
      <c r="V48" s="14">
        <v>373</v>
      </c>
      <c r="W48" s="13">
        <v>306</v>
      </c>
      <c r="X48" s="13">
        <v>93</v>
      </c>
      <c r="Y48" s="13">
        <v>0</v>
      </c>
      <c r="Z48" s="13">
        <v>16</v>
      </c>
      <c r="AA48" s="13">
        <v>788</v>
      </c>
      <c r="AB48" s="14">
        <v>286</v>
      </c>
      <c r="AC48" s="13">
        <v>231</v>
      </c>
      <c r="AD48" s="13">
        <v>65</v>
      </c>
      <c r="AE48" s="13">
        <v>2</v>
      </c>
      <c r="AF48" s="13">
        <v>5</v>
      </c>
      <c r="AG48" s="22">
        <v>589</v>
      </c>
    </row>
    <row r="49" spans="1:33">
      <c r="A49" s="104"/>
      <c r="B49" s="440" t="s">
        <v>57</v>
      </c>
      <c r="C49" s="440" t="s">
        <v>57</v>
      </c>
      <c r="D49" s="179">
        <v>2</v>
      </c>
      <c r="E49" s="178">
        <v>3</v>
      </c>
      <c r="F49" s="178">
        <v>4</v>
      </c>
      <c r="G49" s="178">
        <v>0</v>
      </c>
      <c r="H49" s="178">
        <v>0</v>
      </c>
      <c r="I49" s="180">
        <v>9</v>
      </c>
      <c r="J49" s="179">
        <v>2</v>
      </c>
      <c r="K49" s="178">
        <v>4</v>
      </c>
      <c r="L49" s="178">
        <v>3</v>
      </c>
      <c r="M49" s="178">
        <v>1</v>
      </c>
      <c r="N49" s="178">
        <v>0</v>
      </c>
      <c r="O49" s="178">
        <v>10</v>
      </c>
      <c r="P49" s="179">
        <v>5</v>
      </c>
      <c r="Q49" s="178">
        <v>5</v>
      </c>
      <c r="R49" s="178">
        <v>0</v>
      </c>
      <c r="S49" s="178">
        <v>0</v>
      </c>
      <c r="T49" s="178">
        <v>0</v>
      </c>
      <c r="U49" s="178">
        <v>10</v>
      </c>
      <c r="V49" s="179">
        <v>4</v>
      </c>
      <c r="W49" s="178">
        <v>7</v>
      </c>
      <c r="X49" s="178">
        <v>0</v>
      </c>
      <c r="Y49" s="178">
        <v>2</v>
      </c>
      <c r="Z49" s="178">
        <v>0</v>
      </c>
      <c r="AA49" s="178">
        <v>13</v>
      </c>
      <c r="AB49" s="179">
        <v>7</v>
      </c>
      <c r="AC49" s="178">
        <v>4</v>
      </c>
      <c r="AD49" s="178">
        <v>0</v>
      </c>
      <c r="AE49" s="178">
        <v>0</v>
      </c>
      <c r="AF49" s="178">
        <v>0</v>
      </c>
      <c r="AG49" s="180">
        <v>11</v>
      </c>
    </row>
    <row r="50" spans="1:33">
      <c r="A50" s="446"/>
      <c r="B50" s="444" t="s">
        <v>36</v>
      </c>
      <c r="C50" s="444"/>
      <c r="D50" s="16">
        <v>459</v>
      </c>
      <c r="E50" s="17">
        <v>192</v>
      </c>
      <c r="F50" s="17">
        <v>64</v>
      </c>
      <c r="G50" s="17">
        <v>0</v>
      </c>
      <c r="H50" s="17">
        <v>4</v>
      </c>
      <c r="I50" s="23">
        <v>719</v>
      </c>
      <c r="J50" s="16">
        <v>434</v>
      </c>
      <c r="K50" s="17">
        <v>227</v>
      </c>
      <c r="L50" s="17">
        <v>53</v>
      </c>
      <c r="M50" s="17">
        <v>1</v>
      </c>
      <c r="N50" s="17">
        <v>5</v>
      </c>
      <c r="O50" s="17">
        <v>720</v>
      </c>
      <c r="P50" s="16">
        <v>506</v>
      </c>
      <c r="Q50" s="17">
        <v>256</v>
      </c>
      <c r="R50" s="17">
        <v>69</v>
      </c>
      <c r="S50" s="17">
        <v>1</v>
      </c>
      <c r="T50" s="17">
        <v>1</v>
      </c>
      <c r="U50" s="17">
        <v>833</v>
      </c>
      <c r="V50" s="16">
        <v>377</v>
      </c>
      <c r="W50" s="17">
        <v>313</v>
      </c>
      <c r="X50" s="17">
        <v>93</v>
      </c>
      <c r="Y50" s="17">
        <v>2</v>
      </c>
      <c r="Z50" s="17">
        <v>16</v>
      </c>
      <c r="AA50" s="17">
        <v>801</v>
      </c>
      <c r="AB50" s="16">
        <v>293</v>
      </c>
      <c r="AC50" s="17">
        <v>235</v>
      </c>
      <c r="AD50" s="17">
        <v>65</v>
      </c>
      <c r="AE50" s="17">
        <v>2</v>
      </c>
      <c r="AF50" s="17">
        <v>5</v>
      </c>
      <c r="AG50" s="23">
        <v>600</v>
      </c>
    </row>
    <row r="51" spans="1:33" ht="26.25">
      <c r="A51" s="452" t="s">
        <v>12</v>
      </c>
      <c r="B51" s="440"/>
      <c r="C51" s="440"/>
      <c r="D51" s="63">
        <v>1185</v>
      </c>
      <c r="E51" s="59">
        <v>702</v>
      </c>
      <c r="F51" s="59">
        <v>310</v>
      </c>
      <c r="G51" s="59">
        <v>17</v>
      </c>
      <c r="H51" s="59">
        <v>71</v>
      </c>
      <c r="I51" s="80">
        <v>2285</v>
      </c>
      <c r="J51" s="63">
        <v>1153</v>
      </c>
      <c r="K51" s="59">
        <v>770</v>
      </c>
      <c r="L51" s="59">
        <v>201</v>
      </c>
      <c r="M51" s="59">
        <v>14</v>
      </c>
      <c r="N51" s="59">
        <v>71</v>
      </c>
      <c r="O51" s="59">
        <v>2209</v>
      </c>
      <c r="P51" s="63">
        <v>1057</v>
      </c>
      <c r="Q51" s="59">
        <v>797</v>
      </c>
      <c r="R51" s="59">
        <v>181</v>
      </c>
      <c r="S51" s="59">
        <v>19</v>
      </c>
      <c r="T51" s="59">
        <v>73</v>
      </c>
      <c r="U51" s="59">
        <v>2127</v>
      </c>
      <c r="V51" s="63">
        <v>932</v>
      </c>
      <c r="W51" s="59">
        <v>793</v>
      </c>
      <c r="X51" s="59">
        <v>183</v>
      </c>
      <c r="Y51" s="59">
        <v>22</v>
      </c>
      <c r="Z51" s="59">
        <v>74</v>
      </c>
      <c r="AA51" s="59">
        <v>2004</v>
      </c>
      <c r="AB51" s="63">
        <v>948</v>
      </c>
      <c r="AC51" s="59">
        <v>778</v>
      </c>
      <c r="AD51" s="59">
        <v>165</v>
      </c>
      <c r="AE51" s="59">
        <v>25</v>
      </c>
      <c r="AF51" s="59">
        <v>56</v>
      </c>
      <c r="AG51" s="80">
        <v>1972</v>
      </c>
    </row>
    <row r="52" spans="1:33">
      <c r="A52" s="104" t="s">
        <v>13</v>
      </c>
      <c r="B52" s="441" t="s">
        <v>183</v>
      </c>
      <c r="C52" s="58" t="s">
        <v>58</v>
      </c>
      <c r="D52" s="14">
        <v>48</v>
      </c>
      <c r="E52" s="13">
        <v>31</v>
      </c>
      <c r="F52" s="13">
        <v>21</v>
      </c>
      <c r="G52" s="13">
        <v>0</v>
      </c>
      <c r="H52" s="13">
        <v>1</v>
      </c>
      <c r="I52" s="22">
        <v>101</v>
      </c>
      <c r="J52" s="14">
        <v>62</v>
      </c>
      <c r="K52" s="13">
        <v>46</v>
      </c>
      <c r="L52" s="13">
        <v>15</v>
      </c>
      <c r="M52" s="13">
        <v>1</v>
      </c>
      <c r="N52" s="13">
        <v>6</v>
      </c>
      <c r="O52" s="13">
        <v>130</v>
      </c>
      <c r="P52" s="14">
        <v>73</v>
      </c>
      <c r="Q52" s="13">
        <v>42</v>
      </c>
      <c r="R52" s="13">
        <v>10</v>
      </c>
      <c r="S52" s="13">
        <v>1</v>
      </c>
      <c r="T52" s="13">
        <v>1</v>
      </c>
      <c r="U52" s="13">
        <v>127</v>
      </c>
      <c r="V52" s="14">
        <v>73</v>
      </c>
      <c r="W52" s="13">
        <v>53</v>
      </c>
      <c r="X52" s="13">
        <v>11</v>
      </c>
      <c r="Y52" s="13">
        <v>4</v>
      </c>
      <c r="Z52" s="13">
        <v>6</v>
      </c>
      <c r="AA52" s="13">
        <v>147</v>
      </c>
      <c r="AB52" s="14">
        <v>66</v>
      </c>
      <c r="AC52" s="13">
        <v>49</v>
      </c>
      <c r="AD52" s="13">
        <v>9</v>
      </c>
      <c r="AE52" s="13">
        <v>2</v>
      </c>
      <c r="AF52" s="13">
        <v>3</v>
      </c>
      <c r="AG52" s="22">
        <v>129</v>
      </c>
    </row>
    <row r="53" spans="1:33">
      <c r="A53" s="104"/>
      <c r="B53" s="441"/>
      <c r="C53" s="58" t="s">
        <v>59</v>
      </c>
      <c r="D53" s="14">
        <v>257</v>
      </c>
      <c r="E53" s="13">
        <v>161</v>
      </c>
      <c r="F53" s="13">
        <v>136</v>
      </c>
      <c r="G53" s="13">
        <v>21</v>
      </c>
      <c r="H53" s="13">
        <v>49</v>
      </c>
      <c r="I53" s="22">
        <v>624</v>
      </c>
      <c r="J53" s="14">
        <v>265</v>
      </c>
      <c r="K53" s="13">
        <v>210</v>
      </c>
      <c r="L53" s="13">
        <v>115</v>
      </c>
      <c r="M53" s="13">
        <v>14</v>
      </c>
      <c r="N53" s="13">
        <v>50</v>
      </c>
      <c r="O53" s="13">
        <v>654</v>
      </c>
      <c r="P53" s="14">
        <v>283</v>
      </c>
      <c r="Q53" s="13">
        <v>245</v>
      </c>
      <c r="R53" s="13">
        <v>91</v>
      </c>
      <c r="S53" s="13">
        <v>28</v>
      </c>
      <c r="T53" s="13">
        <v>48</v>
      </c>
      <c r="U53" s="13">
        <v>695</v>
      </c>
      <c r="V53" s="14">
        <v>259</v>
      </c>
      <c r="W53" s="13">
        <v>261</v>
      </c>
      <c r="X53" s="13">
        <v>112</v>
      </c>
      <c r="Y53" s="13">
        <v>51</v>
      </c>
      <c r="Z53" s="13">
        <v>54</v>
      </c>
      <c r="AA53" s="13">
        <v>737</v>
      </c>
      <c r="AB53" s="14">
        <v>236</v>
      </c>
      <c r="AC53" s="13">
        <v>251</v>
      </c>
      <c r="AD53" s="13">
        <v>125</v>
      </c>
      <c r="AE53" s="13">
        <v>53</v>
      </c>
      <c r="AF53" s="13">
        <v>71</v>
      </c>
      <c r="AG53" s="22">
        <v>736</v>
      </c>
    </row>
    <row r="54" spans="1:33">
      <c r="A54" s="104"/>
      <c r="B54" s="441"/>
      <c r="C54" s="58" t="s">
        <v>36</v>
      </c>
      <c r="D54" s="14">
        <v>305</v>
      </c>
      <c r="E54" s="13">
        <v>192</v>
      </c>
      <c r="F54" s="13">
        <v>157</v>
      </c>
      <c r="G54" s="13">
        <v>21</v>
      </c>
      <c r="H54" s="13">
        <v>50</v>
      </c>
      <c r="I54" s="22">
        <v>725</v>
      </c>
      <c r="J54" s="14">
        <v>327</v>
      </c>
      <c r="K54" s="13">
        <v>256</v>
      </c>
      <c r="L54" s="13">
        <v>130</v>
      </c>
      <c r="M54" s="13">
        <v>15</v>
      </c>
      <c r="N54" s="13">
        <v>56</v>
      </c>
      <c r="O54" s="13">
        <v>784</v>
      </c>
      <c r="P54" s="14">
        <v>356</v>
      </c>
      <c r="Q54" s="13">
        <v>287</v>
      </c>
      <c r="R54" s="13">
        <v>101</v>
      </c>
      <c r="S54" s="13">
        <v>29</v>
      </c>
      <c r="T54" s="13">
        <v>49</v>
      </c>
      <c r="U54" s="13">
        <v>822</v>
      </c>
      <c r="V54" s="14">
        <v>332</v>
      </c>
      <c r="W54" s="13">
        <v>314</v>
      </c>
      <c r="X54" s="13">
        <v>123</v>
      </c>
      <c r="Y54" s="13">
        <v>55</v>
      </c>
      <c r="Z54" s="13">
        <v>60</v>
      </c>
      <c r="AA54" s="13">
        <v>884</v>
      </c>
      <c r="AB54" s="14">
        <v>302</v>
      </c>
      <c r="AC54" s="13">
        <v>300</v>
      </c>
      <c r="AD54" s="13">
        <v>134</v>
      </c>
      <c r="AE54" s="13">
        <v>55</v>
      </c>
      <c r="AF54" s="13">
        <v>74</v>
      </c>
      <c r="AG54" s="22">
        <v>865</v>
      </c>
    </row>
    <row r="55" spans="1:33">
      <c r="A55" s="104"/>
      <c r="B55" s="442" t="s">
        <v>60</v>
      </c>
      <c r="C55" s="429" t="s">
        <v>61</v>
      </c>
      <c r="D55" s="172">
        <v>87</v>
      </c>
      <c r="E55" s="173">
        <v>67</v>
      </c>
      <c r="F55" s="173">
        <v>49</v>
      </c>
      <c r="G55" s="173">
        <v>10</v>
      </c>
      <c r="H55" s="173">
        <v>5</v>
      </c>
      <c r="I55" s="291">
        <v>218</v>
      </c>
      <c r="J55" s="172">
        <v>57</v>
      </c>
      <c r="K55" s="173">
        <v>62</v>
      </c>
      <c r="L55" s="173">
        <v>29</v>
      </c>
      <c r="M55" s="173">
        <v>9</v>
      </c>
      <c r="N55" s="173">
        <v>12</v>
      </c>
      <c r="O55" s="173">
        <v>169</v>
      </c>
      <c r="P55" s="172">
        <v>69</v>
      </c>
      <c r="Q55" s="173">
        <v>74</v>
      </c>
      <c r="R55" s="173">
        <v>35</v>
      </c>
      <c r="S55" s="173">
        <v>4</v>
      </c>
      <c r="T55" s="173">
        <v>4</v>
      </c>
      <c r="U55" s="173">
        <v>186</v>
      </c>
      <c r="V55" s="172">
        <v>58</v>
      </c>
      <c r="W55" s="173">
        <v>69</v>
      </c>
      <c r="X55" s="173">
        <v>38</v>
      </c>
      <c r="Y55" s="173">
        <v>8</v>
      </c>
      <c r="Z55" s="173">
        <v>18</v>
      </c>
      <c r="AA55" s="173">
        <v>191</v>
      </c>
      <c r="AB55" s="172">
        <v>46</v>
      </c>
      <c r="AC55" s="173">
        <v>48</v>
      </c>
      <c r="AD55" s="173">
        <v>19</v>
      </c>
      <c r="AE55" s="173">
        <v>7</v>
      </c>
      <c r="AF55" s="173">
        <v>12</v>
      </c>
      <c r="AG55" s="291">
        <v>132</v>
      </c>
    </row>
    <row r="56" spans="1:33">
      <c r="A56" s="104"/>
      <c r="B56" s="441"/>
      <c r="C56" s="58" t="s">
        <v>62</v>
      </c>
      <c r="D56" s="169">
        <v>0</v>
      </c>
      <c r="E56" s="168">
        <v>0</v>
      </c>
      <c r="F56" s="168">
        <v>3</v>
      </c>
      <c r="G56" s="168">
        <v>0</v>
      </c>
      <c r="H56" s="168">
        <v>0</v>
      </c>
      <c r="I56" s="174">
        <v>3</v>
      </c>
      <c r="J56" s="169">
        <v>0</v>
      </c>
      <c r="K56" s="168">
        <v>0</v>
      </c>
      <c r="L56" s="168">
        <v>2</v>
      </c>
      <c r="M56" s="168">
        <v>1</v>
      </c>
      <c r="N56" s="168">
        <v>0</v>
      </c>
      <c r="O56" s="168">
        <v>3</v>
      </c>
      <c r="P56" s="169">
        <v>0</v>
      </c>
      <c r="Q56" s="168">
        <v>0</v>
      </c>
      <c r="R56" s="168">
        <v>0</v>
      </c>
      <c r="S56" s="168">
        <v>1</v>
      </c>
      <c r="T56" s="168">
        <v>0</v>
      </c>
      <c r="U56" s="168">
        <v>1</v>
      </c>
      <c r="V56" s="169">
        <v>0</v>
      </c>
      <c r="W56" s="168">
        <v>1</v>
      </c>
      <c r="X56" s="168">
        <v>0</v>
      </c>
      <c r="Y56" s="168">
        <v>0</v>
      </c>
      <c r="Z56" s="168">
        <v>0</v>
      </c>
      <c r="AA56" s="168">
        <v>1</v>
      </c>
      <c r="AB56" s="169">
        <v>0</v>
      </c>
      <c r="AC56" s="168">
        <v>0</v>
      </c>
      <c r="AD56" s="168">
        <v>0</v>
      </c>
      <c r="AE56" s="168">
        <v>0</v>
      </c>
      <c r="AF56" s="168">
        <v>0</v>
      </c>
      <c r="AG56" s="174">
        <v>0</v>
      </c>
    </row>
    <row r="57" spans="1:33">
      <c r="A57" s="104"/>
      <c r="B57" s="441"/>
      <c r="C57" s="58" t="s">
        <v>63</v>
      </c>
      <c r="D57" s="169">
        <v>284</v>
      </c>
      <c r="E57" s="168">
        <v>412</v>
      </c>
      <c r="F57" s="168">
        <v>548</v>
      </c>
      <c r="G57" s="168">
        <v>793</v>
      </c>
      <c r="H57" s="168">
        <v>211</v>
      </c>
      <c r="I57" s="174">
        <v>2248</v>
      </c>
      <c r="J57" s="169">
        <v>240</v>
      </c>
      <c r="K57" s="168">
        <v>482</v>
      </c>
      <c r="L57" s="168">
        <v>474</v>
      </c>
      <c r="M57" s="168">
        <v>814</v>
      </c>
      <c r="N57" s="168">
        <v>274</v>
      </c>
      <c r="O57" s="168">
        <v>2284</v>
      </c>
      <c r="P57" s="169">
        <v>242</v>
      </c>
      <c r="Q57" s="168">
        <v>422</v>
      </c>
      <c r="R57" s="168">
        <v>391</v>
      </c>
      <c r="S57" s="168">
        <v>851</v>
      </c>
      <c r="T57" s="168">
        <v>252</v>
      </c>
      <c r="U57" s="168">
        <v>2158</v>
      </c>
      <c r="V57" s="169">
        <v>219</v>
      </c>
      <c r="W57" s="168">
        <v>399</v>
      </c>
      <c r="X57" s="168">
        <v>393</v>
      </c>
      <c r="Y57" s="168">
        <v>968</v>
      </c>
      <c r="Z57" s="168">
        <v>227</v>
      </c>
      <c r="AA57" s="168">
        <v>2206</v>
      </c>
      <c r="AB57" s="169">
        <v>140</v>
      </c>
      <c r="AC57" s="168">
        <v>277</v>
      </c>
      <c r="AD57" s="168">
        <v>239</v>
      </c>
      <c r="AE57" s="168">
        <v>847</v>
      </c>
      <c r="AF57" s="168">
        <v>205</v>
      </c>
      <c r="AG57" s="174">
        <v>1708</v>
      </c>
    </row>
    <row r="58" spans="1:33">
      <c r="A58" s="104"/>
      <c r="B58" s="441"/>
      <c r="C58" s="58" t="s">
        <v>292</v>
      </c>
      <c r="D58" s="169">
        <v>398</v>
      </c>
      <c r="E58" s="168">
        <v>367</v>
      </c>
      <c r="F58" s="168">
        <v>549</v>
      </c>
      <c r="G58" s="168">
        <v>534</v>
      </c>
      <c r="H58" s="168">
        <v>161</v>
      </c>
      <c r="I58" s="174">
        <v>2009</v>
      </c>
      <c r="J58" s="169">
        <v>398</v>
      </c>
      <c r="K58" s="168">
        <v>513</v>
      </c>
      <c r="L58" s="168">
        <v>531</v>
      </c>
      <c r="M58" s="168">
        <v>499</v>
      </c>
      <c r="N58" s="168">
        <v>174</v>
      </c>
      <c r="O58" s="168">
        <v>2115</v>
      </c>
      <c r="P58" s="169">
        <v>335</v>
      </c>
      <c r="Q58" s="168">
        <v>501</v>
      </c>
      <c r="R58" s="168">
        <v>470</v>
      </c>
      <c r="S58" s="168">
        <v>557</v>
      </c>
      <c r="T58" s="168">
        <v>195</v>
      </c>
      <c r="U58" s="168">
        <v>2058</v>
      </c>
      <c r="V58" s="169">
        <v>330</v>
      </c>
      <c r="W58" s="168">
        <v>467</v>
      </c>
      <c r="X58" s="168">
        <v>460</v>
      </c>
      <c r="Y58" s="168">
        <v>625</v>
      </c>
      <c r="Z58" s="168">
        <v>201</v>
      </c>
      <c r="AA58" s="168">
        <v>2083</v>
      </c>
      <c r="AB58" s="169">
        <v>285</v>
      </c>
      <c r="AC58" s="168">
        <v>429</v>
      </c>
      <c r="AD58" s="168">
        <v>371</v>
      </c>
      <c r="AE58" s="168">
        <v>713</v>
      </c>
      <c r="AF58" s="168">
        <v>180</v>
      </c>
      <c r="AG58" s="174">
        <v>1978</v>
      </c>
    </row>
    <row r="59" spans="1:33">
      <c r="A59" s="104"/>
      <c r="B59" s="443"/>
      <c r="C59" s="444" t="s">
        <v>36</v>
      </c>
      <c r="D59" s="170">
        <v>769</v>
      </c>
      <c r="E59" s="171">
        <v>846</v>
      </c>
      <c r="F59" s="171">
        <v>1149</v>
      </c>
      <c r="G59" s="171">
        <v>1337</v>
      </c>
      <c r="H59" s="171">
        <v>377</v>
      </c>
      <c r="I59" s="175">
        <v>4478</v>
      </c>
      <c r="J59" s="170">
        <v>695</v>
      </c>
      <c r="K59" s="171">
        <v>1057</v>
      </c>
      <c r="L59" s="171">
        <v>1036</v>
      </c>
      <c r="M59" s="171">
        <v>1323</v>
      </c>
      <c r="N59" s="171">
        <v>460</v>
      </c>
      <c r="O59" s="171">
        <v>4571</v>
      </c>
      <c r="P59" s="170">
        <v>646</v>
      </c>
      <c r="Q59" s="171">
        <v>997</v>
      </c>
      <c r="R59" s="171">
        <v>896</v>
      </c>
      <c r="S59" s="171">
        <v>1413</v>
      </c>
      <c r="T59" s="171">
        <v>451</v>
      </c>
      <c r="U59" s="171">
        <v>4403</v>
      </c>
      <c r="V59" s="170">
        <v>607</v>
      </c>
      <c r="W59" s="171">
        <v>936</v>
      </c>
      <c r="X59" s="171">
        <v>891</v>
      </c>
      <c r="Y59" s="171">
        <v>1601</v>
      </c>
      <c r="Z59" s="171">
        <v>446</v>
      </c>
      <c r="AA59" s="171">
        <v>4481</v>
      </c>
      <c r="AB59" s="170">
        <v>471</v>
      </c>
      <c r="AC59" s="171">
        <v>754</v>
      </c>
      <c r="AD59" s="171">
        <v>629</v>
      </c>
      <c r="AE59" s="171">
        <v>1567</v>
      </c>
      <c r="AF59" s="171">
        <v>397</v>
      </c>
      <c r="AG59" s="175">
        <v>3818</v>
      </c>
    </row>
    <row r="60" spans="1:33">
      <c r="A60" s="104"/>
      <c r="B60" s="441" t="s">
        <v>64</v>
      </c>
      <c r="C60" s="58" t="s">
        <v>64</v>
      </c>
      <c r="D60" s="14">
        <v>435</v>
      </c>
      <c r="E60" s="13">
        <v>424</v>
      </c>
      <c r="F60" s="13">
        <v>647</v>
      </c>
      <c r="G60" s="13">
        <v>735</v>
      </c>
      <c r="H60" s="13">
        <v>149</v>
      </c>
      <c r="I60" s="22">
        <v>2390</v>
      </c>
      <c r="J60" s="14">
        <v>396</v>
      </c>
      <c r="K60" s="13">
        <v>682</v>
      </c>
      <c r="L60" s="13">
        <v>581</v>
      </c>
      <c r="M60" s="13">
        <v>829</v>
      </c>
      <c r="N60" s="13">
        <v>150</v>
      </c>
      <c r="O60" s="13">
        <v>2638</v>
      </c>
      <c r="P60" s="14">
        <v>350</v>
      </c>
      <c r="Q60" s="13">
        <v>748</v>
      </c>
      <c r="R60" s="13">
        <v>479</v>
      </c>
      <c r="S60" s="13">
        <v>968</v>
      </c>
      <c r="T60" s="13">
        <v>152</v>
      </c>
      <c r="U60" s="13">
        <v>2697</v>
      </c>
      <c r="V60" s="14">
        <v>277</v>
      </c>
      <c r="W60" s="13">
        <v>659</v>
      </c>
      <c r="X60" s="13">
        <v>540</v>
      </c>
      <c r="Y60" s="13">
        <v>1090</v>
      </c>
      <c r="Z60" s="13">
        <v>181</v>
      </c>
      <c r="AA60" s="13">
        <v>2747</v>
      </c>
      <c r="AB60" s="14">
        <v>262</v>
      </c>
      <c r="AC60" s="13">
        <v>527</v>
      </c>
      <c r="AD60" s="13">
        <v>411</v>
      </c>
      <c r="AE60" s="13">
        <v>1052</v>
      </c>
      <c r="AF60" s="13">
        <v>185</v>
      </c>
      <c r="AG60" s="22">
        <v>2437</v>
      </c>
    </row>
    <row r="61" spans="1:33">
      <c r="A61" s="104"/>
      <c r="B61" s="440" t="s">
        <v>65</v>
      </c>
      <c r="C61" s="440" t="s">
        <v>65</v>
      </c>
      <c r="D61" s="179">
        <v>0</v>
      </c>
      <c r="E61" s="178">
        <v>0</v>
      </c>
      <c r="F61" s="178">
        <v>0</v>
      </c>
      <c r="G61" s="178">
        <v>0</v>
      </c>
      <c r="H61" s="178">
        <v>0</v>
      </c>
      <c r="I61" s="180">
        <v>0</v>
      </c>
      <c r="J61" s="179">
        <v>0</v>
      </c>
      <c r="K61" s="178">
        <v>0</v>
      </c>
      <c r="L61" s="178">
        <v>1</v>
      </c>
      <c r="M61" s="178">
        <v>0</v>
      </c>
      <c r="N61" s="178">
        <v>0</v>
      </c>
      <c r="O61" s="178">
        <v>1</v>
      </c>
      <c r="P61" s="179">
        <v>0</v>
      </c>
      <c r="Q61" s="178">
        <v>0</v>
      </c>
      <c r="R61" s="178">
        <v>0</v>
      </c>
      <c r="S61" s="178">
        <v>0</v>
      </c>
      <c r="T61" s="178">
        <v>0</v>
      </c>
      <c r="U61" s="178">
        <v>0</v>
      </c>
      <c r="V61" s="179">
        <v>0</v>
      </c>
      <c r="W61" s="178">
        <v>0</v>
      </c>
      <c r="X61" s="178">
        <v>0</v>
      </c>
      <c r="Y61" s="178">
        <v>0</v>
      </c>
      <c r="Z61" s="178">
        <v>0</v>
      </c>
      <c r="AA61" s="178">
        <v>0</v>
      </c>
      <c r="AB61" s="179">
        <v>0</v>
      </c>
      <c r="AC61" s="178">
        <v>0</v>
      </c>
      <c r="AD61" s="178">
        <v>1</v>
      </c>
      <c r="AE61" s="178">
        <v>0</v>
      </c>
      <c r="AF61" s="178">
        <v>0</v>
      </c>
      <c r="AG61" s="180">
        <v>1</v>
      </c>
    </row>
    <row r="62" spans="1:33">
      <c r="A62" s="446"/>
      <c r="B62" s="444" t="s">
        <v>36</v>
      </c>
      <c r="C62" s="444"/>
      <c r="D62" s="170">
        <v>1509</v>
      </c>
      <c r="E62" s="171">
        <v>1462</v>
      </c>
      <c r="F62" s="171">
        <v>1953</v>
      </c>
      <c r="G62" s="171">
        <v>2093</v>
      </c>
      <c r="H62" s="171">
        <v>576</v>
      </c>
      <c r="I62" s="175">
        <v>7593</v>
      </c>
      <c r="J62" s="170">
        <v>1418</v>
      </c>
      <c r="K62" s="171">
        <v>1995</v>
      </c>
      <c r="L62" s="171">
        <v>1748</v>
      </c>
      <c r="M62" s="171">
        <v>2167</v>
      </c>
      <c r="N62" s="171">
        <v>666</v>
      </c>
      <c r="O62" s="171">
        <v>7994</v>
      </c>
      <c r="P62" s="170">
        <v>1352</v>
      </c>
      <c r="Q62" s="171">
        <v>2032</v>
      </c>
      <c r="R62" s="171">
        <v>1476</v>
      </c>
      <c r="S62" s="171">
        <v>2410</v>
      </c>
      <c r="T62" s="171">
        <v>652</v>
      </c>
      <c r="U62" s="171">
        <v>7922</v>
      </c>
      <c r="V62" s="170">
        <v>1216</v>
      </c>
      <c r="W62" s="171">
        <v>1909</v>
      </c>
      <c r="X62" s="171">
        <v>1554</v>
      </c>
      <c r="Y62" s="171">
        <v>2746</v>
      </c>
      <c r="Z62" s="171">
        <v>687</v>
      </c>
      <c r="AA62" s="171">
        <v>8112</v>
      </c>
      <c r="AB62" s="170">
        <v>1035</v>
      </c>
      <c r="AC62" s="171">
        <v>1581</v>
      </c>
      <c r="AD62" s="171">
        <v>1175</v>
      </c>
      <c r="AE62" s="171">
        <v>2674</v>
      </c>
      <c r="AF62" s="171">
        <v>656</v>
      </c>
      <c r="AG62" s="175">
        <v>7121</v>
      </c>
    </row>
    <row r="63" spans="1:33">
      <c r="A63" s="104" t="s">
        <v>14</v>
      </c>
      <c r="B63" s="58" t="s">
        <v>66</v>
      </c>
      <c r="C63" s="58" t="s">
        <v>66</v>
      </c>
      <c r="D63" s="169">
        <v>499</v>
      </c>
      <c r="E63" s="168">
        <v>716</v>
      </c>
      <c r="F63" s="168">
        <v>721</v>
      </c>
      <c r="G63" s="168">
        <v>385</v>
      </c>
      <c r="H63" s="168">
        <v>87</v>
      </c>
      <c r="I63" s="174">
        <v>2408</v>
      </c>
      <c r="J63" s="169">
        <v>435</v>
      </c>
      <c r="K63" s="168">
        <v>909</v>
      </c>
      <c r="L63" s="168">
        <v>652</v>
      </c>
      <c r="M63" s="168">
        <v>434</v>
      </c>
      <c r="N63" s="168">
        <v>96</v>
      </c>
      <c r="O63" s="168">
        <v>2526</v>
      </c>
      <c r="P63" s="169">
        <v>420</v>
      </c>
      <c r="Q63" s="168">
        <v>898</v>
      </c>
      <c r="R63" s="168">
        <v>531</v>
      </c>
      <c r="S63" s="168">
        <v>437</v>
      </c>
      <c r="T63" s="168">
        <v>83</v>
      </c>
      <c r="U63" s="168">
        <v>2369</v>
      </c>
      <c r="V63" s="169">
        <v>386</v>
      </c>
      <c r="W63" s="168">
        <v>875</v>
      </c>
      <c r="X63" s="168">
        <v>578</v>
      </c>
      <c r="Y63" s="168">
        <v>504</v>
      </c>
      <c r="Z63" s="168">
        <v>119</v>
      </c>
      <c r="AA63" s="168">
        <v>2462</v>
      </c>
      <c r="AB63" s="169">
        <v>268</v>
      </c>
      <c r="AC63" s="168">
        <v>643</v>
      </c>
      <c r="AD63" s="168">
        <v>442</v>
      </c>
      <c r="AE63" s="168">
        <v>503</v>
      </c>
      <c r="AF63" s="168">
        <v>90</v>
      </c>
      <c r="AG63" s="174">
        <v>1946</v>
      </c>
    </row>
    <row r="64" spans="1:33">
      <c r="A64" s="104"/>
      <c r="B64" s="442" t="s">
        <v>67</v>
      </c>
      <c r="C64" s="429" t="s">
        <v>68</v>
      </c>
      <c r="D64" s="172">
        <v>12</v>
      </c>
      <c r="E64" s="173">
        <v>2</v>
      </c>
      <c r="F64" s="173">
        <v>9</v>
      </c>
      <c r="G64" s="173">
        <v>7</v>
      </c>
      <c r="H64" s="173">
        <v>1</v>
      </c>
      <c r="I64" s="291">
        <v>31</v>
      </c>
      <c r="J64" s="172">
        <v>12</v>
      </c>
      <c r="K64" s="173">
        <v>12</v>
      </c>
      <c r="L64" s="173">
        <v>8</v>
      </c>
      <c r="M64" s="173">
        <v>3</v>
      </c>
      <c r="N64" s="173">
        <v>0</v>
      </c>
      <c r="O64" s="173">
        <v>35</v>
      </c>
      <c r="P64" s="172">
        <v>6</v>
      </c>
      <c r="Q64" s="173">
        <v>8</v>
      </c>
      <c r="R64" s="173">
        <v>10</v>
      </c>
      <c r="S64" s="173">
        <v>6</v>
      </c>
      <c r="T64" s="173">
        <v>1</v>
      </c>
      <c r="U64" s="173">
        <v>31</v>
      </c>
      <c r="V64" s="172">
        <v>3</v>
      </c>
      <c r="W64" s="173">
        <v>9</v>
      </c>
      <c r="X64" s="173">
        <v>8</v>
      </c>
      <c r="Y64" s="173">
        <v>11</v>
      </c>
      <c r="Z64" s="173">
        <v>1</v>
      </c>
      <c r="AA64" s="173">
        <v>32</v>
      </c>
      <c r="AB64" s="172">
        <v>1</v>
      </c>
      <c r="AC64" s="173">
        <v>11</v>
      </c>
      <c r="AD64" s="173">
        <v>9</v>
      </c>
      <c r="AE64" s="173">
        <v>14</v>
      </c>
      <c r="AF64" s="173">
        <v>0</v>
      </c>
      <c r="AG64" s="291">
        <v>35</v>
      </c>
    </row>
    <row r="65" spans="1:33">
      <c r="A65" s="104"/>
      <c r="B65" s="441"/>
      <c r="C65" s="58" t="s">
        <v>69</v>
      </c>
      <c r="D65" s="169">
        <v>7</v>
      </c>
      <c r="E65" s="168">
        <v>7</v>
      </c>
      <c r="F65" s="168">
        <v>14</v>
      </c>
      <c r="G65" s="168">
        <v>2</v>
      </c>
      <c r="H65" s="168">
        <v>0</v>
      </c>
      <c r="I65" s="174">
        <v>30</v>
      </c>
      <c r="J65" s="169">
        <v>13</v>
      </c>
      <c r="K65" s="168">
        <v>16</v>
      </c>
      <c r="L65" s="168">
        <v>29</v>
      </c>
      <c r="M65" s="168">
        <v>5</v>
      </c>
      <c r="N65" s="168">
        <v>0</v>
      </c>
      <c r="O65" s="168">
        <v>63</v>
      </c>
      <c r="P65" s="169">
        <v>7</v>
      </c>
      <c r="Q65" s="168">
        <v>8</v>
      </c>
      <c r="R65" s="168">
        <v>13</v>
      </c>
      <c r="S65" s="168">
        <v>1</v>
      </c>
      <c r="T65" s="168">
        <v>0</v>
      </c>
      <c r="U65" s="168">
        <v>29</v>
      </c>
      <c r="V65" s="169">
        <v>5</v>
      </c>
      <c r="W65" s="168">
        <v>14</v>
      </c>
      <c r="X65" s="168">
        <v>17</v>
      </c>
      <c r="Y65" s="168">
        <v>5</v>
      </c>
      <c r="Z65" s="168">
        <v>2</v>
      </c>
      <c r="AA65" s="168">
        <v>43</v>
      </c>
      <c r="AB65" s="169">
        <v>5</v>
      </c>
      <c r="AC65" s="168">
        <v>20</v>
      </c>
      <c r="AD65" s="168">
        <v>10</v>
      </c>
      <c r="AE65" s="168">
        <v>2</v>
      </c>
      <c r="AF65" s="168">
        <v>1</v>
      </c>
      <c r="AG65" s="174">
        <v>38</v>
      </c>
    </row>
    <row r="66" spans="1:33" ht="26.25">
      <c r="A66" s="104"/>
      <c r="B66" s="441"/>
      <c r="C66" s="58" t="s">
        <v>70</v>
      </c>
      <c r="D66" s="169">
        <v>3</v>
      </c>
      <c r="E66" s="168">
        <v>2</v>
      </c>
      <c r="F66" s="168">
        <v>0</v>
      </c>
      <c r="G66" s="168">
        <v>0</v>
      </c>
      <c r="H66" s="168">
        <v>0</v>
      </c>
      <c r="I66" s="174">
        <v>5</v>
      </c>
      <c r="J66" s="169">
        <v>6</v>
      </c>
      <c r="K66" s="168">
        <v>4</v>
      </c>
      <c r="L66" s="168">
        <v>1</v>
      </c>
      <c r="M66" s="168">
        <v>0</v>
      </c>
      <c r="N66" s="168">
        <v>0</v>
      </c>
      <c r="O66" s="168">
        <v>11</v>
      </c>
      <c r="P66" s="169">
        <v>4</v>
      </c>
      <c r="Q66" s="168">
        <v>3</v>
      </c>
      <c r="R66" s="168">
        <v>0</v>
      </c>
      <c r="S66" s="168">
        <v>0</v>
      </c>
      <c r="T66" s="168">
        <v>0</v>
      </c>
      <c r="U66" s="168">
        <v>7</v>
      </c>
      <c r="V66" s="169">
        <v>1</v>
      </c>
      <c r="W66" s="168">
        <v>0</v>
      </c>
      <c r="X66" s="168">
        <v>2</v>
      </c>
      <c r="Y66" s="168">
        <v>0</v>
      </c>
      <c r="Z66" s="168">
        <v>0</v>
      </c>
      <c r="AA66" s="168">
        <v>3</v>
      </c>
      <c r="AB66" s="169">
        <v>3</v>
      </c>
      <c r="AC66" s="168">
        <v>3</v>
      </c>
      <c r="AD66" s="168">
        <v>0</v>
      </c>
      <c r="AE66" s="168">
        <v>0</v>
      </c>
      <c r="AF66" s="168">
        <v>0</v>
      </c>
      <c r="AG66" s="174">
        <v>6</v>
      </c>
    </row>
    <row r="67" spans="1:33">
      <c r="A67" s="104"/>
      <c r="B67" s="443"/>
      <c r="C67" s="444" t="s">
        <v>36</v>
      </c>
      <c r="D67" s="170">
        <v>22</v>
      </c>
      <c r="E67" s="171">
        <v>11</v>
      </c>
      <c r="F67" s="171">
        <v>23</v>
      </c>
      <c r="G67" s="171">
        <v>9</v>
      </c>
      <c r="H67" s="171">
        <v>1</v>
      </c>
      <c r="I67" s="175">
        <v>66</v>
      </c>
      <c r="J67" s="170">
        <v>31</v>
      </c>
      <c r="K67" s="171">
        <v>32</v>
      </c>
      <c r="L67" s="171">
        <v>38</v>
      </c>
      <c r="M67" s="171">
        <v>8</v>
      </c>
      <c r="N67" s="171">
        <v>0</v>
      </c>
      <c r="O67" s="171">
        <v>109</v>
      </c>
      <c r="P67" s="170">
        <v>17</v>
      </c>
      <c r="Q67" s="171">
        <v>19</v>
      </c>
      <c r="R67" s="171">
        <v>23</v>
      </c>
      <c r="S67" s="171">
        <v>7</v>
      </c>
      <c r="T67" s="171">
        <v>1</v>
      </c>
      <c r="U67" s="171">
        <v>67</v>
      </c>
      <c r="V67" s="170">
        <v>9</v>
      </c>
      <c r="W67" s="171">
        <v>23</v>
      </c>
      <c r="X67" s="171">
        <v>27</v>
      </c>
      <c r="Y67" s="171">
        <v>16</v>
      </c>
      <c r="Z67" s="171">
        <v>3</v>
      </c>
      <c r="AA67" s="171">
        <v>78</v>
      </c>
      <c r="AB67" s="170">
        <v>9</v>
      </c>
      <c r="AC67" s="171">
        <v>34</v>
      </c>
      <c r="AD67" s="171">
        <v>19</v>
      </c>
      <c r="AE67" s="171">
        <v>16</v>
      </c>
      <c r="AF67" s="171">
        <v>1</v>
      </c>
      <c r="AG67" s="175">
        <v>79</v>
      </c>
    </row>
    <row r="68" spans="1:33">
      <c r="A68" s="104"/>
      <c r="B68" s="441" t="s">
        <v>184</v>
      </c>
      <c r="C68" s="58" t="s">
        <v>71</v>
      </c>
      <c r="D68" s="169">
        <v>0</v>
      </c>
      <c r="E68" s="168">
        <v>1</v>
      </c>
      <c r="F68" s="168">
        <v>0</v>
      </c>
      <c r="G68" s="168">
        <v>3</v>
      </c>
      <c r="H68" s="168">
        <v>0</v>
      </c>
      <c r="I68" s="174">
        <v>4</v>
      </c>
      <c r="J68" s="169">
        <v>1</v>
      </c>
      <c r="K68" s="168">
        <v>0</v>
      </c>
      <c r="L68" s="168">
        <v>0</v>
      </c>
      <c r="M68" s="168">
        <v>2</v>
      </c>
      <c r="N68" s="168">
        <v>0</v>
      </c>
      <c r="O68" s="168">
        <v>3</v>
      </c>
      <c r="P68" s="169">
        <v>1</v>
      </c>
      <c r="Q68" s="168">
        <v>1</v>
      </c>
      <c r="R68" s="168">
        <v>5</v>
      </c>
      <c r="S68" s="168">
        <v>3</v>
      </c>
      <c r="T68" s="168">
        <v>0</v>
      </c>
      <c r="U68" s="168">
        <v>10</v>
      </c>
      <c r="V68" s="169">
        <v>2</v>
      </c>
      <c r="W68" s="168">
        <v>3</v>
      </c>
      <c r="X68" s="168">
        <v>2</v>
      </c>
      <c r="Y68" s="168">
        <v>3</v>
      </c>
      <c r="Z68" s="168">
        <v>1</v>
      </c>
      <c r="AA68" s="168">
        <v>11</v>
      </c>
      <c r="AB68" s="169">
        <v>3</v>
      </c>
      <c r="AC68" s="168">
        <v>3</v>
      </c>
      <c r="AD68" s="168">
        <v>1</v>
      </c>
      <c r="AE68" s="168">
        <v>0</v>
      </c>
      <c r="AF68" s="168">
        <v>2</v>
      </c>
      <c r="AG68" s="174">
        <v>9</v>
      </c>
    </row>
    <row r="69" spans="1:33">
      <c r="A69" s="104"/>
      <c r="B69" s="441"/>
      <c r="C69" s="58" t="s">
        <v>72</v>
      </c>
      <c r="D69" s="169">
        <v>0</v>
      </c>
      <c r="E69" s="168">
        <v>2</v>
      </c>
      <c r="F69" s="168">
        <v>7</v>
      </c>
      <c r="G69" s="168">
        <v>15</v>
      </c>
      <c r="H69" s="168">
        <v>2</v>
      </c>
      <c r="I69" s="174">
        <v>26</v>
      </c>
      <c r="J69" s="169">
        <v>1</v>
      </c>
      <c r="K69" s="168">
        <v>10</v>
      </c>
      <c r="L69" s="168">
        <v>11</v>
      </c>
      <c r="M69" s="168">
        <v>26</v>
      </c>
      <c r="N69" s="168">
        <v>1</v>
      </c>
      <c r="O69" s="168">
        <v>49</v>
      </c>
      <c r="P69" s="169">
        <v>3</v>
      </c>
      <c r="Q69" s="168">
        <v>2</v>
      </c>
      <c r="R69" s="168">
        <v>10</v>
      </c>
      <c r="S69" s="168">
        <v>7</v>
      </c>
      <c r="T69" s="168">
        <v>1</v>
      </c>
      <c r="U69" s="168">
        <v>23</v>
      </c>
      <c r="V69" s="169">
        <v>2</v>
      </c>
      <c r="W69" s="168">
        <v>2</v>
      </c>
      <c r="X69" s="168">
        <v>7</v>
      </c>
      <c r="Y69" s="168">
        <v>19</v>
      </c>
      <c r="Z69" s="168">
        <v>2</v>
      </c>
      <c r="AA69" s="168">
        <v>32</v>
      </c>
      <c r="AB69" s="169">
        <v>0</v>
      </c>
      <c r="AC69" s="168">
        <v>5</v>
      </c>
      <c r="AD69" s="168">
        <v>9</v>
      </c>
      <c r="AE69" s="168">
        <v>7</v>
      </c>
      <c r="AF69" s="168">
        <v>2</v>
      </c>
      <c r="AG69" s="174">
        <v>23</v>
      </c>
    </row>
    <row r="70" spans="1:33">
      <c r="A70" s="104"/>
      <c r="B70" s="441"/>
      <c r="C70" s="58" t="s">
        <v>73</v>
      </c>
      <c r="D70" s="169">
        <v>1</v>
      </c>
      <c r="E70" s="168">
        <v>0</v>
      </c>
      <c r="F70" s="168">
        <v>0</v>
      </c>
      <c r="G70" s="168">
        <v>0</v>
      </c>
      <c r="H70" s="168">
        <v>0</v>
      </c>
      <c r="I70" s="174">
        <v>1</v>
      </c>
      <c r="J70" s="169">
        <v>0</v>
      </c>
      <c r="K70" s="168">
        <v>0</v>
      </c>
      <c r="L70" s="168">
        <v>0</v>
      </c>
      <c r="M70" s="168">
        <v>0</v>
      </c>
      <c r="N70" s="168">
        <v>0</v>
      </c>
      <c r="O70" s="168">
        <v>0</v>
      </c>
      <c r="P70" s="169">
        <v>0</v>
      </c>
      <c r="Q70" s="168">
        <v>0</v>
      </c>
      <c r="R70" s="168">
        <v>0</v>
      </c>
      <c r="S70" s="168">
        <v>0</v>
      </c>
      <c r="T70" s="168">
        <v>0</v>
      </c>
      <c r="U70" s="168">
        <v>0</v>
      </c>
      <c r="V70" s="169">
        <v>0</v>
      </c>
      <c r="W70" s="168">
        <v>0</v>
      </c>
      <c r="X70" s="168">
        <v>0</v>
      </c>
      <c r="Y70" s="168">
        <v>0</v>
      </c>
      <c r="Z70" s="168">
        <v>0</v>
      </c>
      <c r="AA70" s="168">
        <v>0</v>
      </c>
      <c r="AB70" s="169">
        <v>0</v>
      </c>
      <c r="AC70" s="168">
        <v>0</v>
      </c>
      <c r="AD70" s="168">
        <v>0</v>
      </c>
      <c r="AE70" s="168">
        <v>0</v>
      </c>
      <c r="AF70" s="168">
        <v>0</v>
      </c>
      <c r="AG70" s="174">
        <v>0</v>
      </c>
    </row>
    <row r="71" spans="1:33">
      <c r="A71" s="104"/>
      <c r="B71" s="441"/>
      <c r="C71" s="58" t="s">
        <v>36</v>
      </c>
      <c r="D71" s="169">
        <v>1</v>
      </c>
      <c r="E71" s="168">
        <v>3</v>
      </c>
      <c r="F71" s="168">
        <v>7</v>
      </c>
      <c r="G71" s="168">
        <v>18</v>
      </c>
      <c r="H71" s="168">
        <v>2</v>
      </c>
      <c r="I71" s="174">
        <v>31</v>
      </c>
      <c r="J71" s="169">
        <v>2</v>
      </c>
      <c r="K71" s="168">
        <v>10</v>
      </c>
      <c r="L71" s="168">
        <v>11</v>
      </c>
      <c r="M71" s="168">
        <v>28</v>
      </c>
      <c r="N71" s="168">
        <v>1</v>
      </c>
      <c r="O71" s="168">
        <v>52</v>
      </c>
      <c r="P71" s="169">
        <v>4</v>
      </c>
      <c r="Q71" s="168">
        <v>3</v>
      </c>
      <c r="R71" s="168">
        <v>15</v>
      </c>
      <c r="S71" s="168">
        <v>10</v>
      </c>
      <c r="T71" s="168">
        <v>1</v>
      </c>
      <c r="U71" s="168">
        <v>33</v>
      </c>
      <c r="V71" s="169">
        <v>4</v>
      </c>
      <c r="W71" s="168">
        <v>5</v>
      </c>
      <c r="X71" s="168">
        <v>9</v>
      </c>
      <c r="Y71" s="168">
        <v>22</v>
      </c>
      <c r="Z71" s="168">
        <v>3</v>
      </c>
      <c r="AA71" s="168">
        <v>43</v>
      </c>
      <c r="AB71" s="169">
        <v>3</v>
      </c>
      <c r="AC71" s="168">
        <v>8</v>
      </c>
      <c r="AD71" s="168">
        <v>10</v>
      </c>
      <c r="AE71" s="168">
        <v>7</v>
      </c>
      <c r="AF71" s="168">
        <v>4</v>
      </c>
      <c r="AG71" s="174">
        <v>32</v>
      </c>
    </row>
    <row r="72" spans="1:33">
      <c r="A72" s="104"/>
      <c r="B72" s="442" t="s">
        <v>174</v>
      </c>
      <c r="C72" s="429" t="s">
        <v>74</v>
      </c>
      <c r="D72" s="172">
        <v>16</v>
      </c>
      <c r="E72" s="173">
        <v>68</v>
      </c>
      <c r="F72" s="173">
        <v>111</v>
      </c>
      <c r="G72" s="173">
        <v>30</v>
      </c>
      <c r="H72" s="173">
        <v>7</v>
      </c>
      <c r="I72" s="291">
        <v>232</v>
      </c>
      <c r="J72" s="172">
        <v>14</v>
      </c>
      <c r="K72" s="173">
        <v>72</v>
      </c>
      <c r="L72" s="173">
        <v>76</v>
      </c>
      <c r="M72" s="173">
        <v>23</v>
      </c>
      <c r="N72" s="173">
        <v>2</v>
      </c>
      <c r="O72" s="173">
        <v>187</v>
      </c>
      <c r="P72" s="172">
        <v>15</v>
      </c>
      <c r="Q72" s="173">
        <v>73</v>
      </c>
      <c r="R72" s="173">
        <v>71</v>
      </c>
      <c r="S72" s="173">
        <v>18</v>
      </c>
      <c r="T72" s="173">
        <v>2</v>
      </c>
      <c r="U72" s="173">
        <v>179</v>
      </c>
      <c r="V72" s="172">
        <v>11</v>
      </c>
      <c r="W72" s="173">
        <v>59</v>
      </c>
      <c r="X72" s="173">
        <v>61</v>
      </c>
      <c r="Y72" s="173">
        <v>17</v>
      </c>
      <c r="Z72" s="173">
        <v>5</v>
      </c>
      <c r="AA72" s="173">
        <v>153</v>
      </c>
      <c r="AB72" s="172">
        <v>3</v>
      </c>
      <c r="AC72" s="173">
        <v>36</v>
      </c>
      <c r="AD72" s="173">
        <v>36</v>
      </c>
      <c r="AE72" s="173">
        <v>25</v>
      </c>
      <c r="AF72" s="173">
        <v>1</v>
      </c>
      <c r="AG72" s="291">
        <v>101</v>
      </c>
    </row>
    <row r="73" spans="1:33">
      <c r="A73" s="104"/>
      <c r="B73" s="441"/>
      <c r="C73" s="58" t="s">
        <v>293</v>
      </c>
      <c r="D73" s="169">
        <v>8</v>
      </c>
      <c r="E73" s="168">
        <v>7</v>
      </c>
      <c r="F73" s="168">
        <v>49</v>
      </c>
      <c r="G73" s="168">
        <v>688</v>
      </c>
      <c r="H73" s="168">
        <v>70</v>
      </c>
      <c r="I73" s="174">
        <v>822</v>
      </c>
      <c r="J73" s="169">
        <v>5</v>
      </c>
      <c r="K73" s="168">
        <v>13</v>
      </c>
      <c r="L73" s="168">
        <v>43</v>
      </c>
      <c r="M73" s="168">
        <v>406</v>
      </c>
      <c r="N73" s="168">
        <v>55</v>
      </c>
      <c r="O73" s="168">
        <v>522</v>
      </c>
      <c r="P73" s="169">
        <v>6</v>
      </c>
      <c r="Q73" s="168">
        <v>10</v>
      </c>
      <c r="R73" s="168">
        <v>51</v>
      </c>
      <c r="S73" s="168">
        <v>344</v>
      </c>
      <c r="T73" s="168">
        <v>39</v>
      </c>
      <c r="U73" s="168">
        <v>450</v>
      </c>
      <c r="V73" s="169">
        <v>8</v>
      </c>
      <c r="W73" s="168">
        <v>6</v>
      </c>
      <c r="X73" s="168">
        <v>61</v>
      </c>
      <c r="Y73" s="168">
        <v>358</v>
      </c>
      <c r="Z73" s="168">
        <v>37</v>
      </c>
      <c r="AA73" s="168">
        <v>470</v>
      </c>
      <c r="AB73" s="169">
        <v>2</v>
      </c>
      <c r="AC73" s="168">
        <v>8</v>
      </c>
      <c r="AD73" s="168">
        <v>38</v>
      </c>
      <c r="AE73" s="168">
        <v>262</v>
      </c>
      <c r="AF73" s="168">
        <v>27</v>
      </c>
      <c r="AG73" s="174">
        <v>337</v>
      </c>
    </row>
    <row r="74" spans="1:33">
      <c r="A74" s="104"/>
      <c r="B74" s="443"/>
      <c r="C74" s="444" t="s">
        <v>36</v>
      </c>
      <c r="D74" s="170">
        <v>24</v>
      </c>
      <c r="E74" s="171">
        <v>75</v>
      </c>
      <c r="F74" s="171">
        <v>160</v>
      </c>
      <c r="G74" s="171">
        <v>718</v>
      </c>
      <c r="H74" s="171">
        <v>77</v>
      </c>
      <c r="I74" s="175">
        <v>1054</v>
      </c>
      <c r="J74" s="170">
        <v>19</v>
      </c>
      <c r="K74" s="171">
        <v>85</v>
      </c>
      <c r="L74" s="171">
        <v>119</v>
      </c>
      <c r="M74" s="171">
        <v>429</v>
      </c>
      <c r="N74" s="171">
        <v>57</v>
      </c>
      <c r="O74" s="171">
        <v>709</v>
      </c>
      <c r="P74" s="170">
        <v>21</v>
      </c>
      <c r="Q74" s="171">
        <v>83</v>
      </c>
      <c r="R74" s="171">
        <v>122</v>
      </c>
      <c r="S74" s="171">
        <v>362</v>
      </c>
      <c r="T74" s="171">
        <v>41</v>
      </c>
      <c r="U74" s="171">
        <v>629</v>
      </c>
      <c r="V74" s="170">
        <v>19</v>
      </c>
      <c r="W74" s="171">
        <v>65</v>
      </c>
      <c r="X74" s="171">
        <v>122</v>
      </c>
      <c r="Y74" s="171">
        <v>375</v>
      </c>
      <c r="Z74" s="171">
        <v>42</v>
      </c>
      <c r="AA74" s="171">
        <v>623</v>
      </c>
      <c r="AB74" s="170">
        <v>5</v>
      </c>
      <c r="AC74" s="171">
        <v>44</v>
      </c>
      <c r="AD74" s="171">
        <v>74</v>
      </c>
      <c r="AE74" s="171">
        <v>287</v>
      </c>
      <c r="AF74" s="171">
        <v>28</v>
      </c>
      <c r="AG74" s="175">
        <v>438</v>
      </c>
    </row>
    <row r="75" spans="1:33">
      <c r="A75" s="446"/>
      <c r="B75" s="444" t="s">
        <v>36</v>
      </c>
      <c r="C75" s="444"/>
      <c r="D75" s="170">
        <v>546</v>
      </c>
      <c r="E75" s="171">
        <v>805</v>
      </c>
      <c r="F75" s="171">
        <v>911</v>
      </c>
      <c r="G75" s="171">
        <v>1130</v>
      </c>
      <c r="H75" s="171">
        <v>167</v>
      </c>
      <c r="I75" s="175">
        <v>3559</v>
      </c>
      <c r="J75" s="170">
        <v>487</v>
      </c>
      <c r="K75" s="171">
        <v>1036</v>
      </c>
      <c r="L75" s="171">
        <v>820</v>
      </c>
      <c r="M75" s="171">
        <v>899</v>
      </c>
      <c r="N75" s="171">
        <v>154</v>
      </c>
      <c r="O75" s="171">
        <v>3396</v>
      </c>
      <c r="P75" s="170">
        <v>462</v>
      </c>
      <c r="Q75" s="171">
        <v>1003</v>
      </c>
      <c r="R75" s="171">
        <v>691</v>
      </c>
      <c r="S75" s="171">
        <v>816</v>
      </c>
      <c r="T75" s="171">
        <v>126</v>
      </c>
      <c r="U75" s="171">
        <v>3098</v>
      </c>
      <c r="V75" s="170">
        <v>418</v>
      </c>
      <c r="W75" s="171">
        <v>968</v>
      </c>
      <c r="X75" s="171">
        <v>736</v>
      </c>
      <c r="Y75" s="171">
        <v>917</v>
      </c>
      <c r="Z75" s="171">
        <v>167</v>
      </c>
      <c r="AA75" s="171">
        <v>3206</v>
      </c>
      <c r="AB75" s="170">
        <v>285</v>
      </c>
      <c r="AC75" s="171">
        <v>729</v>
      </c>
      <c r="AD75" s="171">
        <v>545</v>
      </c>
      <c r="AE75" s="171">
        <v>813</v>
      </c>
      <c r="AF75" s="171">
        <v>123</v>
      </c>
      <c r="AG75" s="175">
        <v>2495</v>
      </c>
    </row>
    <row r="76" spans="1:33">
      <c r="A76" s="104" t="s">
        <v>15</v>
      </c>
      <c r="B76" s="441" t="s">
        <v>75</v>
      </c>
      <c r="C76" s="58" t="s">
        <v>76</v>
      </c>
      <c r="D76" s="169">
        <v>96</v>
      </c>
      <c r="E76" s="168">
        <v>7</v>
      </c>
      <c r="F76" s="168">
        <v>1</v>
      </c>
      <c r="G76" s="168">
        <v>2</v>
      </c>
      <c r="H76" s="168">
        <v>0</v>
      </c>
      <c r="I76" s="174">
        <v>106</v>
      </c>
      <c r="J76" s="169">
        <v>86</v>
      </c>
      <c r="K76" s="168">
        <v>4</v>
      </c>
      <c r="L76" s="168">
        <v>4</v>
      </c>
      <c r="M76" s="168">
        <v>2</v>
      </c>
      <c r="N76" s="168">
        <v>0</v>
      </c>
      <c r="O76" s="168">
        <v>96</v>
      </c>
      <c r="P76" s="169">
        <v>100</v>
      </c>
      <c r="Q76" s="168">
        <v>3</v>
      </c>
      <c r="R76" s="168">
        <v>1</v>
      </c>
      <c r="S76" s="168">
        <v>0</v>
      </c>
      <c r="T76" s="168">
        <v>0</v>
      </c>
      <c r="U76" s="168">
        <v>104</v>
      </c>
      <c r="V76" s="169">
        <v>71</v>
      </c>
      <c r="W76" s="168">
        <v>10</v>
      </c>
      <c r="X76" s="168">
        <v>4</v>
      </c>
      <c r="Y76" s="168">
        <v>0</v>
      </c>
      <c r="Z76" s="168">
        <v>0</v>
      </c>
      <c r="AA76" s="168">
        <v>85</v>
      </c>
      <c r="AB76" s="169">
        <v>59</v>
      </c>
      <c r="AC76" s="168">
        <v>8</v>
      </c>
      <c r="AD76" s="168">
        <v>6</v>
      </c>
      <c r="AE76" s="168">
        <v>1</v>
      </c>
      <c r="AF76" s="168">
        <v>0</v>
      </c>
      <c r="AG76" s="174">
        <v>74</v>
      </c>
    </row>
    <row r="77" spans="1:33" ht="26.25">
      <c r="A77" s="104"/>
      <c r="B77" s="442" t="s">
        <v>77</v>
      </c>
      <c r="C77" s="429" t="s">
        <v>78</v>
      </c>
      <c r="D77" s="172">
        <v>300</v>
      </c>
      <c r="E77" s="173">
        <v>70</v>
      </c>
      <c r="F77" s="173">
        <v>13</v>
      </c>
      <c r="G77" s="173">
        <v>0</v>
      </c>
      <c r="H77" s="173">
        <v>0</v>
      </c>
      <c r="I77" s="291">
        <v>383</v>
      </c>
      <c r="J77" s="172">
        <v>274</v>
      </c>
      <c r="K77" s="173">
        <v>136</v>
      </c>
      <c r="L77" s="173">
        <v>9</v>
      </c>
      <c r="M77" s="173">
        <v>0</v>
      </c>
      <c r="N77" s="173">
        <v>0</v>
      </c>
      <c r="O77" s="173">
        <v>419</v>
      </c>
      <c r="P77" s="172">
        <v>285</v>
      </c>
      <c r="Q77" s="173">
        <v>111</v>
      </c>
      <c r="R77" s="173">
        <v>4</v>
      </c>
      <c r="S77" s="173">
        <v>0</v>
      </c>
      <c r="T77" s="173">
        <v>0</v>
      </c>
      <c r="U77" s="173">
        <v>400</v>
      </c>
      <c r="V77" s="172">
        <v>214</v>
      </c>
      <c r="W77" s="173">
        <v>108</v>
      </c>
      <c r="X77" s="173">
        <v>3</v>
      </c>
      <c r="Y77" s="173">
        <v>0</v>
      </c>
      <c r="Z77" s="173">
        <v>0</v>
      </c>
      <c r="AA77" s="173">
        <v>325</v>
      </c>
      <c r="AB77" s="172">
        <v>250</v>
      </c>
      <c r="AC77" s="173">
        <v>130</v>
      </c>
      <c r="AD77" s="173">
        <v>4</v>
      </c>
      <c r="AE77" s="173">
        <v>0</v>
      </c>
      <c r="AF77" s="173">
        <v>1</v>
      </c>
      <c r="AG77" s="291">
        <v>385</v>
      </c>
    </row>
    <row r="78" spans="1:33" ht="26.25">
      <c r="A78" s="104"/>
      <c r="B78" s="441"/>
      <c r="C78" s="58" t="s">
        <v>79</v>
      </c>
      <c r="D78" s="169">
        <v>421</v>
      </c>
      <c r="E78" s="168">
        <v>680</v>
      </c>
      <c r="F78" s="168">
        <v>440</v>
      </c>
      <c r="G78" s="168">
        <v>30</v>
      </c>
      <c r="H78" s="168">
        <v>4</v>
      </c>
      <c r="I78" s="174">
        <v>1575</v>
      </c>
      <c r="J78" s="169">
        <v>431</v>
      </c>
      <c r="K78" s="168">
        <v>1190</v>
      </c>
      <c r="L78" s="168">
        <v>421</v>
      </c>
      <c r="M78" s="168">
        <v>38</v>
      </c>
      <c r="N78" s="168">
        <v>6</v>
      </c>
      <c r="O78" s="168">
        <v>2086</v>
      </c>
      <c r="P78" s="169">
        <v>392</v>
      </c>
      <c r="Q78" s="168">
        <v>1084</v>
      </c>
      <c r="R78" s="168">
        <v>361</v>
      </c>
      <c r="S78" s="168">
        <v>41</v>
      </c>
      <c r="T78" s="168">
        <v>6</v>
      </c>
      <c r="U78" s="168">
        <v>1884</v>
      </c>
      <c r="V78" s="169">
        <v>425</v>
      </c>
      <c r="W78" s="168">
        <v>1155</v>
      </c>
      <c r="X78" s="168">
        <v>414</v>
      </c>
      <c r="Y78" s="168">
        <v>67</v>
      </c>
      <c r="Z78" s="168">
        <v>13</v>
      </c>
      <c r="AA78" s="168">
        <v>2074</v>
      </c>
      <c r="AB78" s="169">
        <v>326</v>
      </c>
      <c r="AC78" s="168">
        <v>829</v>
      </c>
      <c r="AD78" s="168">
        <v>330</v>
      </c>
      <c r="AE78" s="168">
        <v>55</v>
      </c>
      <c r="AF78" s="168">
        <v>7</v>
      </c>
      <c r="AG78" s="174">
        <v>1547</v>
      </c>
    </row>
    <row r="79" spans="1:33">
      <c r="A79" s="104"/>
      <c r="B79" s="443"/>
      <c r="C79" s="444" t="s">
        <v>36</v>
      </c>
      <c r="D79" s="170">
        <v>721</v>
      </c>
      <c r="E79" s="171">
        <v>750</v>
      </c>
      <c r="F79" s="171">
        <v>453</v>
      </c>
      <c r="G79" s="171">
        <v>30</v>
      </c>
      <c r="H79" s="171">
        <v>4</v>
      </c>
      <c r="I79" s="175">
        <v>1958</v>
      </c>
      <c r="J79" s="170">
        <v>705</v>
      </c>
      <c r="K79" s="171">
        <v>1326</v>
      </c>
      <c r="L79" s="171">
        <v>430</v>
      </c>
      <c r="M79" s="171">
        <v>38</v>
      </c>
      <c r="N79" s="171">
        <v>6</v>
      </c>
      <c r="O79" s="171">
        <v>2505</v>
      </c>
      <c r="P79" s="170">
        <v>677</v>
      </c>
      <c r="Q79" s="171">
        <v>1195</v>
      </c>
      <c r="R79" s="171">
        <v>365</v>
      </c>
      <c r="S79" s="171">
        <v>41</v>
      </c>
      <c r="T79" s="171">
        <v>6</v>
      </c>
      <c r="U79" s="171">
        <v>2284</v>
      </c>
      <c r="V79" s="170">
        <v>639</v>
      </c>
      <c r="W79" s="171">
        <v>1263</v>
      </c>
      <c r="X79" s="171">
        <v>417</v>
      </c>
      <c r="Y79" s="171">
        <v>67</v>
      </c>
      <c r="Z79" s="171">
        <v>13</v>
      </c>
      <c r="AA79" s="171">
        <v>2399</v>
      </c>
      <c r="AB79" s="170">
        <v>576</v>
      </c>
      <c r="AC79" s="171">
        <v>959</v>
      </c>
      <c r="AD79" s="171">
        <v>334</v>
      </c>
      <c r="AE79" s="171">
        <v>55</v>
      </c>
      <c r="AF79" s="171">
        <v>8</v>
      </c>
      <c r="AG79" s="175">
        <v>1932</v>
      </c>
    </row>
    <row r="80" spans="1:33">
      <c r="A80" s="104"/>
      <c r="B80" s="441" t="s">
        <v>175</v>
      </c>
      <c r="C80" s="58" t="s">
        <v>80</v>
      </c>
      <c r="D80" s="169">
        <v>36</v>
      </c>
      <c r="E80" s="168">
        <v>7</v>
      </c>
      <c r="F80" s="168">
        <v>1</v>
      </c>
      <c r="G80" s="168">
        <v>0</v>
      </c>
      <c r="H80" s="168">
        <v>0</v>
      </c>
      <c r="I80" s="174">
        <v>44</v>
      </c>
      <c r="J80" s="169">
        <v>31</v>
      </c>
      <c r="K80" s="168">
        <v>11</v>
      </c>
      <c r="L80" s="168">
        <v>3</v>
      </c>
      <c r="M80" s="168">
        <v>1</v>
      </c>
      <c r="N80" s="168">
        <v>0</v>
      </c>
      <c r="O80" s="168">
        <v>46</v>
      </c>
      <c r="P80" s="169">
        <v>12</v>
      </c>
      <c r="Q80" s="168">
        <v>11</v>
      </c>
      <c r="R80" s="168">
        <v>1</v>
      </c>
      <c r="S80" s="168">
        <v>0</v>
      </c>
      <c r="T80" s="168">
        <v>0</v>
      </c>
      <c r="U80" s="168">
        <v>24</v>
      </c>
      <c r="V80" s="169">
        <v>35</v>
      </c>
      <c r="W80" s="168">
        <v>5</v>
      </c>
      <c r="X80" s="168">
        <v>1</v>
      </c>
      <c r="Y80" s="168">
        <v>0</v>
      </c>
      <c r="Z80" s="168">
        <v>0</v>
      </c>
      <c r="AA80" s="168">
        <v>41</v>
      </c>
      <c r="AB80" s="169">
        <v>26</v>
      </c>
      <c r="AC80" s="168">
        <v>13</v>
      </c>
      <c r="AD80" s="168">
        <v>1</v>
      </c>
      <c r="AE80" s="168">
        <v>0</v>
      </c>
      <c r="AF80" s="168">
        <v>0</v>
      </c>
      <c r="AG80" s="174">
        <v>40</v>
      </c>
    </row>
    <row r="81" spans="1:33">
      <c r="A81" s="104"/>
      <c r="B81" s="441"/>
      <c r="C81" s="58" t="s">
        <v>81</v>
      </c>
      <c r="D81" s="169">
        <v>84</v>
      </c>
      <c r="E81" s="168">
        <v>96</v>
      </c>
      <c r="F81" s="168">
        <v>235</v>
      </c>
      <c r="G81" s="168">
        <v>159</v>
      </c>
      <c r="H81" s="168">
        <v>25</v>
      </c>
      <c r="I81" s="174">
        <v>599</v>
      </c>
      <c r="J81" s="169">
        <v>83</v>
      </c>
      <c r="K81" s="168">
        <v>145</v>
      </c>
      <c r="L81" s="168">
        <v>249</v>
      </c>
      <c r="M81" s="168">
        <v>158</v>
      </c>
      <c r="N81" s="168">
        <v>42</v>
      </c>
      <c r="O81" s="168">
        <v>677</v>
      </c>
      <c r="P81" s="169">
        <v>52</v>
      </c>
      <c r="Q81" s="168">
        <v>136</v>
      </c>
      <c r="R81" s="168">
        <v>147</v>
      </c>
      <c r="S81" s="168">
        <v>139</v>
      </c>
      <c r="T81" s="168">
        <v>32</v>
      </c>
      <c r="U81" s="168">
        <v>506</v>
      </c>
      <c r="V81" s="169">
        <v>79</v>
      </c>
      <c r="W81" s="168">
        <v>165</v>
      </c>
      <c r="X81" s="168">
        <v>235</v>
      </c>
      <c r="Y81" s="168">
        <v>200</v>
      </c>
      <c r="Z81" s="168">
        <v>50</v>
      </c>
      <c r="AA81" s="168">
        <v>729</v>
      </c>
      <c r="AB81" s="169">
        <v>82</v>
      </c>
      <c r="AC81" s="168">
        <v>123</v>
      </c>
      <c r="AD81" s="168">
        <v>188</v>
      </c>
      <c r="AE81" s="168">
        <v>164</v>
      </c>
      <c r="AF81" s="168">
        <v>31</v>
      </c>
      <c r="AG81" s="174">
        <v>588</v>
      </c>
    </row>
    <row r="82" spans="1:33">
      <c r="A82" s="104"/>
      <c r="B82" s="441"/>
      <c r="C82" s="58" t="s">
        <v>36</v>
      </c>
      <c r="D82" s="169">
        <v>120</v>
      </c>
      <c r="E82" s="168">
        <v>103</v>
      </c>
      <c r="F82" s="168">
        <v>236</v>
      </c>
      <c r="G82" s="168">
        <v>159</v>
      </c>
      <c r="H82" s="168">
        <v>25</v>
      </c>
      <c r="I82" s="174">
        <v>643</v>
      </c>
      <c r="J82" s="169">
        <v>114</v>
      </c>
      <c r="K82" s="168">
        <v>156</v>
      </c>
      <c r="L82" s="168">
        <v>252</v>
      </c>
      <c r="M82" s="168">
        <v>159</v>
      </c>
      <c r="N82" s="168">
        <v>42</v>
      </c>
      <c r="O82" s="168">
        <v>723</v>
      </c>
      <c r="P82" s="169">
        <v>64</v>
      </c>
      <c r="Q82" s="168">
        <v>147</v>
      </c>
      <c r="R82" s="168">
        <v>148</v>
      </c>
      <c r="S82" s="168">
        <v>139</v>
      </c>
      <c r="T82" s="168">
        <v>32</v>
      </c>
      <c r="U82" s="168">
        <v>530</v>
      </c>
      <c r="V82" s="169">
        <v>114</v>
      </c>
      <c r="W82" s="168">
        <v>170</v>
      </c>
      <c r="X82" s="168">
        <v>236</v>
      </c>
      <c r="Y82" s="168">
        <v>200</v>
      </c>
      <c r="Z82" s="168">
        <v>50</v>
      </c>
      <c r="AA82" s="168">
        <v>770</v>
      </c>
      <c r="AB82" s="169">
        <v>108</v>
      </c>
      <c r="AC82" s="168">
        <v>136</v>
      </c>
      <c r="AD82" s="168">
        <v>189</v>
      </c>
      <c r="AE82" s="168">
        <v>164</v>
      </c>
      <c r="AF82" s="168">
        <v>31</v>
      </c>
      <c r="AG82" s="174">
        <v>628</v>
      </c>
    </row>
    <row r="83" spans="1:33">
      <c r="A83" s="104"/>
      <c r="B83" s="442" t="s">
        <v>82</v>
      </c>
      <c r="C83" s="429" t="s">
        <v>83</v>
      </c>
      <c r="D83" s="172">
        <v>163</v>
      </c>
      <c r="E83" s="173">
        <v>520</v>
      </c>
      <c r="F83" s="173">
        <v>3483</v>
      </c>
      <c r="G83" s="173">
        <v>6065</v>
      </c>
      <c r="H83" s="173">
        <v>1245</v>
      </c>
      <c r="I83" s="291">
        <v>11476</v>
      </c>
      <c r="J83" s="172">
        <v>109</v>
      </c>
      <c r="K83" s="173">
        <v>530</v>
      </c>
      <c r="L83" s="173">
        <v>3520</v>
      </c>
      <c r="M83" s="173">
        <v>5842</v>
      </c>
      <c r="N83" s="173">
        <v>1278</v>
      </c>
      <c r="O83" s="173">
        <v>11279</v>
      </c>
      <c r="P83" s="172">
        <v>90</v>
      </c>
      <c r="Q83" s="173">
        <v>460</v>
      </c>
      <c r="R83" s="173">
        <v>2193</v>
      </c>
      <c r="S83" s="173">
        <v>5471</v>
      </c>
      <c r="T83" s="173">
        <v>1470</v>
      </c>
      <c r="U83" s="173">
        <v>9684</v>
      </c>
      <c r="V83" s="172">
        <v>85</v>
      </c>
      <c r="W83" s="173">
        <v>520</v>
      </c>
      <c r="X83" s="173">
        <v>2079</v>
      </c>
      <c r="Y83" s="173">
        <v>7025</v>
      </c>
      <c r="Z83" s="173">
        <v>1597</v>
      </c>
      <c r="AA83" s="173">
        <v>11306</v>
      </c>
      <c r="AB83" s="172">
        <v>54</v>
      </c>
      <c r="AC83" s="173">
        <v>352</v>
      </c>
      <c r="AD83" s="173">
        <v>1687</v>
      </c>
      <c r="AE83" s="173">
        <v>5859</v>
      </c>
      <c r="AF83" s="173">
        <v>1258</v>
      </c>
      <c r="AG83" s="291">
        <v>9210</v>
      </c>
    </row>
    <row r="84" spans="1:33">
      <c r="A84" s="104"/>
      <c r="B84" s="441"/>
      <c r="C84" s="58" t="s">
        <v>84</v>
      </c>
      <c r="D84" s="169">
        <v>0</v>
      </c>
      <c r="E84" s="168">
        <v>1</v>
      </c>
      <c r="F84" s="168">
        <v>8</v>
      </c>
      <c r="G84" s="168">
        <v>20</v>
      </c>
      <c r="H84" s="168">
        <v>5</v>
      </c>
      <c r="I84" s="174">
        <v>34</v>
      </c>
      <c r="J84" s="169">
        <v>1</v>
      </c>
      <c r="K84" s="168">
        <v>1</v>
      </c>
      <c r="L84" s="168">
        <v>10</v>
      </c>
      <c r="M84" s="168">
        <v>22</v>
      </c>
      <c r="N84" s="168">
        <v>2</v>
      </c>
      <c r="O84" s="168">
        <v>36</v>
      </c>
      <c r="P84" s="169">
        <v>0</v>
      </c>
      <c r="Q84" s="168">
        <v>1</v>
      </c>
      <c r="R84" s="168">
        <v>5</v>
      </c>
      <c r="S84" s="168">
        <v>15</v>
      </c>
      <c r="T84" s="168">
        <v>3</v>
      </c>
      <c r="U84" s="168">
        <v>24</v>
      </c>
      <c r="V84" s="169">
        <v>0</v>
      </c>
      <c r="W84" s="168">
        <v>1</v>
      </c>
      <c r="X84" s="168">
        <v>9</v>
      </c>
      <c r="Y84" s="168">
        <v>14</v>
      </c>
      <c r="Z84" s="168">
        <v>5</v>
      </c>
      <c r="AA84" s="168">
        <v>29</v>
      </c>
      <c r="AB84" s="169">
        <v>0</v>
      </c>
      <c r="AC84" s="168">
        <v>0</v>
      </c>
      <c r="AD84" s="168">
        <v>7</v>
      </c>
      <c r="AE84" s="168">
        <v>13</v>
      </c>
      <c r="AF84" s="168">
        <v>6</v>
      </c>
      <c r="AG84" s="174">
        <v>26</v>
      </c>
    </row>
    <row r="85" spans="1:33">
      <c r="A85" s="104"/>
      <c r="B85" s="443"/>
      <c r="C85" s="444" t="s">
        <v>36</v>
      </c>
      <c r="D85" s="170">
        <v>163</v>
      </c>
      <c r="E85" s="171">
        <v>521</v>
      </c>
      <c r="F85" s="171">
        <v>3491</v>
      </c>
      <c r="G85" s="171">
        <v>6085</v>
      </c>
      <c r="H85" s="171">
        <v>1250</v>
      </c>
      <c r="I85" s="175">
        <v>11510</v>
      </c>
      <c r="J85" s="170">
        <v>110</v>
      </c>
      <c r="K85" s="171">
        <v>531</v>
      </c>
      <c r="L85" s="171">
        <v>3530</v>
      </c>
      <c r="M85" s="171">
        <v>5864</v>
      </c>
      <c r="N85" s="171">
        <v>1280</v>
      </c>
      <c r="O85" s="171">
        <v>11315</v>
      </c>
      <c r="P85" s="170">
        <v>90</v>
      </c>
      <c r="Q85" s="171">
        <v>461</v>
      </c>
      <c r="R85" s="171">
        <v>2198</v>
      </c>
      <c r="S85" s="171">
        <v>5486</v>
      </c>
      <c r="T85" s="171">
        <v>1473</v>
      </c>
      <c r="U85" s="171">
        <v>9708</v>
      </c>
      <c r="V85" s="170">
        <v>85</v>
      </c>
      <c r="W85" s="171">
        <v>521</v>
      </c>
      <c r="X85" s="171">
        <v>2088</v>
      </c>
      <c r="Y85" s="171">
        <v>7039</v>
      </c>
      <c r="Z85" s="171">
        <v>1602</v>
      </c>
      <c r="AA85" s="171">
        <v>11335</v>
      </c>
      <c r="AB85" s="170">
        <v>54</v>
      </c>
      <c r="AC85" s="171">
        <v>352</v>
      </c>
      <c r="AD85" s="171">
        <v>1694</v>
      </c>
      <c r="AE85" s="171">
        <v>5872</v>
      </c>
      <c r="AF85" s="171">
        <v>1264</v>
      </c>
      <c r="AG85" s="175">
        <v>9236</v>
      </c>
    </row>
    <row r="86" spans="1:33">
      <c r="A86" s="104"/>
      <c r="B86" s="441" t="s">
        <v>85</v>
      </c>
      <c r="C86" s="58" t="s">
        <v>294</v>
      </c>
      <c r="D86" s="169">
        <v>8</v>
      </c>
      <c r="E86" s="168">
        <v>25</v>
      </c>
      <c r="F86" s="168">
        <v>54</v>
      </c>
      <c r="G86" s="168">
        <v>147</v>
      </c>
      <c r="H86" s="168">
        <v>24</v>
      </c>
      <c r="I86" s="174">
        <v>258</v>
      </c>
      <c r="J86" s="169">
        <v>4</v>
      </c>
      <c r="K86" s="168">
        <v>26</v>
      </c>
      <c r="L86" s="168">
        <v>48</v>
      </c>
      <c r="M86" s="168">
        <v>114</v>
      </c>
      <c r="N86" s="168">
        <v>29</v>
      </c>
      <c r="O86" s="168">
        <v>221</v>
      </c>
      <c r="P86" s="169">
        <v>5</v>
      </c>
      <c r="Q86" s="168">
        <v>18</v>
      </c>
      <c r="R86" s="168">
        <v>40</v>
      </c>
      <c r="S86" s="168">
        <v>137</v>
      </c>
      <c r="T86" s="168">
        <v>31</v>
      </c>
      <c r="U86" s="168">
        <v>231</v>
      </c>
      <c r="V86" s="169">
        <v>8</v>
      </c>
      <c r="W86" s="168">
        <v>18</v>
      </c>
      <c r="X86" s="168">
        <v>54</v>
      </c>
      <c r="Y86" s="168">
        <v>188</v>
      </c>
      <c r="Z86" s="168">
        <v>31</v>
      </c>
      <c r="AA86" s="168">
        <v>299</v>
      </c>
      <c r="AB86" s="169">
        <v>1</v>
      </c>
      <c r="AC86" s="168">
        <v>16</v>
      </c>
      <c r="AD86" s="168">
        <v>38</v>
      </c>
      <c r="AE86" s="168">
        <v>182</v>
      </c>
      <c r="AF86" s="168">
        <v>33</v>
      </c>
      <c r="AG86" s="174">
        <v>270</v>
      </c>
    </row>
    <row r="87" spans="1:33">
      <c r="A87" s="446"/>
      <c r="B87" s="445" t="s">
        <v>36</v>
      </c>
      <c r="C87" s="440"/>
      <c r="D87" s="179">
        <v>1108</v>
      </c>
      <c r="E87" s="178">
        <v>1406</v>
      </c>
      <c r="F87" s="178">
        <v>4235</v>
      </c>
      <c r="G87" s="178">
        <v>6423</v>
      </c>
      <c r="H87" s="178">
        <v>1303</v>
      </c>
      <c r="I87" s="180">
        <v>14475</v>
      </c>
      <c r="J87" s="179">
        <v>1019</v>
      </c>
      <c r="K87" s="178">
        <v>2043</v>
      </c>
      <c r="L87" s="178">
        <v>4264</v>
      </c>
      <c r="M87" s="178">
        <v>6177</v>
      </c>
      <c r="N87" s="178">
        <v>1357</v>
      </c>
      <c r="O87" s="178">
        <v>14860</v>
      </c>
      <c r="P87" s="179">
        <v>936</v>
      </c>
      <c r="Q87" s="178">
        <v>1824</v>
      </c>
      <c r="R87" s="178">
        <v>2752</v>
      </c>
      <c r="S87" s="178">
        <v>5803</v>
      </c>
      <c r="T87" s="178">
        <v>1542</v>
      </c>
      <c r="U87" s="178">
        <v>12857</v>
      </c>
      <c r="V87" s="179">
        <v>917</v>
      </c>
      <c r="W87" s="178">
        <v>1982</v>
      </c>
      <c r="X87" s="178">
        <v>2799</v>
      </c>
      <c r="Y87" s="178">
        <v>7494</v>
      </c>
      <c r="Z87" s="178">
        <v>1696</v>
      </c>
      <c r="AA87" s="178">
        <v>14888</v>
      </c>
      <c r="AB87" s="179">
        <v>798</v>
      </c>
      <c r="AC87" s="178">
        <v>1471</v>
      </c>
      <c r="AD87" s="178">
        <v>2261</v>
      </c>
      <c r="AE87" s="178">
        <v>6274</v>
      </c>
      <c r="AF87" s="178">
        <v>1336</v>
      </c>
      <c r="AG87" s="180">
        <v>12140</v>
      </c>
    </row>
    <row r="88" spans="1:33" ht="26.25">
      <c r="A88" s="104" t="s">
        <v>16</v>
      </c>
      <c r="B88" s="58" t="s">
        <v>185</v>
      </c>
      <c r="C88" s="58" t="s">
        <v>86</v>
      </c>
      <c r="D88" s="169">
        <v>100</v>
      </c>
      <c r="E88" s="168">
        <v>95</v>
      </c>
      <c r="F88" s="168">
        <v>197</v>
      </c>
      <c r="G88" s="168">
        <v>166</v>
      </c>
      <c r="H88" s="168">
        <v>35</v>
      </c>
      <c r="I88" s="174">
        <v>593</v>
      </c>
      <c r="J88" s="169">
        <v>111</v>
      </c>
      <c r="K88" s="168">
        <v>179</v>
      </c>
      <c r="L88" s="168">
        <v>276</v>
      </c>
      <c r="M88" s="168">
        <v>231</v>
      </c>
      <c r="N88" s="168">
        <v>29</v>
      </c>
      <c r="O88" s="168">
        <v>826</v>
      </c>
      <c r="P88" s="169">
        <v>120</v>
      </c>
      <c r="Q88" s="168">
        <v>179</v>
      </c>
      <c r="R88" s="168">
        <v>260</v>
      </c>
      <c r="S88" s="168">
        <v>254</v>
      </c>
      <c r="T88" s="168">
        <v>42</v>
      </c>
      <c r="U88" s="168">
        <v>855</v>
      </c>
      <c r="V88" s="169">
        <v>141</v>
      </c>
      <c r="W88" s="168">
        <v>206</v>
      </c>
      <c r="X88" s="168">
        <v>312</v>
      </c>
      <c r="Y88" s="168">
        <v>297</v>
      </c>
      <c r="Z88" s="168">
        <v>57</v>
      </c>
      <c r="AA88" s="168">
        <v>1013</v>
      </c>
      <c r="AB88" s="169">
        <v>102</v>
      </c>
      <c r="AC88" s="168">
        <v>174</v>
      </c>
      <c r="AD88" s="168">
        <v>237</v>
      </c>
      <c r="AE88" s="168">
        <v>339</v>
      </c>
      <c r="AF88" s="168">
        <v>65</v>
      </c>
      <c r="AG88" s="174">
        <v>917</v>
      </c>
    </row>
    <row r="89" spans="1:33">
      <c r="A89" s="104"/>
      <c r="B89" s="58"/>
      <c r="C89" s="58" t="s">
        <v>295</v>
      </c>
      <c r="D89" s="169">
        <v>5</v>
      </c>
      <c r="E89" s="168">
        <v>5</v>
      </c>
      <c r="F89" s="168">
        <v>5</v>
      </c>
      <c r="G89" s="168">
        <v>2</v>
      </c>
      <c r="H89" s="168">
        <v>1</v>
      </c>
      <c r="I89" s="174">
        <v>18</v>
      </c>
      <c r="J89" s="169">
        <v>3</v>
      </c>
      <c r="K89" s="168">
        <v>6</v>
      </c>
      <c r="L89" s="168">
        <v>13</v>
      </c>
      <c r="M89" s="168">
        <v>2</v>
      </c>
      <c r="N89" s="168">
        <v>1</v>
      </c>
      <c r="O89" s="168">
        <v>25</v>
      </c>
      <c r="P89" s="169">
        <v>3</v>
      </c>
      <c r="Q89" s="168">
        <v>5</v>
      </c>
      <c r="R89" s="168">
        <v>10</v>
      </c>
      <c r="S89" s="168">
        <v>2</v>
      </c>
      <c r="T89" s="168">
        <v>2</v>
      </c>
      <c r="U89" s="168">
        <v>22</v>
      </c>
      <c r="V89" s="169">
        <v>5</v>
      </c>
      <c r="W89" s="168">
        <v>10</v>
      </c>
      <c r="X89" s="168">
        <v>10</v>
      </c>
      <c r="Y89" s="168">
        <v>6</v>
      </c>
      <c r="Z89" s="168">
        <v>0</v>
      </c>
      <c r="AA89" s="168">
        <v>31</v>
      </c>
      <c r="AB89" s="169">
        <v>1</v>
      </c>
      <c r="AC89" s="168">
        <v>5</v>
      </c>
      <c r="AD89" s="168">
        <v>14</v>
      </c>
      <c r="AE89" s="168">
        <v>4</v>
      </c>
      <c r="AF89" s="168">
        <v>0</v>
      </c>
      <c r="AG89" s="174">
        <v>24</v>
      </c>
    </row>
    <row r="90" spans="1:33">
      <c r="A90" s="104"/>
      <c r="B90" s="441"/>
      <c r="C90" s="58" t="s">
        <v>36</v>
      </c>
      <c r="D90" s="169">
        <v>105</v>
      </c>
      <c r="E90" s="168">
        <v>100</v>
      </c>
      <c r="F90" s="168">
        <v>202</v>
      </c>
      <c r="G90" s="168">
        <v>168</v>
      </c>
      <c r="H90" s="168">
        <v>36</v>
      </c>
      <c r="I90" s="174">
        <v>611</v>
      </c>
      <c r="J90" s="169">
        <v>114</v>
      </c>
      <c r="K90" s="168">
        <v>185</v>
      </c>
      <c r="L90" s="168">
        <v>289</v>
      </c>
      <c r="M90" s="168">
        <v>233</v>
      </c>
      <c r="N90" s="168">
        <v>30</v>
      </c>
      <c r="O90" s="168">
        <v>851</v>
      </c>
      <c r="P90" s="169">
        <v>123</v>
      </c>
      <c r="Q90" s="168">
        <v>184</v>
      </c>
      <c r="R90" s="168">
        <v>270</v>
      </c>
      <c r="S90" s="168">
        <v>256</v>
      </c>
      <c r="T90" s="168">
        <v>44</v>
      </c>
      <c r="U90" s="168">
        <v>877</v>
      </c>
      <c r="V90" s="169">
        <v>146</v>
      </c>
      <c r="W90" s="168">
        <v>216</v>
      </c>
      <c r="X90" s="168">
        <v>322</v>
      </c>
      <c r="Y90" s="168">
        <v>303</v>
      </c>
      <c r="Z90" s="168">
        <v>57</v>
      </c>
      <c r="AA90" s="168">
        <v>1044</v>
      </c>
      <c r="AB90" s="169">
        <v>103</v>
      </c>
      <c r="AC90" s="168">
        <v>179</v>
      </c>
      <c r="AD90" s="168">
        <v>251</v>
      </c>
      <c r="AE90" s="168">
        <v>343</v>
      </c>
      <c r="AF90" s="168">
        <v>65</v>
      </c>
      <c r="AG90" s="174">
        <v>941</v>
      </c>
    </row>
    <row r="91" spans="1:33" ht="26.25">
      <c r="A91" s="104"/>
      <c r="B91" s="442" t="s">
        <v>186</v>
      </c>
      <c r="C91" s="429" t="s">
        <v>190</v>
      </c>
      <c r="D91" s="172">
        <v>167</v>
      </c>
      <c r="E91" s="173">
        <v>163</v>
      </c>
      <c r="F91" s="173">
        <v>368</v>
      </c>
      <c r="G91" s="173">
        <v>691</v>
      </c>
      <c r="H91" s="173">
        <v>150</v>
      </c>
      <c r="I91" s="291">
        <v>1539</v>
      </c>
      <c r="J91" s="172">
        <v>183</v>
      </c>
      <c r="K91" s="173">
        <v>217</v>
      </c>
      <c r="L91" s="173">
        <v>429</v>
      </c>
      <c r="M91" s="173">
        <v>769</v>
      </c>
      <c r="N91" s="173">
        <v>161</v>
      </c>
      <c r="O91" s="173">
        <v>1759</v>
      </c>
      <c r="P91" s="172">
        <v>237</v>
      </c>
      <c r="Q91" s="173">
        <v>280</v>
      </c>
      <c r="R91" s="173">
        <v>412</v>
      </c>
      <c r="S91" s="173">
        <v>824</v>
      </c>
      <c r="T91" s="173">
        <v>169</v>
      </c>
      <c r="U91" s="173">
        <v>1922</v>
      </c>
      <c r="V91" s="172">
        <v>208</v>
      </c>
      <c r="W91" s="173">
        <v>323</v>
      </c>
      <c r="X91" s="173">
        <v>531</v>
      </c>
      <c r="Y91" s="173">
        <v>1211</v>
      </c>
      <c r="Z91" s="173">
        <v>199</v>
      </c>
      <c r="AA91" s="173">
        <v>2472</v>
      </c>
      <c r="AB91" s="172">
        <v>178</v>
      </c>
      <c r="AC91" s="173">
        <v>230</v>
      </c>
      <c r="AD91" s="173">
        <v>413</v>
      </c>
      <c r="AE91" s="173">
        <v>1103</v>
      </c>
      <c r="AF91" s="173">
        <v>200</v>
      </c>
      <c r="AG91" s="291">
        <v>2124</v>
      </c>
    </row>
    <row r="92" spans="1:33">
      <c r="A92" s="104"/>
      <c r="B92" s="441"/>
      <c r="C92" s="58" t="s">
        <v>87</v>
      </c>
      <c r="D92" s="169">
        <v>32</v>
      </c>
      <c r="E92" s="168">
        <v>11</v>
      </c>
      <c r="F92" s="168">
        <v>100</v>
      </c>
      <c r="G92" s="168">
        <v>85</v>
      </c>
      <c r="H92" s="168">
        <v>24</v>
      </c>
      <c r="I92" s="174">
        <v>252</v>
      </c>
      <c r="J92" s="169">
        <v>26</v>
      </c>
      <c r="K92" s="168">
        <v>18</v>
      </c>
      <c r="L92" s="168">
        <v>101</v>
      </c>
      <c r="M92" s="168">
        <v>64</v>
      </c>
      <c r="N92" s="168">
        <v>27</v>
      </c>
      <c r="O92" s="168">
        <v>236</v>
      </c>
      <c r="P92" s="169">
        <v>34</v>
      </c>
      <c r="Q92" s="168">
        <v>9</v>
      </c>
      <c r="R92" s="168">
        <v>90</v>
      </c>
      <c r="S92" s="168">
        <v>67</v>
      </c>
      <c r="T92" s="168">
        <v>35</v>
      </c>
      <c r="U92" s="168">
        <v>235</v>
      </c>
      <c r="V92" s="169">
        <v>32</v>
      </c>
      <c r="W92" s="168">
        <v>14</v>
      </c>
      <c r="X92" s="168">
        <v>101</v>
      </c>
      <c r="Y92" s="168">
        <v>66</v>
      </c>
      <c r="Z92" s="168">
        <v>35</v>
      </c>
      <c r="AA92" s="168">
        <v>248</v>
      </c>
      <c r="AB92" s="169">
        <v>28</v>
      </c>
      <c r="AC92" s="168">
        <v>16</v>
      </c>
      <c r="AD92" s="168">
        <v>86</v>
      </c>
      <c r="AE92" s="168">
        <v>76</v>
      </c>
      <c r="AF92" s="168">
        <v>24</v>
      </c>
      <c r="AG92" s="174">
        <v>230</v>
      </c>
    </row>
    <row r="93" spans="1:33" ht="26.25">
      <c r="A93" s="104"/>
      <c r="B93" s="441"/>
      <c r="C93" s="58" t="s">
        <v>88</v>
      </c>
      <c r="D93" s="169">
        <v>8</v>
      </c>
      <c r="E93" s="168">
        <v>2</v>
      </c>
      <c r="F93" s="168">
        <v>13</v>
      </c>
      <c r="G93" s="168">
        <v>1</v>
      </c>
      <c r="H93" s="168">
        <v>0</v>
      </c>
      <c r="I93" s="174">
        <v>24</v>
      </c>
      <c r="J93" s="169">
        <v>9</v>
      </c>
      <c r="K93" s="168">
        <v>6</v>
      </c>
      <c r="L93" s="168">
        <v>14</v>
      </c>
      <c r="M93" s="168">
        <v>1</v>
      </c>
      <c r="N93" s="168">
        <v>1</v>
      </c>
      <c r="O93" s="168">
        <v>31</v>
      </c>
      <c r="P93" s="169">
        <v>14</v>
      </c>
      <c r="Q93" s="168">
        <v>6</v>
      </c>
      <c r="R93" s="168">
        <v>7</v>
      </c>
      <c r="S93" s="168">
        <v>2</v>
      </c>
      <c r="T93" s="168">
        <v>3</v>
      </c>
      <c r="U93" s="168">
        <v>32</v>
      </c>
      <c r="V93" s="169">
        <v>19</v>
      </c>
      <c r="W93" s="168">
        <v>11</v>
      </c>
      <c r="X93" s="168">
        <v>13</v>
      </c>
      <c r="Y93" s="168">
        <v>3</v>
      </c>
      <c r="Z93" s="168">
        <v>3</v>
      </c>
      <c r="AA93" s="168">
        <v>49</v>
      </c>
      <c r="AB93" s="169">
        <v>13</v>
      </c>
      <c r="AC93" s="168">
        <v>13</v>
      </c>
      <c r="AD93" s="168">
        <v>15</v>
      </c>
      <c r="AE93" s="168">
        <v>1</v>
      </c>
      <c r="AF93" s="168">
        <v>0</v>
      </c>
      <c r="AG93" s="174">
        <v>42</v>
      </c>
    </row>
    <row r="94" spans="1:33">
      <c r="A94" s="104"/>
      <c r="B94" s="441"/>
      <c r="C94" s="58" t="s">
        <v>296</v>
      </c>
      <c r="D94" s="169">
        <v>6</v>
      </c>
      <c r="E94" s="168">
        <v>1</v>
      </c>
      <c r="F94" s="168">
        <v>11</v>
      </c>
      <c r="G94" s="168">
        <v>12</v>
      </c>
      <c r="H94" s="168">
        <v>5</v>
      </c>
      <c r="I94" s="174">
        <v>35</v>
      </c>
      <c r="J94" s="169">
        <v>4</v>
      </c>
      <c r="K94" s="168">
        <v>2</v>
      </c>
      <c r="L94" s="168">
        <v>7</v>
      </c>
      <c r="M94" s="168">
        <v>5</v>
      </c>
      <c r="N94" s="168">
        <v>7</v>
      </c>
      <c r="O94" s="168">
        <v>25</v>
      </c>
      <c r="P94" s="169">
        <v>0</v>
      </c>
      <c r="Q94" s="168">
        <v>1</v>
      </c>
      <c r="R94" s="168">
        <v>5</v>
      </c>
      <c r="S94" s="168">
        <v>8</v>
      </c>
      <c r="T94" s="168">
        <v>3</v>
      </c>
      <c r="U94" s="168">
        <v>17</v>
      </c>
      <c r="V94" s="169">
        <v>3</v>
      </c>
      <c r="W94" s="168">
        <v>3</v>
      </c>
      <c r="X94" s="168">
        <v>9</v>
      </c>
      <c r="Y94" s="168">
        <v>11</v>
      </c>
      <c r="Z94" s="168">
        <v>4</v>
      </c>
      <c r="AA94" s="168">
        <v>30</v>
      </c>
      <c r="AB94" s="169">
        <v>2</v>
      </c>
      <c r="AC94" s="168">
        <v>1</v>
      </c>
      <c r="AD94" s="168">
        <v>8</v>
      </c>
      <c r="AE94" s="168">
        <v>14</v>
      </c>
      <c r="AF94" s="168">
        <v>7</v>
      </c>
      <c r="AG94" s="174">
        <v>32</v>
      </c>
    </row>
    <row r="95" spans="1:33">
      <c r="A95" s="104"/>
      <c r="B95" s="443"/>
      <c r="C95" s="444" t="s">
        <v>36</v>
      </c>
      <c r="D95" s="170">
        <v>213</v>
      </c>
      <c r="E95" s="171">
        <v>177</v>
      </c>
      <c r="F95" s="171">
        <v>492</v>
      </c>
      <c r="G95" s="171">
        <v>789</v>
      </c>
      <c r="H95" s="171">
        <v>179</v>
      </c>
      <c r="I95" s="175">
        <v>1850</v>
      </c>
      <c r="J95" s="170">
        <v>222</v>
      </c>
      <c r="K95" s="171">
        <v>243</v>
      </c>
      <c r="L95" s="171">
        <v>551</v>
      </c>
      <c r="M95" s="171">
        <v>839</v>
      </c>
      <c r="N95" s="171">
        <v>196</v>
      </c>
      <c r="O95" s="171">
        <v>2051</v>
      </c>
      <c r="P95" s="170">
        <v>285</v>
      </c>
      <c r="Q95" s="171">
        <v>296</v>
      </c>
      <c r="R95" s="171">
        <v>514</v>
      </c>
      <c r="S95" s="171">
        <v>901</v>
      </c>
      <c r="T95" s="171">
        <v>210</v>
      </c>
      <c r="U95" s="171">
        <v>2206</v>
      </c>
      <c r="V95" s="170">
        <v>262</v>
      </c>
      <c r="W95" s="171">
        <v>351</v>
      </c>
      <c r="X95" s="171">
        <v>654</v>
      </c>
      <c r="Y95" s="171">
        <v>1291</v>
      </c>
      <c r="Z95" s="171">
        <v>241</v>
      </c>
      <c r="AA95" s="171">
        <v>2799</v>
      </c>
      <c r="AB95" s="170">
        <v>221</v>
      </c>
      <c r="AC95" s="171">
        <v>260</v>
      </c>
      <c r="AD95" s="171">
        <v>522</v>
      </c>
      <c r="AE95" s="171">
        <v>1194</v>
      </c>
      <c r="AF95" s="171">
        <v>231</v>
      </c>
      <c r="AG95" s="175">
        <v>2428</v>
      </c>
    </row>
    <row r="96" spans="1:33">
      <c r="A96" s="446"/>
      <c r="B96" s="443" t="s">
        <v>36</v>
      </c>
      <c r="C96" s="444"/>
      <c r="D96" s="170">
        <v>318</v>
      </c>
      <c r="E96" s="171">
        <v>277</v>
      </c>
      <c r="F96" s="171">
        <v>694</v>
      </c>
      <c r="G96" s="171">
        <v>957</v>
      </c>
      <c r="H96" s="171">
        <v>215</v>
      </c>
      <c r="I96" s="175">
        <v>2461</v>
      </c>
      <c r="J96" s="170">
        <v>336</v>
      </c>
      <c r="K96" s="171">
        <v>428</v>
      </c>
      <c r="L96" s="171">
        <v>840</v>
      </c>
      <c r="M96" s="171">
        <v>1072</v>
      </c>
      <c r="N96" s="171">
        <v>226</v>
      </c>
      <c r="O96" s="171">
        <v>2902</v>
      </c>
      <c r="P96" s="170">
        <v>408</v>
      </c>
      <c r="Q96" s="171">
        <v>480</v>
      </c>
      <c r="R96" s="171">
        <v>784</v>
      </c>
      <c r="S96" s="171">
        <v>1157</v>
      </c>
      <c r="T96" s="171">
        <v>254</v>
      </c>
      <c r="U96" s="171">
        <v>3083</v>
      </c>
      <c r="V96" s="170">
        <v>408</v>
      </c>
      <c r="W96" s="171">
        <v>567</v>
      </c>
      <c r="X96" s="171">
        <v>976</v>
      </c>
      <c r="Y96" s="171">
        <v>1594</v>
      </c>
      <c r="Z96" s="171">
        <v>298</v>
      </c>
      <c r="AA96" s="171">
        <v>3843</v>
      </c>
      <c r="AB96" s="170">
        <v>324</v>
      </c>
      <c r="AC96" s="171">
        <v>439</v>
      </c>
      <c r="AD96" s="171">
        <v>773</v>
      </c>
      <c r="AE96" s="171">
        <v>1537</v>
      </c>
      <c r="AF96" s="171">
        <v>296</v>
      </c>
      <c r="AG96" s="175">
        <v>3369</v>
      </c>
    </row>
    <row r="97" spans="1:33">
      <c r="A97" s="104" t="s">
        <v>17</v>
      </c>
      <c r="B97" s="441" t="s">
        <v>89</v>
      </c>
      <c r="C97" s="58" t="s">
        <v>90</v>
      </c>
      <c r="D97" s="169">
        <v>71</v>
      </c>
      <c r="E97" s="168">
        <v>41</v>
      </c>
      <c r="F97" s="168">
        <v>27</v>
      </c>
      <c r="G97" s="168">
        <v>4</v>
      </c>
      <c r="H97" s="168">
        <v>5</v>
      </c>
      <c r="I97" s="174">
        <v>148</v>
      </c>
      <c r="J97" s="169">
        <v>62</v>
      </c>
      <c r="K97" s="168">
        <v>52</v>
      </c>
      <c r="L97" s="168">
        <v>18</v>
      </c>
      <c r="M97" s="168">
        <v>3</v>
      </c>
      <c r="N97" s="168">
        <v>2</v>
      </c>
      <c r="O97" s="168">
        <v>137</v>
      </c>
      <c r="P97" s="169">
        <v>53</v>
      </c>
      <c r="Q97" s="168">
        <v>54</v>
      </c>
      <c r="R97" s="168">
        <v>9</v>
      </c>
      <c r="S97" s="168">
        <v>2</v>
      </c>
      <c r="T97" s="168">
        <v>7</v>
      </c>
      <c r="U97" s="168">
        <v>125</v>
      </c>
      <c r="V97" s="169">
        <v>70</v>
      </c>
      <c r="W97" s="168">
        <v>54</v>
      </c>
      <c r="X97" s="168">
        <v>17</v>
      </c>
      <c r="Y97" s="168">
        <v>5</v>
      </c>
      <c r="Z97" s="168">
        <v>2</v>
      </c>
      <c r="AA97" s="168">
        <v>148</v>
      </c>
      <c r="AB97" s="169">
        <v>69</v>
      </c>
      <c r="AC97" s="168">
        <v>61</v>
      </c>
      <c r="AD97" s="168">
        <v>8</v>
      </c>
      <c r="AE97" s="168">
        <v>9</v>
      </c>
      <c r="AF97" s="168">
        <v>5</v>
      </c>
      <c r="AG97" s="174">
        <v>152</v>
      </c>
    </row>
    <row r="98" spans="1:33">
      <c r="A98" s="104"/>
      <c r="B98" s="58"/>
      <c r="C98" s="58" t="s">
        <v>91</v>
      </c>
      <c r="D98" s="169">
        <v>2</v>
      </c>
      <c r="E98" s="168">
        <v>17</v>
      </c>
      <c r="F98" s="168">
        <v>53</v>
      </c>
      <c r="G98" s="168">
        <v>143</v>
      </c>
      <c r="H98" s="168">
        <v>139</v>
      </c>
      <c r="I98" s="174">
        <v>354</v>
      </c>
      <c r="J98" s="169">
        <v>0</v>
      </c>
      <c r="K98" s="168">
        <v>32</v>
      </c>
      <c r="L98" s="168">
        <v>62</v>
      </c>
      <c r="M98" s="168">
        <v>116</v>
      </c>
      <c r="N98" s="168">
        <v>133</v>
      </c>
      <c r="O98" s="168">
        <v>343</v>
      </c>
      <c r="P98" s="169">
        <v>0</v>
      </c>
      <c r="Q98" s="168">
        <v>14</v>
      </c>
      <c r="R98" s="168">
        <v>47</v>
      </c>
      <c r="S98" s="168">
        <v>116</v>
      </c>
      <c r="T98" s="168">
        <v>117</v>
      </c>
      <c r="U98" s="168">
        <v>294</v>
      </c>
      <c r="V98" s="169">
        <v>1</v>
      </c>
      <c r="W98" s="168">
        <v>20</v>
      </c>
      <c r="X98" s="168">
        <v>41</v>
      </c>
      <c r="Y98" s="168">
        <v>117</v>
      </c>
      <c r="Z98" s="168">
        <v>85</v>
      </c>
      <c r="AA98" s="168">
        <v>264</v>
      </c>
      <c r="AB98" s="169">
        <v>0</v>
      </c>
      <c r="AC98" s="168">
        <v>12</v>
      </c>
      <c r="AD98" s="168">
        <v>35</v>
      </c>
      <c r="AE98" s="168">
        <v>77</v>
      </c>
      <c r="AF98" s="168">
        <v>66</v>
      </c>
      <c r="AG98" s="174">
        <v>190</v>
      </c>
    </row>
    <row r="99" spans="1:33">
      <c r="A99" s="104"/>
      <c r="B99" s="441"/>
      <c r="C99" s="58" t="s">
        <v>297</v>
      </c>
      <c r="D99" s="169">
        <v>178</v>
      </c>
      <c r="E99" s="168">
        <v>513</v>
      </c>
      <c r="F99" s="168">
        <v>1314</v>
      </c>
      <c r="G99" s="168">
        <v>1099</v>
      </c>
      <c r="H99" s="168">
        <v>362</v>
      </c>
      <c r="I99" s="174">
        <v>3466</v>
      </c>
      <c r="J99" s="169">
        <v>135</v>
      </c>
      <c r="K99" s="168">
        <v>691</v>
      </c>
      <c r="L99" s="168">
        <v>1342</v>
      </c>
      <c r="M99" s="168">
        <v>967</v>
      </c>
      <c r="N99" s="168">
        <v>333</v>
      </c>
      <c r="O99" s="168">
        <v>3468</v>
      </c>
      <c r="P99" s="169">
        <v>145</v>
      </c>
      <c r="Q99" s="168">
        <v>547</v>
      </c>
      <c r="R99" s="168">
        <v>1142</v>
      </c>
      <c r="S99" s="168">
        <v>945</v>
      </c>
      <c r="T99" s="168">
        <v>314</v>
      </c>
      <c r="U99" s="168">
        <v>3093</v>
      </c>
      <c r="V99" s="169">
        <v>132</v>
      </c>
      <c r="W99" s="168">
        <v>603</v>
      </c>
      <c r="X99" s="168">
        <v>1368</v>
      </c>
      <c r="Y99" s="168">
        <v>1351</v>
      </c>
      <c r="Z99" s="168">
        <v>398</v>
      </c>
      <c r="AA99" s="168">
        <v>3852</v>
      </c>
      <c r="AB99" s="169">
        <v>138</v>
      </c>
      <c r="AC99" s="168">
        <v>497</v>
      </c>
      <c r="AD99" s="168">
        <v>1088</v>
      </c>
      <c r="AE99" s="168">
        <v>1139</v>
      </c>
      <c r="AF99" s="168">
        <v>371</v>
      </c>
      <c r="AG99" s="174">
        <v>3233</v>
      </c>
    </row>
    <row r="100" spans="1:33">
      <c r="A100" s="104"/>
      <c r="B100" s="441"/>
      <c r="C100" s="58" t="s">
        <v>36</v>
      </c>
      <c r="D100" s="169">
        <v>251</v>
      </c>
      <c r="E100" s="168">
        <v>571</v>
      </c>
      <c r="F100" s="168">
        <v>1394</v>
      </c>
      <c r="G100" s="168">
        <v>1246</v>
      </c>
      <c r="H100" s="168">
        <v>506</v>
      </c>
      <c r="I100" s="174">
        <v>3968</v>
      </c>
      <c r="J100" s="169">
        <v>197</v>
      </c>
      <c r="K100" s="168">
        <v>775</v>
      </c>
      <c r="L100" s="168">
        <v>1422</v>
      </c>
      <c r="M100" s="168">
        <v>1086</v>
      </c>
      <c r="N100" s="168">
        <v>468</v>
      </c>
      <c r="O100" s="168">
        <v>3948</v>
      </c>
      <c r="P100" s="169">
        <v>198</v>
      </c>
      <c r="Q100" s="168">
        <v>615</v>
      </c>
      <c r="R100" s="168">
        <v>1198</v>
      </c>
      <c r="S100" s="168">
        <v>1063</v>
      </c>
      <c r="T100" s="168">
        <v>438</v>
      </c>
      <c r="U100" s="168">
        <v>3512</v>
      </c>
      <c r="V100" s="169">
        <v>203</v>
      </c>
      <c r="W100" s="168">
        <v>677</v>
      </c>
      <c r="X100" s="168">
        <v>1426</v>
      </c>
      <c r="Y100" s="168">
        <v>1473</v>
      </c>
      <c r="Z100" s="168">
        <v>485</v>
      </c>
      <c r="AA100" s="168">
        <v>4264</v>
      </c>
      <c r="AB100" s="169">
        <v>207</v>
      </c>
      <c r="AC100" s="168">
        <v>570</v>
      </c>
      <c r="AD100" s="168">
        <v>1131</v>
      </c>
      <c r="AE100" s="168">
        <v>1225</v>
      </c>
      <c r="AF100" s="168">
        <v>442</v>
      </c>
      <c r="AG100" s="174">
        <v>3575</v>
      </c>
    </row>
    <row r="101" spans="1:33">
      <c r="A101" s="104"/>
      <c r="B101" s="442" t="s">
        <v>92</v>
      </c>
      <c r="C101" s="429" t="s">
        <v>93</v>
      </c>
      <c r="D101" s="172">
        <v>0</v>
      </c>
      <c r="E101" s="173">
        <v>0</v>
      </c>
      <c r="F101" s="173">
        <v>0</v>
      </c>
      <c r="G101" s="173">
        <v>0</v>
      </c>
      <c r="H101" s="173">
        <v>0</v>
      </c>
      <c r="I101" s="291">
        <v>0</v>
      </c>
      <c r="J101" s="172">
        <v>0</v>
      </c>
      <c r="K101" s="173">
        <v>0</v>
      </c>
      <c r="L101" s="173">
        <v>0</v>
      </c>
      <c r="M101" s="173">
        <v>1</v>
      </c>
      <c r="N101" s="173">
        <v>0</v>
      </c>
      <c r="O101" s="173">
        <v>1</v>
      </c>
      <c r="P101" s="172">
        <v>0</v>
      </c>
      <c r="Q101" s="173">
        <v>0</v>
      </c>
      <c r="R101" s="173">
        <v>0</v>
      </c>
      <c r="S101" s="173">
        <v>0</v>
      </c>
      <c r="T101" s="173">
        <v>0</v>
      </c>
      <c r="U101" s="173">
        <v>0</v>
      </c>
      <c r="V101" s="172">
        <v>0</v>
      </c>
      <c r="W101" s="173">
        <v>0</v>
      </c>
      <c r="X101" s="173">
        <v>0</v>
      </c>
      <c r="Y101" s="173">
        <v>0</v>
      </c>
      <c r="Z101" s="173">
        <v>0</v>
      </c>
      <c r="AA101" s="173">
        <v>0</v>
      </c>
      <c r="AB101" s="172">
        <v>0</v>
      </c>
      <c r="AC101" s="173">
        <v>0</v>
      </c>
      <c r="AD101" s="173">
        <v>0</v>
      </c>
      <c r="AE101" s="173">
        <v>0</v>
      </c>
      <c r="AF101" s="173">
        <v>0</v>
      </c>
      <c r="AG101" s="291">
        <v>0</v>
      </c>
    </row>
    <row r="102" spans="1:33">
      <c r="A102" s="104"/>
      <c r="B102" s="441"/>
      <c r="C102" s="58" t="s">
        <v>94</v>
      </c>
      <c r="D102" s="169">
        <v>0</v>
      </c>
      <c r="E102" s="168">
        <v>0</v>
      </c>
      <c r="F102" s="168">
        <v>2</v>
      </c>
      <c r="G102" s="168">
        <v>17</v>
      </c>
      <c r="H102" s="168">
        <v>2</v>
      </c>
      <c r="I102" s="174">
        <v>21</v>
      </c>
      <c r="J102" s="169">
        <v>0</v>
      </c>
      <c r="K102" s="168">
        <v>0</v>
      </c>
      <c r="L102" s="168">
        <v>3</v>
      </c>
      <c r="M102" s="168">
        <v>23</v>
      </c>
      <c r="N102" s="168">
        <v>2</v>
      </c>
      <c r="O102" s="168">
        <v>28</v>
      </c>
      <c r="P102" s="169">
        <v>0</v>
      </c>
      <c r="Q102" s="168">
        <v>0</v>
      </c>
      <c r="R102" s="168">
        <v>0</v>
      </c>
      <c r="S102" s="168">
        <v>14</v>
      </c>
      <c r="T102" s="168">
        <v>0</v>
      </c>
      <c r="U102" s="168">
        <v>14</v>
      </c>
      <c r="V102" s="169">
        <v>0</v>
      </c>
      <c r="W102" s="168">
        <v>0</v>
      </c>
      <c r="X102" s="168">
        <v>0</v>
      </c>
      <c r="Y102" s="168">
        <v>18</v>
      </c>
      <c r="Z102" s="168">
        <v>2</v>
      </c>
      <c r="AA102" s="168">
        <v>20</v>
      </c>
      <c r="AB102" s="169">
        <v>0</v>
      </c>
      <c r="AC102" s="168">
        <v>0</v>
      </c>
      <c r="AD102" s="168">
        <v>0</v>
      </c>
      <c r="AE102" s="168">
        <v>20</v>
      </c>
      <c r="AF102" s="168">
        <v>1</v>
      </c>
      <c r="AG102" s="174">
        <v>21</v>
      </c>
    </row>
    <row r="103" spans="1:33">
      <c r="A103" s="104"/>
      <c r="B103" s="441"/>
      <c r="C103" s="58" t="s">
        <v>95</v>
      </c>
      <c r="D103" s="169">
        <v>0</v>
      </c>
      <c r="E103" s="168">
        <v>0</v>
      </c>
      <c r="F103" s="168">
        <v>1</v>
      </c>
      <c r="G103" s="168">
        <v>13</v>
      </c>
      <c r="H103" s="168">
        <v>1</v>
      </c>
      <c r="I103" s="174">
        <v>15</v>
      </c>
      <c r="J103" s="169">
        <v>0</v>
      </c>
      <c r="K103" s="168">
        <v>0</v>
      </c>
      <c r="L103" s="168">
        <v>0</v>
      </c>
      <c r="M103" s="168">
        <v>3</v>
      </c>
      <c r="N103" s="168">
        <v>0</v>
      </c>
      <c r="O103" s="168">
        <v>3</v>
      </c>
      <c r="P103" s="169">
        <v>0</v>
      </c>
      <c r="Q103" s="168">
        <v>0</v>
      </c>
      <c r="R103" s="168">
        <v>0</v>
      </c>
      <c r="S103" s="168">
        <v>4</v>
      </c>
      <c r="T103" s="168">
        <v>0</v>
      </c>
      <c r="U103" s="168">
        <v>4</v>
      </c>
      <c r="V103" s="169">
        <v>0</v>
      </c>
      <c r="W103" s="168">
        <v>0</v>
      </c>
      <c r="X103" s="168">
        <v>2</v>
      </c>
      <c r="Y103" s="168">
        <v>7</v>
      </c>
      <c r="Z103" s="168">
        <v>1</v>
      </c>
      <c r="AA103" s="168">
        <v>10</v>
      </c>
      <c r="AB103" s="169">
        <v>0</v>
      </c>
      <c r="AC103" s="168">
        <v>0</v>
      </c>
      <c r="AD103" s="168">
        <v>1</v>
      </c>
      <c r="AE103" s="168">
        <v>8</v>
      </c>
      <c r="AF103" s="168">
        <v>0</v>
      </c>
      <c r="AG103" s="174">
        <v>9</v>
      </c>
    </row>
    <row r="104" spans="1:33">
      <c r="A104" s="104"/>
      <c r="B104" s="441"/>
      <c r="C104" s="58" t="s">
        <v>96</v>
      </c>
      <c r="D104" s="169">
        <v>0</v>
      </c>
      <c r="E104" s="168">
        <v>0</v>
      </c>
      <c r="F104" s="168">
        <v>0</v>
      </c>
      <c r="G104" s="168">
        <v>1</v>
      </c>
      <c r="H104" s="168">
        <v>0</v>
      </c>
      <c r="I104" s="174">
        <v>1</v>
      </c>
      <c r="J104" s="169">
        <v>0</v>
      </c>
      <c r="K104" s="168">
        <v>0</v>
      </c>
      <c r="L104" s="168">
        <v>0</v>
      </c>
      <c r="M104" s="168">
        <v>1</v>
      </c>
      <c r="N104" s="168">
        <v>0</v>
      </c>
      <c r="O104" s="168">
        <v>1</v>
      </c>
      <c r="P104" s="169">
        <v>0</v>
      </c>
      <c r="Q104" s="168">
        <v>0</v>
      </c>
      <c r="R104" s="168">
        <v>0</v>
      </c>
      <c r="S104" s="168">
        <v>2</v>
      </c>
      <c r="T104" s="168">
        <v>1</v>
      </c>
      <c r="U104" s="168">
        <v>3</v>
      </c>
      <c r="V104" s="169">
        <v>0</v>
      </c>
      <c r="W104" s="168">
        <v>0</v>
      </c>
      <c r="X104" s="168">
        <v>0</v>
      </c>
      <c r="Y104" s="168">
        <v>2</v>
      </c>
      <c r="Z104" s="168">
        <v>0</v>
      </c>
      <c r="AA104" s="168">
        <v>2</v>
      </c>
      <c r="AB104" s="169">
        <v>0</v>
      </c>
      <c r="AC104" s="168">
        <v>0</v>
      </c>
      <c r="AD104" s="168">
        <v>0</v>
      </c>
      <c r="AE104" s="168">
        <v>2</v>
      </c>
      <c r="AF104" s="168">
        <v>0</v>
      </c>
      <c r="AG104" s="174">
        <v>2</v>
      </c>
    </row>
    <row r="105" spans="1:33">
      <c r="A105" s="104"/>
      <c r="B105" s="441"/>
      <c r="C105" s="58" t="s">
        <v>298</v>
      </c>
      <c r="D105" s="169">
        <v>0</v>
      </c>
      <c r="E105" s="168">
        <v>0</v>
      </c>
      <c r="F105" s="168">
        <v>2</v>
      </c>
      <c r="G105" s="168">
        <v>73</v>
      </c>
      <c r="H105" s="168">
        <v>16</v>
      </c>
      <c r="I105" s="174">
        <v>91</v>
      </c>
      <c r="J105" s="169">
        <v>0</v>
      </c>
      <c r="K105" s="168">
        <v>0</v>
      </c>
      <c r="L105" s="168">
        <v>4</v>
      </c>
      <c r="M105" s="168">
        <v>59</v>
      </c>
      <c r="N105" s="168">
        <v>9</v>
      </c>
      <c r="O105" s="168">
        <v>72</v>
      </c>
      <c r="P105" s="169">
        <v>0</v>
      </c>
      <c r="Q105" s="168">
        <v>0</v>
      </c>
      <c r="R105" s="168">
        <v>6</v>
      </c>
      <c r="S105" s="168">
        <v>71</v>
      </c>
      <c r="T105" s="168">
        <v>16</v>
      </c>
      <c r="U105" s="168">
        <v>93</v>
      </c>
      <c r="V105" s="169">
        <v>0</v>
      </c>
      <c r="W105" s="168">
        <v>0</v>
      </c>
      <c r="X105" s="168">
        <v>12</v>
      </c>
      <c r="Y105" s="168">
        <v>66</v>
      </c>
      <c r="Z105" s="168">
        <v>11</v>
      </c>
      <c r="AA105" s="168">
        <v>89</v>
      </c>
      <c r="AB105" s="169">
        <v>0</v>
      </c>
      <c r="AC105" s="168">
        <v>0</v>
      </c>
      <c r="AD105" s="168">
        <v>2</v>
      </c>
      <c r="AE105" s="168">
        <v>39</v>
      </c>
      <c r="AF105" s="168">
        <v>14</v>
      </c>
      <c r="AG105" s="174">
        <v>55</v>
      </c>
    </row>
    <row r="106" spans="1:33">
      <c r="A106" s="104"/>
      <c r="B106" s="443"/>
      <c r="C106" s="444" t="s">
        <v>36</v>
      </c>
      <c r="D106" s="170">
        <v>0</v>
      </c>
      <c r="E106" s="171">
        <v>0</v>
      </c>
      <c r="F106" s="171">
        <v>5</v>
      </c>
      <c r="G106" s="171">
        <v>104</v>
      </c>
      <c r="H106" s="171">
        <v>19</v>
      </c>
      <c r="I106" s="175">
        <v>128</v>
      </c>
      <c r="J106" s="170">
        <v>0</v>
      </c>
      <c r="K106" s="171">
        <v>0</v>
      </c>
      <c r="L106" s="171">
        <v>7</v>
      </c>
      <c r="M106" s="171">
        <v>87</v>
      </c>
      <c r="N106" s="171">
        <v>11</v>
      </c>
      <c r="O106" s="171">
        <v>105</v>
      </c>
      <c r="P106" s="170">
        <v>0</v>
      </c>
      <c r="Q106" s="171">
        <v>0</v>
      </c>
      <c r="R106" s="171">
        <v>6</v>
      </c>
      <c r="S106" s="171">
        <v>91</v>
      </c>
      <c r="T106" s="171">
        <v>17</v>
      </c>
      <c r="U106" s="171">
        <v>114</v>
      </c>
      <c r="V106" s="170">
        <v>0</v>
      </c>
      <c r="W106" s="171">
        <v>0</v>
      </c>
      <c r="X106" s="171">
        <v>14</v>
      </c>
      <c r="Y106" s="171">
        <v>93</v>
      </c>
      <c r="Z106" s="171">
        <v>14</v>
      </c>
      <c r="AA106" s="171">
        <v>121</v>
      </c>
      <c r="AB106" s="170">
        <v>0</v>
      </c>
      <c r="AC106" s="171">
        <v>0</v>
      </c>
      <c r="AD106" s="171">
        <v>3</v>
      </c>
      <c r="AE106" s="171">
        <v>69</v>
      </c>
      <c r="AF106" s="171">
        <v>15</v>
      </c>
      <c r="AG106" s="175">
        <v>87</v>
      </c>
    </row>
    <row r="107" spans="1:33">
      <c r="A107" s="446"/>
      <c r="B107" s="443" t="s">
        <v>36</v>
      </c>
      <c r="C107" s="444"/>
      <c r="D107" s="170">
        <v>251</v>
      </c>
      <c r="E107" s="171">
        <v>571</v>
      </c>
      <c r="F107" s="171">
        <v>1399</v>
      </c>
      <c r="G107" s="171">
        <v>1350</v>
      </c>
      <c r="H107" s="171">
        <v>525</v>
      </c>
      <c r="I107" s="175">
        <v>4096</v>
      </c>
      <c r="J107" s="170">
        <v>197</v>
      </c>
      <c r="K107" s="171">
        <v>775</v>
      </c>
      <c r="L107" s="171">
        <v>1429</v>
      </c>
      <c r="M107" s="171">
        <v>1173</v>
      </c>
      <c r="N107" s="171">
        <v>479</v>
      </c>
      <c r="O107" s="171">
        <v>4053</v>
      </c>
      <c r="P107" s="170">
        <v>198</v>
      </c>
      <c r="Q107" s="171">
        <v>615</v>
      </c>
      <c r="R107" s="171">
        <v>1204</v>
      </c>
      <c r="S107" s="171">
        <v>1154</v>
      </c>
      <c r="T107" s="171">
        <v>455</v>
      </c>
      <c r="U107" s="171">
        <v>3626</v>
      </c>
      <c r="V107" s="170">
        <v>203</v>
      </c>
      <c r="W107" s="171">
        <v>677</v>
      </c>
      <c r="X107" s="171">
        <v>1440</v>
      </c>
      <c r="Y107" s="171">
        <v>1566</v>
      </c>
      <c r="Z107" s="171">
        <v>499</v>
      </c>
      <c r="AA107" s="171">
        <v>4385</v>
      </c>
      <c r="AB107" s="170">
        <v>207</v>
      </c>
      <c r="AC107" s="171">
        <v>570</v>
      </c>
      <c r="AD107" s="171">
        <v>1134</v>
      </c>
      <c r="AE107" s="171">
        <v>1294</v>
      </c>
      <c r="AF107" s="171">
        <v>457</v>
      </c>
      <c r="AG107" s="175">
        <v>3662</v>
      </c>
    </row>
    <row r="108" spans="1:33">
      <c r="A108" s="104" t="s">
        <v>18</v>
      </c>
      <c r="B108" s="441" t="s">
        <v>97</v>
      </c>
      <c r="C108" s="58" t="s">
        <v>98</v>
      </c>
      <c r="D108" s="169">
        <v>0</v>
      </c>
      <c r="E108" s="168">
        <v>6</v>
      </c>
      <c r="F108" s="168">
        <v>92</v>
      </c>
      <c r="G108" s="168">
        <v>553</v>
      </c>
      <c r="H108" s="168">
        <v>298</v>
      </c>
      <c r="I108" s="174">
        <v>949</v>
      </c>
      <c r="J108" s="169">
        <v>0</v>
      </c>
      <c r="K108" s="168">
        <v>5</v>
      </c>
      <c r="L108" s="168">
        <v>57</v>
      </c>
      <c r="M108" s="168">
        <v>626</v>
      </c>
      <c r="N108" s="168">
        <v>362</v>
      </c>
      <c r="O108" s="168">
        <v>1050</v>
      </c>
      <c r="P108" s="169">
        <v>0</v>
      </c>
      <c r="Q108" s="168">
        <v>4</v>
      </c>
      <c r="R108" s="168">
        <v>46</v>
      </c>
      <c r="S108" s="168">
        <v>572</v>
      </c>
      <c r="T108" s="168">
        <v>341</v>
      </c>
      <c r="U108" s="168">
        <v>963</v>
      </c>
      <c r="V108" s="169">
        <v>1</v>
      </c>
      <c r="W108" s="168">
        <v>15</v>
      </c>
      <c r="X108" s="168">
        <v>65</v>
      </c>
      <c r="Y108" s="168">
        <v>614</v>
      </c>
      <c r="Z108" s="168">
        <v>285</v>
      </c>
      <c r="AA108" s="168">
        <v>980</v>
      </c>
      <c r="AB108" s="169">
        <v>0</v>
      </c>
      <c r="AC108" s="168">
        <v>3</v>
      </c>
      <c r="AD108" s="168">
        <v>49</v>
      </c>
      <c r="AE108" s="168">
        <v>472</v>
      </c>
      <c r="AF108" s="168">
        <v>279</v>
      </c>
      <c r="AG108" s="174">
        <v>803</v>
      </c>
    </row>
    <row r="109" spans="1:33">
      <c r="A109" s="104"/>
      <c r="B109" s="58"/>
      <c r="C109" s="58" t="s">
        <v>99</v>
      </c>
      <c r="D109" s="169">
        <v>309</v>
      </c>
      <c r="E109" s="168">
        <v>284</v>
      </c>
      <c r="F109" s="168">
        <v>205</v>
      </c>
      <c r="G109" s="168">
        <v>30</v>
      </c>
      <c r="H109" s="168">
        <v>19</v>
      </c>
      <c r="I109" s="174">
        <v>847</v>
      </c>
      <c r="J109" s="169">
        <v>289</v>
      </c>
      <c r="K109" s="168">
        <v>401</v>
      </c>
      <c r="L109" s="168">
        <v>195</v>
      </c>
      <c r="M109" s="168">
        <v>34</v>
      </c>
      <c r="N109" s="168">
        <v>18</v>
      </c>
      <c r="O109" s="168">
        <v>937</v>
      </c>
      <c r="P109" s="169">
        <v>305</v>
      </c>
      <c r="Q109" s="168">
        <v>433</v>
      </c>
      <c r="R109" s="168">
        <v>147</v>
      </c>
      <c r="S109" s="168">
        <v>49</v>
      </c>
      <c r="T109" s="168">
        <v>26</v>
      </c>
      <c r="U109" s="168">
        <v>960</v>
      </c>
      <c r="V109" s="169">
        <v>250</v>
      </c>
      <c r="W109" s="168">
        <v>424</v>
      </c>
      <c r="X109" s="168">
        <v>183</v>
      </c>
      <c r="Y109" s="168">
        <v>58</v>
      </c>
      <c r="Z109" s="168">
        <v>31</v>
      </c>
      <c r="AA109" s="168">
        <v>946</v>
      </c>
      <c r="AB109" s="169">
        <v>245</v>
      </c>
      <c r="AC109" s="168">
        <v>384</v>
      </c>
      <c r="AD109" s="168">
        <v>145</v>
      </c>
      <c r="AE109" s="168">
        <v>53</v>
      </c>
      <c r="AF109" s="168">
        <v>25</v>
      </c>
      <c r="AG109" s="174">
        <v>852</v>
      </c>
    </row>
    <row r="110" spans="1:33">
      <c r="A110" s="104"/>
      <c r="B110" s="441"/>
      <c r="C110" s="58" t="s">
        <v>100</v>
      </c>
      <c r="D110" s="169">
        <v>181</v>
      </c>
      <c r="E110" s="168">
        <v>400</v>
      </c>
      <c r="F110" s="168">
        <v>616</v>
      </c>
      <c r="G110" s="168">
        <v>141</v>
      </c>
      <c r="H110" s="168">
        <v>47</v>
      </c>
      <c r="I110" s="174">
        <v>1385</v>
      </c>
      <c r="J110" s="169">
        <v>158</v>
      </c>
      <c r="K110" s="168">
        <v>441</v>
      </c>
      <c r="L110" s="168">
        <v>521</v>
      </c>
      <c r="M110" s="168">
        <v>106</v>
      </c>
      <c r="N110" s="168">
        <v>45</v>
      </c>
      <c r="O110" s="168">
        <v>1271</v>
      </c>
      <c r="P110" s="169">
        <v>179</v>
      </c>
      <c r="Q110" s="168">
        <v>462</v>
      </c>
      <c r="R110" s="168">
        <v>474</v>
      </c>
      <c r="S110" s="168">
        <v>120</v>
      </c>
      <c r="T110" s="168">
        <v>59</v>
      </c>
      <c r="U110" s="168">
        <v>1294</v>
      </c>
      <c r="V110" s="169">
        <v>167</v>
      </c>
      <c r="W110" s="168">
        <v>498</v>
      </c>
      <c r="X110" s="168">
        <v>572</v>
      </c>
      <c r="Y110" s="168">
        <v>216</v>
      </c>
      <c r="Z110" s="168">
        <v>72</v>
      </c>
      <c r="AA110" s="168">
        <v>1525</v>
      </c>
      <c r="AB110" s="169">
        <v>181</v>
      </c>
      <c r="AC110" s="168">
        <v>465</v>
      </c>
      <c r="AD110" s="168">
        <v>554</v>
      </c>
      <c r="AE110" s="168">
        <v>223</v>
      </c>
      <c r="AF110" s="168">
        <v>95</v>
      </c>
      <c r="AG110" s="174">
        <v>1518</v>
      </c>
    </row>
    <row r="111" spans="1:33">
      <c r="A111" s="104"/>
      <c r="B111" s="441"/>
      <c r="C111" s="58" t="s">
        <v>299</v>
      </c>
      <c r="D111" s="169">
        <v>0</v>
      </c>
      <c r="E111" s="168">
        <v>0</v>
      </c>
      <c r="F111" s="168">
        <v>0</v>
      </c>
      <c r="G111" s="168">
        <v>1</v>
      </c>
      <c r="H111" s="168">
        <v>2</v>
      </c>
      <c r="I111" s="174">
        <v>3</v>
      </c>
      <c r="J111" s="169">
        <v>0</v>
      </c>
      <c r="K111" s="168">
        <v>0</v>
      </c>
      <c r="L111" s="168">
        <v>1</v>
      </c>
      <c r="M111" s="168">
        <v>0</v>
      </c>
      <c r="N111" s="168">
        <v>2</v>
      </c>
      <c r="O111" s="168">
        <v>3</v>
      </c>
      <c r="P111" s="169">
        <v>0</v>
      </c>
      <c r="Q111" s="168">
        <v>0</v>
      </c>
      <c r="R111" s="168">
        <v>0</v>
      </c>
      <c r="S111" s="168">
        <v>1</v>
      </c>
      <c r="T111" s="168">
        <v>0</v>
      </c>
      <c r="U111" s="168">
        <v>1</v>
      </c>
      <c r="V111" s="169">
        <v>2</v>
      </c>
      <c r="W111" s="168">
        <v>0</v>
      </c>
      <c r="X111" s="168">
        <v>1</v>
      </c>
      <c r="Y111" s="168">
        <v>2</v>
      </c>
      <c r="Z111" s="168">
        <v>0</v>
      </c>
      <c r="AA111" s="168">
        <v>5</v>
      </c>
      <c r="AB111" s="169">
        <v>0</v>
      </c>
      <c r="AC111" s="168">
        <v>1</v>
      </c>
      <c r="AD111" s="168">
        <v>1</v>
      </c>
      <c r="AE111" s="168">
        <v>1</v>
      </c>
      <c r="AF111" s="168">
        <v>0</v>
      </c>
      <c r="AG111" s="174">
        <v>3</v>
      </c>
    </row>
    <row r="112" spans="1:33">
      <c r="A112" s="104"/>
      <c r="B112" s="441"/>
      <c r="C112" s="58" t="s">
        <v>36</v>
      </c>
      <c r="D112" s="169">
        <v>490</v>
      </c>
      <c r="E112" s="168">
        <v>690</v>
      </c>
      <c r="F112" s="168">
        <v>913</v>
      </c>
      <c r="G112" s="168">
        <v>725</v>
      </c>
      <c r="H112" s="168">
        <v>366</v>
      </c>
      <c r="I112" s="174">
        <v>3184</v>
      </c>
      <c r="J112" s="169">
        <v>447</v>
      </c>
      <c r="K112" s="168">
        <v>847</v>
      </c>
      <c r="L112" s="168">
        <v>774</v>
      </c>
      <c r="M112" s="168">
        <v>766</v>
      </c>
      <c r="N112" s="168">
        <v>427</v>
      </c>
      <c r="O112" s="168">
        <v>3261</v>
      </c>
      <c r="P112" s="169">
        <v>484</v>
      </c>
      <c r="Q112" s="168">
        <v>899</v>
      </c>
      <c r="R112" s="168">
        <v>667</v>
      </c>
      <c r="S112" s="168">
        <v>742</v>
      </c>
      <c r="T112" s="168">
        <v>426</v>
      </c>
      <c r="U112" s="168">
        <v>3218</v>
      </c>
      <c r="V112" s="169">
        <v>420</v>
      </c>
      <c r="W112" s="168">
        <v>937</v>
      </c>
      <c r="X112" s="168">
        <v>821</v>
      </c>
      <c r="Y112" s="168">
        <v>890</v>
      </c>
      <c r="Z112" s="168">
        <v>388</v>
      </c>
      <c r="AA112" s="168">
        <v>3456</v>
      </c>
      <c r="AB112" s="169">
        <v>426</v>
      </c>
      <c r="AC112" s="168">
        <v>853</v>
      </c>
      <c r="AD112" s="168">
        <v>749</v>
      </c>
      <c r="AE112" s="168">
        <v>749</v>
      </c>
      <c r="AF112" s="168">
        <v>399</v>
      </c>
      <c r="AG112" s="174">
        <v>3176</v>
      </c>
    </row>
    <row r="113" spans="1:33">
      <c r="A113" s="104"/>
      <c r="B113" s="442" t="s">
        <v>101</v>
      </c>
      <c r="C113" s="429" t="s">
        <v>102</v>
      </c>
      <c r="D113" s="172">
        <v>0</v>
      </c>
      <c r="E113" s="173">
        <v>3</v>
      </c>
      <c r="F113" s="173">
        <v>5</v>
      </c>
      <c r="G113" s="173">
        <v>8</v>
      </c>
      <c r="H113" s="173">
        <v>0</v>
      </c>
      <c r="I113" s="291">
        <v>16</v>
      </c>
      <c r="J113" s="172">
        <v>0</v>
      </c>
      <c r="K113" s="173">
        <v>1</v>
      </c>
      <c r="L113" s="173">
        <v>3</v>
      </c>
      <c r="M113" s="173">
        <v>13</v>
      </c>
      <c r="N113" s="173">
        <v>2</v>
      </c>
      <c r="O113" s="173">
        <v>19</v>
      </c>
      <c r="P113" s="172">
        <v>2</v>
      </c>
      <c r="Q113" s="173">
        <v>5</v>
      </c>
      <c r="R113" s="173">
        <v>0</v>
      </c>
      <c r="S113" s="173">
        <v>11</v>
      </c>
      <c r="T113" s="173">
        <v>3</v>
      </c>
      <c r="U113" s="173">
        <v>21</v>
      </c>
      <c r="V113" s="172">
        <v>2</v>
      </c>
      <c r="W113" s="173">
        <v>1</v>
      </c>
      <c r="X113" s="173">
        <v>2</v>
      </c>
      <c r="Y113" s="173">
        <v>14</v>
      </c>
      <c r="Z113" s="173">
        <v>3</v>
      </c>
      <c r="AA113" s="173">
        <v>22</v>
      </c>
      <c r="AB113" s="172">
        <v>1</v>
      </c>
      <c r="AC113" s="173">
        <v>1</v>
      </c>
      <c r="AD113" s="173">
        <v>2</v>
      </c>
      <c r="AE113" s="173">
        <v>23</v>
      </c>
      <c r="AF113" s="173">
        <v>3</v>
      </c>
      <c r="AG113" s="291">
        <v>30</v>
      </c>
    </row>
    <row r="114" spans="1:33">
      <c r="A114" s="104"/>
      <c r="B114" s="441"/>
      <c r="C114" s="58" t="s">
        <v>103</v>
      </c>
      <c r="D114" s="169">
        <v>0</v>
      </c>
      <c r="E114" s="168">
        <v>3</v>
      </c>
      <c r="F114" s="168">
        <v>48</v>
      </c>
      <c r="G114" s="168">
        <v>160</v>
      </c>
      <c r="H114" s="168">
        <v>61</v>
      </c>
      <c r="I114" s="174">
        <v>272</v>
      </c>
      <c r="J114" s="169">
        <v>0</v>
      </c>
      <c r="K114" s="168">
        <v>3</v>
      </c>
      <c r="L114" s="168">
        <v>51</v>
      </c>
      <c r="M114" s="168">
        <v>143</v>
      </c>
      <c r="N114" s="168">
        <v>49</v>
      </c>
      <c r="O114" s="168">
        <v>246</v>
      </c>
      <c r="P114" s="169">
        <v>1</v>
      </c>
      <c r="Q114" s="168">
        <v>0</v>
      </c>
      <c r="R114" s="168">
        <v>42</v>
      </c>
      <c r="S114" s="168">
        <v>114</v>
      </c>
      <c r="T114" s="168">
        <v>33</v>
      </c>
      <c r="U114" s="168">
        <v>190</v>
      </c>
      <c r="V114" s="169">
        <v>1</v>
      </c>
      <c r="W114" s="168">
        <v>2</v>
      </c>
      <c r="X114" s="168">
        <v>25</v>
      </c>
      <c r="Y114" s="168">
        <v>69</v>
      </c>
      <c r="Z114" s="168">
        <v>37</v>
      </c>
      <c r="AA114" s="168">
        <v>134</v>
      </c>
      <c r="AB114" s="169">
        <v>0</v>
      </c>
      <c r="AC114" s="168">
        <v>3</v>
      </c>
      <c r="AD114" s="168">
        <v>13</v>
      </c>
      <c r="AE114" s="168">
        <v>101</v>
      </c>
      <c r="AF114" s="168">
        <v>22</v>
      </c>
      <c r="AG114" s="174">
        <v>139</v>
      </c>
    </row>
    <row r="115" spans="1:33">
      <c r="A115" s="104"/>
      <c r="B115" s="441"/>
      <c r="C115" s="58" t="s">
        <v>104</v>
      </c>
      <c r="D115" s="169">
        <v>1</v>
      </c>
      <c r="E115" s="168">
        <v>0</v>
      </c>
      <c r="F115" s="168">
        <v>1</v>
      </c>
      <c r="G115" s="168">
        <v>0</v>
      </c>
      <c r="H115" s="168">
        <v>0</v>
      </c>
      <c r="I115" s="174">
        <v>2</v>
      </c>
      <c r="J115" s="169">
        <v>0</v>
      </c>
      <c r="K115" s="168">
        <v>1</v>
      </c>
      <c r="L115" s="168">
        <v>0</v>
      </c>
      <c r="M115" s="168">
        <v>0</v>
      </c>
      <c r="N115" s="168">
        <v>0</v>
      </c>
      <c r="O115" s="168">
        <v>1</v>
      </c>
      <c r="P115" s="169">
        <v>0</v>
      </c>
      <c r="Q115" s="168">
        <v>0</v>
      </c>
      <c r="R115" s="168">
        <v>0</v>
      </c>
      <c r="S115" s="168">
        <v>0</v>
      </c>
      <c r="T115" s="168">
        <v>1</v>
      </c>
      <c r="U115" s="168">
        <v>1</v>
      </c>
      <c r="V115" s="169">
        <v>0</v>
      </c>
      <c r="W115" s="168">
        <v>0</v>
      </c>
      <c r="X115" s="168">
        <v>0</v>
      </c>
      <c r="Y115" s="168">
        <v>0</v>
      </c>
      <c r="Z115" s="168">
        <v>0</v>
      </c>
      <c r="AA115" s="168">
        <v>0</v>
      </c>
      <c r="AB115" s="169">
        <v>0</v>
      </c>
      <c r="AC115" s="168">
        <v>0</v>
      </c>
      <c r="AD115" s="168">
        <v>1</v>
      </c>
      <c r="AE115" s="168">
        <v>0</v>
      </c>
      <c r="AF115" s="168">
        <v>0</v>
      </c>
      <c r="AG115" s="174">
        <v>1</v>
      </c>
    </row>
    <row r="116" spans="1:33">
      <c r="A116" s="104"/>
      <c r="B116" s="441"/>
      <c r="C116" s="58" t="s">
        <v>105</v>
      </c>
      <c r="D116" s="169">
        <v>0</v>
      </c>
      <c r="E116" s="168">
        <v>0</v>
      </c>
      <c r="F116" s="168">
        <v>0</v>
      </c>
      <c r="G116" s="168">
        <v>0</v>
      </c>
      <c r="H116" s="168">
        <v>0</v>
      </c>
      <c r="I116" s="174">
        <v>0</v>
      </c>
      <c r="J116" s="169">
        <v>0</v>
      </c>
      <c r="K116" s="168">
        <v>0</v>
      </c>
      <c r="L116" s="168">
        <v>0</v>
      </c>
      <c r="M116" s="168">
        <v>0</v>
      </c>
      <c r="N116" s="168">
        <v>0</v>
      </c>
      <c r="O116" s="168">
        <v>0</v>
      </c>
      <c r="P116" s="169">
        <v>0</v>
      </c>
      <c r="Q116" s="168">
        <v>1</v>
      </c>
      <c r="R116" s="168">
        <v>0</v>
      </c>
      <c r="S116" s="168">
        <v>0</v>
      </c>
      <c r="T116" s="168">
        <v>0</v>
      </c>
      <c r="U116" s="168">
        <v>1</v>
      </c>
      <c r="V116" s="169">
        <v>0</v>
      </c>
      <c r="W116" s="168">
        <v>0</v>
      </c>
      <c r="X116" s="168">
        <v>0</v>
      </c>
      <c r="Y116" s="168">
        <v>0</v>
      </c>
      <c r="Z116" s="168">
        <v>0</v>
      </c>
      <c r="AA116" s="168">
        <v>0</v>
      </c>
      <c r="AB116" s="169">
        <v>0</v>
      </c>
      <c r="AC116" s="168">
        <v>0</v>
      </c>
      <c r="AD116" s="168">
        <v>0</v>
      </c>
      <c r="AE116" s="168">
        <v>0</v>
      </c>
      <c r="AF116" s="168">
        <v>0</v>
      </c>
      <c r="AG116" s="174">
        <v>0</v>
      </c>
    </row>
    <row r="117" spans="1:33" ht="26.25" customHeight="1">
      <c r="A117" s="104"/>
      <c r="B117" s="441"/>
      <c r="C117" s="58" t="s">
        <v>106</v>
      </c>
      <c r="D117" s="169">
        <v>4</v>
      </c>
      <c r="E117" s="168">
        <v>18</v>
      </c>
      <c r="F117" s="168">
        <v>28</v>
      </c>
      <c r="G117" s="168">
        <v>56</v>
      </c>
      <c r="H117" s="168">
        <v>8</v>
      </c>
      <c r="I117" s="174">
        <v>114</v>
      </c>
      <c r="J117" s="169">
        <v>7</v>
      </c>
      <c r="K117" s="168">
        <v>23</v>
      </c>
      <c r="L117" s="168">
        <v>36</v>
      </c>
      <c r="M117" s="168">
        <v>37</v>
      </c>
      <c r="N117" s="168">
        <v>9</v>
      </c>
      <c r="O117" s="168">
        <v>112</v>
      </c>
      <c r="P117" s="169">
        <v>7</v>
      </c>
      <c r="Q117" s="168">
        <v>29</v>
      </c>
      <c r="R117" s="168">
        <v>28</v>
      </c>
      <c r="S117" s="168">
        <v>33</v>
      </c>
      <c r="T117" s="168">
        <v>10</v>
      </c>
      <c r="U117" s="168">
        <v>107</v>
      </c>
      <c r="V117" s="169">
        <v>6</v>
      </c>
      <c r="W117" s="168">
        <v>26</v>
      </c>
      <c r="X117" s="168">
        <v>28</v>
      </c>
      <c r="Y117" s="168">
        <v>40</v>
      </c>
      <c r="Z117" s="168">
        <v>10</v>
      </c>
      <c r="AA117" s="168">
        <v>110</v>
      </c>
      <c r="AB117" s="169">
        <v>13</v>
      </c>
      <c r="AC117" s="168">
        <v>25</v>
      </c>
      <c r="AD117" s="168">
        <v>19</v>
      </c>
      <c r="AE117" s="168">
        <v>36</v>
      </c>
      <c r="AF117" s="168">
        <v>9</v>
      </c>
      <c r="AG117" s="174">
        <v>102</v>
      </c>
    </row>
    <row r="118" spans="1:33" ht="26.25">
      <c r="A118" s="104"/>
      <c r="B118" s="441"/>
      <c r="C118" s="58" t="s">
        <v>107</v>
      </c>
      <c r="D118" s="169">
        <v>0</v>
      </c>
      <c r="E118" s="168">
        <v>0</v>
      </c>
      <c r="F118" s="168">
        <v>0</v>
      </c>
      <c r="G118" s="168">
        <v>1</v>
      </c>
      <c r="H118" s="168">
        <v>1</v>
      </c>
      <c r="I118" s="174">
        <v>2</v>
      </c>
      <c r="J118" s="169">
        <v>0</v>
      </c>
      <c r="K118" s="168">
        <v>0</v>
      </c>
      <c r="L118" s="168">
        <v>0</v>
      </c>
      <c r="M118" s="168">
        <v>2</v>
      </c>
      <c r="N118" s="168">
        <v>3</v>
      </c>
      <c r="O118" s="168">
        <v>5</v>
      </c>
      <c r="P118" s="169">
        <v>0</v>
      </c>
      <c r="Q118" s="168">
        <v>0</v>
      </c>
      <c r="R118" s="168">
        <v>0</v>
      </c>
      <c r="S118" s="168">
        <v>4</v>
      </c>
      <c r="T118" s="168">
        <v>1</v>
      </c>
      <c r="U118" s="168">
        <v>5</v>
      </c>
      <c r="V118" s="169">
        <v>0</v>
      </c>
      <c r="W118" s="168">
        <v>0</v>
      </c>
      <c r="X118" s="168">
        <v>0</v>
      </c>
      <c r="Y118" s="168">
        <v>0</v>
      </c>
      <c r="Z118" s="168">
        <v>0</v>
      </c>
      <c r="AA118" s="168">
        <v>0</v>
      </c>
      <c r="AB118" s="169">
        <v>0</v>
      </c>
      <c r="AC118" s="168">
        <v>0</v>
      </c>
      <c r="AD118" s="168">
        <v>0</v>
      </c>
      <c r="AE118" s="168">
        <v>0</v>
      </c>
      <c r="AF118" s="168">
        <v>0</v>
      </c>
      <c r="AG118" s="174">
        <v>0</v>
      </c>
    </row>
    <row r="119" spans="1:33">
      <c r="A119" s="104"/>
      <c r="B119" s="441"/>
      <c r="C119" s="58" t="s">
        <v>300</v>
      </c>
      <c r="D119" s="169">
        <v>0</v>
      </c>
      <c r="E119" s="168">
        <v>0</v>
      </c>
      <c r="F119" s="168">
        <v>1</v>
      </c>
      <c r="G119" s="168">
        <v>0</v>
      </c>
      <c r="H119" s="168">
        <v>0</v>
      </c>
      <c r="I119" s="174">
        <v>1</v>
      </c>
      <c r="J119" s="169">
        <v>0</v>
      </c>
      <c r="K119" s="168">
        <v>0</v>
      </c>
      <c r="L119" s="168">
        <v>0</v>
      </c>
      <c r="M119" s="168">
        <v>0</v>
      </c>
      <c r="N119" s="168">
        <v>0</v>
      </c>
      <c r="O119" s="168">
        <v>0</v>
      </c>
      <c r="P119" s="169">
        <v>0</v>
      </c>
      <c r="Q119" s="168">
        <v>1</v>
      </c>
      <c r="R119" s="168">
        <v>0</v>
      </c>
      <c r="S119" s="168">
        <v>0</v>
      </c>
      <c r="T119" s="168">
        <v>6</v>
      </c>
      <c r="U119" s="168">
        <v>7</v>
      </c>
      <c r="V119" s="169">
        <v>0</v>
      </c>
      <c r="W119" s="168">
        <v>0</v>
      </c>
      <c r="X119" s="168">
        <v>0</v>
      </c>
      <c r="Y119" s="168">
        <v>0</v>
      </c>
      <c r="Z119" s="168">
        <v>2</v>
      </c>
      <c r="AA119" s="168">
        <v>2</v>
      </c>
      <c r="AB119" s="169">
        <v>0</v>
      </c>
      <c r="AC119" s="168">
        <v>1</v>
      </c>
      <c r="AD119" s="168">
        <v>7</v>
      </c>
      <c r="AE119" s="168">
        <v>6</v>
      </c>
      <c r="AF119" s="168">
        <v>1</v>
      </c>
      <c r="AG119" s="174">
        <v>15</v>
      </c>
    </row>
    <row r="120" spans="1:33">
      <c r="A120" s="104"/>
      <c r="B120" s="443"/>
      <c r="C120" s="444" t="s">
        <v>36</v>
      </c>
      <c r="D120" s="170">
        <v>5</v>
      </c>
      <c r="E120" s="171">
        <v>24</v>
      </c>
      <c r="F120" s="171">
        <v>83</v>
      </c>
      <c r="G120" s="171">
        <v>225</v>
      </c>
      <c r="H120" s="171">
        <v>70</v>
      </c>
      <c r="I120" s="175">
        <v>407</v>
      </c>
      <c r="J120" s="170">
        <v>7</v>
      </c>
      <c r="K120" s="171">
        <v>28</v>
      </c>
      <c r="L120" s="171">
        <v>90</v>
      </c>
      <c r="M120" s="171">
        <v>195</v>
      </c>
      <c r="N120" s="171">
        <v>63</v>
      </c>
      <c r="O120" s="171">
        <v>383</v>
      </c>
      <c r="P120" s="170">
        <v>10</v>
      </c>
      <c r="Q120" s="171">
        <v>36</v>
      </c>
      <c r="R120" s="171">
        <v>70</v>
      </c>
      <c r="S120" s="171">
        <v>162</v>
      </c>
      <c r="T120" s="171">
        <v>54</v>
      </c>
      <c r="U120" s="171">
        <v>332</v>
      </c>
      <c r="V120" s="170">
        <v>9</v>
      </c>
      <c r="W120" s="171">
        <v>29</v>
      </c>
      <c r="X120" s="171">
        <v>55</v>
      </c>
      <c r="Y120" s="171">
        <v>123</v>
      </c>
      <c r="Z120" s="171">
        <v>52</v>
      </c>
      <c r="AA120" s="171">
        <v>268</v>
      </c>
      <c r="AB120" s="170">
        <v>14</v>
      </c>
      <c r="AC120" s="171">
        <v>30</v>
      </c>
      <c r="AD120" s="171">
        <v>42</v>
      </c>
      <c r="AE120" s="171">
        <v>166</v>
      </c>
      <c r="AF120" s="171">
        <v>35</v>
      </c>
      <c r="AG120" s="175">
        <v>287</v>
      </c>
    </row>
    <row r="121" spans="1:33">
      <c r="A121" s="104"/>
      <c r="B121" s="441" t="s">
        <v>108</v>
      </c>
      <c r="C121" s="58" t="s">
        <v>109</v>
      </c>
      <c r="D121" s="169">
        <v>0</v>
      </c>
      <c r="E121" s="168">
        <v>3</v>
      </c>
      <c r="F121" s="168">
        <v>19</v>
      </c>
      <c r="G121" s="168">
        <v>209</v>
      </c>
      <c r="H121" s="168">
        <v>45</v>
      </c>
      <c r="I121" s="174">
        <v>276</v>
      </c>
      <c r="J121" s="169">
        <v>0</v>
      </c>
      <c r="K121" s="168">
        <v>5</v>
      </c>
      <c r="L121" s="168">
        <v>15</v>
      </c>
      <c r="M121" s="168">
        <v>153</v>
      </c>
      <c r="N121" s="168">
        <v>36</v>
      </c>
      <c r="O121" s="168">
        <v>209</v>
      </c>
      <c r="P121" s="169">
        <v>0</v>
      </c>
      <c r="Q121" s="168">
        <v>3</v>
      </c>
      <c r="R121" s="168">
        <v>8</v>
      </c>
      <c r="S121" s="168">
        <v>111</v>
      </c>
      <c r="T121" s="168">
        <v>45</v>
      </c>
      <c r="U121" s="168">
        <v>167</v>
      </c>
      <c r="V121" s="169">
        <v>0</v>
      </c>
      <c r="W121" s="168">
        <v>1</v>
      </c>
      <c r="X121" s="168">
        <v>7</v>
      </c>
      <c r="Y121" s="168">
        <v>96</v>
      </c>
      <c r="Z121" s="168">
        <v>43</v>
      </c>
      <c r="AA121" s="168">
        <v>147</v>
      </c>
      <c r="AB121" s="169">
        <v>0</v>
      </c>
      <c r="AC121" s="168">
        <v>1</v>
      </c>
      <c r="AD121" s="168">
        <v>4</v>
      </c>
      <c r="AE121" s="168">
        <v>75</v>
      </c>
      <c r="AF121" s="168">
        <v>22</v>
      </c>
      <c r="AG121" s="174">
        <v>102</v>
      </c>
    </row>
    <row r="122" spans="1:33">
      <c r="A122" s="104"/>
      <c r="B122" s="441"/>
      <c r="C122" s="58" t="s">
        <v>110</v>
      </c>
      <c r="D122" s="169">
        <v>5</v>
      </c>
      <c r="E122" s="168">
        <v>32</v>
      </c>
      <c r="F122" s="168">
        <v>112</v>
      </c>
      <c r="G122" s="168">
        <v>206</v>
      </c>
      <c r="H122" s="168">
        <v>58</v>
      </c>
      <c r="I122" s="174">
        <v>413</v>
      </c>
      <c r="J122" s="169">
        <v>6</v>
      </c>
      <c r="K122" s="168">
        <v>24</v>
      </c>
      <c r="L122" s="168">
        <v>103</v>
      </c>
      <c r="M122" s="168">
        <v>220</v>
      </c>
      <c r="N122" s="168">
        <v>63</v>
      </c>
      <c r="O122" s="168">
        <v>416</v>
      </c>
      <c r="P122" s="169">
        <v>4</v>
      </c>
      <c r="Q122" s="168">
        <v>24</v>
      </c>
      <c r="R122" s="168">
        <v>76</v>
      </c>
      <c r="S122" s="168">
        <v>153</v>
      </c>
      <c r="T122" s="168">
        <v>60</v>
      </c>
      <c r="U122" s="168">
        <v>317</v>
      </c>
      <c r="V122" s="169">
        <v>6</v>
      </c>
      <c r="W122" s="168">
        <v>25</v>
      </c>
      <c r="X122" s="168">
        <v>74</v>
      </c>
      <c r="Y122" s="168">
        <v>173</v>
      </c>
      <c r="Z122" s="168">
        <v>63</v>
      </c>
      <c r="AA122" s="168">
        <v>341</v>
      </c>
      <c r="AB122" s="169">
        <v>6</v>
      </c>
      <c r="AC122" s="168">
        <v>15</v>
      </c>
      <c r="AD122" s="168">
        <v>65</v>
      </c>
      <c r="AE122" s="168">
        <v>155</v>
      </c>
      <c r="AF122" s="168">
        <v>62</v>
      </c>
      <c r="AG122" s="174">
        <v>303</v>
      </c>
    </row>
    <row r="123" spans="1:33">
      <c r="A123" s="104"/>
      <c r="B123" s="441"/>
      <c r="C123" s="58" t="s">
        <v>111</v>
      </c>
      <c r="D123" s="169">
        <v>7</v>
      </c>
      <c r="E123" s="168">
        <v>11</v>
      </c>
      <c r="F123" s="168">
        <v>54</v>
      </c>
      <c r="G123" s="168">
        <v>44</v>
      </c>
      <c r="H123" s="168">
        <v>4</v>
      </c>
      <c r="I123" s="174">
        <v>120</v>
      </c>
      <c r="J123" s="169">
        <v>4</v>
      </c>
      <c r="K123" s="168">
        <v>18</v>
      </c>
      <c r="L123" s="168">
        <v>50</v>
      </c>
      <c r="M123" s="168">
        <v>40</v>
      </c>
      <c r="N123" s="168">
        <v>10</v>
      </c>
      <c r="O123" s="168">
        <v>122</v>
      </c>
      <c r="P123" s="169">
        <v>3</v>
      </c>
      <c r="Q123" s="168">
        <v>28</v>
      </c>
      <c r="R123" s="168">
        <v>48</v>
      </c>
      <c r="S123" s="168">
        <v>51</v>
      </c>
      <c r="T123" s="168">
        <v>10</v>
      </c>
      <c r="U123" s="168">
        <v>140</v>
      </c>
      <c r="V123" s="169">
        <v>10</v>
      </c>
      <c r="W123" s="168">
        <v>23</v>
      </c>
      <c r="X123" s="168">
        <v>54</v>
      </c>
      <c r="Y123" s="168">
        <v>77</v>
      </c>
      <c r="Z123" s="168">
        <v>7</v>
      </c>
      <c r="AA123" s="168">
        <v>171</v>
      </c>
      <c r="AB123" s="169">
        <v>6</v>
      </c>
      <c r="AC123" s="168">
        <v>36</v>
      </c>
      <c r="AD123" s="168">
        <v>63</v>
      </c>
      <c r="AE123" s="168">
        <v>66</v>
      </c>
      <c r="AF123" s="168">
        <v>4</v>
      </c>
      <c r="AG123" s="174">
        <v>175</v>
      </c>
    </row>
    <row r="124" spans="1:33">
      <c r="A124" s="104"/>
      <c r="B124" s="441"/>
      <c r="C124" s="58" t="s">
        <v>36</v>
      </c>
      <c r="D124" s="169">
        <v>12</v>
      </c>
      <c r="E124" s="168">
        <v>46</v>
      </c>
      <c r="F124" s="168">
        <v>185</v>
      </c>
      <c r="G124" s="168">
        <v>459</v>
      </c>
      <c r="H124" s="168">
        <v>107</v>
      </c>
      <c r="I124" s="174">
        <v>809</v>
      </c>
      <c r="J124" s="169">
        <v>10</v>
      </c>
      <c r="K124" s="168">
        <v>47</v>
      </c>
      <c r="L124" s="168">
        <v>168</v>
      </c>
      <c r="M124" s="168">
        <v>413</v>
      </c>
      <c r="N124" s="168">
        <v>109</v>
      </c>
      <c r="O124" s="168">
        <v>747</v>
      </c>
      <c r="P124" s="169">
        <v>7</v>
      </c>
      <c r="Q124" s="168">
        <v>55</v>
      </c>
      <c r="R124" s="168">
        <v>132</v>
      </c>
      <c r="S124" s="168">
        <v>315</v>
      </c>
      <c r="T124" s="168">
        <v>115</v>
      </c>
      <c r="U124" s="168">
        <v>624</v>
      </c>
      <c r="V124" s="169">
        <v>16</v>
      </c>
      <c r="W124" s="168">
        <v>49</v>
      </c>
      <c r="X124" s="168">
        <v>135</v>
      </c>
      <c r="Y124" s="168">
        <v>346</v>
      </c>
      <c r="Z124" s="168">
        <v>113</v>
      </c>
      <c r="AA124" s="168">
        <v>659</v>
      </c>
      <c r="AB124" s="169">
        <v>12</v>
      </c>
      <c r="AC124" s="168">
        <v>52</v>
      </c>
      <c r="AD124" s="168">
        <v>132</v>
      </c>
      <c r="AE124" s="168">
        <v>296</v>
      </c>
      <c r="AF124" s="168">
        <v>88</v>
      </c>
      <c r="AG124" s="174">
        <v>580</v>
      </c>
    </row>
    <row r="125" spans="1:33">
      <c r="A125" s="446"/>
      <c r="B125" s="445" t="s">
        <v>36</v>
      </c>
      <c r="C125" s="440"/>
      <c r="D125" s="179">
        <v>507</v>
      </c>
      <c r="E125" s="178">
        <v>760</v>
      </c>
      <c r="F125" s="178">
        <v>1181</v>
      </c>
      <c r="G125" s="178">
        <v>1409</v>
      </c>
      <c r="H125" s="178">
        <v>543</v>
      </c>
      <c r="I125" s="180">
        <v>4400</v>
      </c>
      <c r="J125" s="179">
        <v>464</v>
      </c>
      <c r="K125" s="178">
        <v>922</v>
      </c>
      <c r="L125" s="178">
        <v>1032</v>
      </c>
      <c r="M125" s="178">
        <v>1374</v>
      </c>
      <c r="N125" s="178">
        <v>599</v>
      </c>
      <c r="O125" s="178">
        <v>4391</v>
      </c>
      <c r="P125" s="179">
        <v>501</v>
      </c>
      <c r="Q125" s="178">
        <v>990</v>
      </c>
      <c r="R125" s="178">
        <v>869</v>
      </c>
      <c r="S125" s="178">
        <v>1219</v>
      </c>
      <c r="T125" s="178">
        <v>595</v>
      </c>
      <c r="U125" s="178">
        <v>4174</v>
      </c>
      <c r="V125" s="179">
        <v>445</v>
      </c>
      <c r="W125" s="178">
        <v>1015</v>
      </c>
      <c r="X125" s="178">
        <v>1011</v>
      </c>
      <c r="Y125" s="178">
        <v>1359</v>
      </c>
      <c r="Z125" s="178">
        <v>553</v>
      </c>
      <c r="AA125" s="178">
        <v>4383</v>
      </c>
      <c r="AB125" s="179">
        <v>452</v>
      </c>
      <c r="AC125" s="178">
        <v>935</v>
      </c>
      <c r="AD125" s="178">
        <v>923</v>
      </c>
      <c r="AE125" s="178">
        <v>1211</v>
      </c>
      <c r="AF125" s="178">
        <v>522</v>
      </c>
      <c r="AG125" s="180">
        <v>4043</v>
      </c>
    </row>
    <row r="126" spans="1:33">
      <c r="A126" s="104" t="s">
        <v>19</v>
      </c>
      <c r="B126" s="441" t="s">
        <v>112</v>
      </c>
      <c r="C126" s="58" t="s">
        <v>113</v>
      </c>
      <c r="D126" s="169">
        <v>676</v>
      </c>
      <c r="E126" s="168">
        <v>1250</v>
      </c>
      <c r="F126" s="168">
        <v>3983</v>
      </c>
      <c r="G126" s="168">
        <v>5834</v>
      </c>
      <c r="H126" s="168">
        <v>853</v>
      </c>
      <c r="I126" s="174">
        <v>12596</v>
      </c>
      <c r="J126" s="169">
        <v>519</v>
      </c>
      <c r="K126" s="168">
        <v>1412</v>
      </c>
      <c r="L126" s="168">
        <v>3334</v>
      </c>
      <c r="M126" s="168">
        <v>5703</v>
      </c>
      <c r="N126" s="168">
        <v>815</v>
      </c>
      <c r="O126" s="168">
        <v>11783</v>
      </c>
      <c r="P126" s="169">
        <v>459</v>
      </c>
      <c r="Q126" s="168">
        <v>1201</v>
      </c>
      <c r="R126" s="168">
        <v>2774</v>
      </c>
      <c r="S126" s="168">
        <v>5022</v>
      </c>
      <c r="T126" s="168">
        <v>834</v>
      </c>
      <c r="U126" s="168">
        <v>10290</v>
      </c>
      <c r="V126" s="169">
        <v>629</v>
      </c>
      <c r="W126" s="168">
        <v>1408</v>
      </c>
      <c r="X126" s="168">
        <v>3266</v>
      </c>
      <c r="Y126" s="168">
        <v>6315</v>
      </c>
      <c r="Z126" s="168">
        <v>830</v>
      </c>
      <c r="AA126" s="168">
        <v>12448</v>
      </c>
      <c r="AB126" s="169">
        <v>485</v>
      </c>
      <c r="AC126" s="168">
        <v>1135</v>
      </c>
      <c r="AD126" s="168">
        <v>3323</v>
      </c>
      <c r="AE126" s="168">
        <v>7070</v>
      </c>
      <c r="AF126" s="168">
        <v>1196</v>
      </c>
      <c r="AG126" s="174">
        <v>13209</v>
      </c>
    </row>
    <row r="127" spans="1:33">
      <c r="A127" s="104"/>
      <c r="B127" s="58"/>
      <c r="C127" s="58" t="s">
        <v>114</v>
      </c>
      <c r="D127" s="169">
        <v>8</v>
      </c>
      <c r="E127" s="168">
        <v>35</v>
      </c>
      <c r="F127" s="168">
        <v>357</v>
      </c>
      <c r="G127" s="168">
        <v>2956</v>
      </c>
      <c r="H127" s="168">
        <v>594</v>
      </c>
      <c r="I127" s="174">
        <v>3950</v>
      </c>
      <c r="J127" s="169">
        <v>0</v>
      </c>
      <c r="K127" s="168">
        <v>30</v>
      </c>
      <c r="L127" s="168">
        <v>406</v>
      </c>
      <c r="M127" s="168">
        <v>2727</v>
      </c>
      <c r="N127" s="168">
        <v>611</v>
      </c>
      <c r="O127" s="168">
        <v>3774</v>
      </c>
      <c r="P127" s="169">
        <v>8</v>
      </c>
      <c r="Q127" s="168">
        <v>24</v>
      </c>
      <c r="R127" s="168">
        <v>307</v>
      </c>
      <c r="S127" s="168">
        <v>2224</v>
      </c>
      <c r="T127" s="168">
        <v>520</v>
      </c>
      <c r="U127" s="168">
        <v>3083</v>
      </c>
      <c r="V127" s="169">
        <v>9</v>
      </c>
      <c r="W127" s="168">
        <v>53</v>
      </c>
      <c r="X127" s="168">
        <v>407</v>
      </c>
      <c r="Y127" s="168">
        <v>3048</v>
      </c>
      <c r="Z127" s="168">
        <v>546</v>
      </c>
      <c r="AA127" s="168">
        <v>4063</v>
      </c>
      <c r="AB127" s="169">
        <v>2</v>
      </c>
      <c r="AC127" s="168">
        <v>46</v>
      </c>
      <c r="AD127" s="168">
        <v>356</v>
      </c>
      <c r="AE127" s="168">
        <v>2732</v>
      </c>
      <c r="AF127" s="168">
        <v>543</v>
      </c>
      <c r="AG127" s="174">
        <v>3679</v>
      </c>
    </row>
    <row r="128" spans="1:33">
      <c r="A128" s="104"/>
      <c r="B128" s="441"/>
      <c r="C128" s="58" t="s">
        <v>301</v>
      </c>
      <c r="D128" s="169">
        <v>0</v>
      </c>
      <c r="E128" s="168">
        <v>0</v>
      </c>
      <c r="F128" s="168">
        <v>1</v>
      </c>
      <c r="G128" s="168">
        <v>20</v>
      </c>
      <c r="H128" s="168">
        <v>2</v>
      </c>
      <c r="I128" s="174">
        <v>23</v>
      </c>
      <c r="J128" s="169">
        <v>0</v>
      </c>
      <c r="K128" s="168">
        <v>0</v>
      </c>
      <c r="L128" s="168">
        <v>2</v>
      </c>
      <c r="M128" s="168">
        <v>16</v>
      </c>
      <c r="N128" s="168">
        <v>0</v>
      </c>
      <c r="O128" s="168">
        <v>18</v>
      </c>
      <c r="P128" s="169">
        <v>0</v>
      </c>
      <c r="Q128" s="168">
        <v>0</v>
      </c>
      <c r="R128" s="168">
        <v>2</v>
      </c>
      <c r="S128" s="168">
        <v>11</v>
      </c>
      <c r="T128" s="168">
        <v>5</v>
      </c>
      <c r="U128" s="168">
        <v>18</v>
      </c>
      <c r="V128" s="169">
        <v>0</v>
      </c>
      <c r="W128" s="168">
        <v>0</v>
      </c>
      <c r="X128" s="168">
        <v>3</v>
      </c>
      <c r="Y128" s="168">
        <v>14</v>
      </c>
      <c r="Z128" s="168">
        <v>3</v>
      </c>
      <c r="AA128" s="168">
        <v>20</v>
      </c>
      <c r="AB128" s="169">
        <v>0</v>
      </c>
      <c r="AC128" s="168">
        <v>0</v>
      </c>
      <c r="AD128" s="168">
        <v>2</v>
      </c>
      <c r="AE128" s="168">
        <v>29</v>
      </c>
      <c r="AF128" s="168">
        <v>0</v>
      </c>
      <c r="AG128" s="174">
        <v>31</v>
      </c>
    </row>
    <row r="129" spans="1:33">
      <c r="A129" s="104"/>
      <c r="B129" s="441"/>
      <c r="C129" s="58" t="s">
        <v>36</v>
      </c>
      <c r="D129" s="169">
        <v>684</v>
      </c>
      <c r="E129" s="168">
        <v>1285</v>
      </c>
      <c r="F129" s="168">
        <v>4341</v>
      </c>
      <c r="G129" s="168">
        <v>8810</v>
      </c>
      <c r="H129" s="168">
        <v>1449</v>
      </c>
      <c r="I129" s="174">
        <v>16569</v>
      </c>
      <c r="J129" s="169">
        <v>519</v>
      </c>
      <c r="K129" s="168">
        <v>1442</v>
      </c>
      <c r="L129" s="168">
        <v>3742</v>
      </c>
      <c r="M129" s="168">
        <v>8446</v>
      </c>
      <c r="N129" s="168">
        <v>1426</v>
      </c>
      <c r="O129" s="168">
        <v>15575</v>
      </c>
      <c r="P129" s="169">
        <v>467</v>
      </c>
      <c r="Q129" s="168">
        <v>1225</v>
      </c>
      <c r="R129" s="168">
        <v>3083</v>
      </c>
      <c r="S129" s="168">
        <v>7257</v>
      </c>
      <c r="T129" s="168">
        <v>1359</v>
      </c>
      <c r="U129" s="168">
        <v>13391</v>
      </c>
      <c r="V129" s="169">
        <v>638</v>
      </c>
      <c r="W129" s="168">
        <v>1461</v>
      </c>
      <c r="X129" s="168">
        <v>3676</v>
      </c>
      <c r="Y129" s="168">
        <v>9377</v>
      </c>
      <c r="Z129" s="168">
        <v>1379</v>
      </c>
      <c r="AA129" s="168">
        <v>16531</v>
      </c>
      <c r="AB129" s="169">
        <v>487</v>
      </c>
      <c r="AC129" s="168">
        <v>1181</v>
      </c>
      <c r="AD129" s="168">
        <v>3681</v>
      </c>
      <c r="AE129" s="168">
        <v>9831</v>
      </c>
      <c r="AF129" s="168">
        <v>1739</v>
      </c>
      <c r="AG129" s="174">
        <v>16919</v>
      </c>
    </row>
    <row r="130" spans="1:33" ht="26.25">
      <c r="A130" s="104"/>
      <c r="B130" s="442" t="s">
        <v>187</v>
      </c>
      <c r="C130" s="429" t="s">
        <v>115</v>
      </c>
      <c r="D130" s="172">
        <v>0</v>
      </c>
      <c r="E130" s="173">
        <v>0</v>
      </c>
      <c r="F130" s="173">
        <v>56</v>
      </c>
      <c r="G130" s="173">
        <v>579</v>
      </c>
      <c r="H130" s="173">
        <v>483</v>
      </c>
      <c r="I130" s="291">
        <v>1118</v>
      </c>
      <c r="J130" s="172">
        <v>0</v>
      </c>
      <c r="K130" s="173">
        <v>0</v>
      </c>
      <c r="L130" s="173">
        <v>47</v>
      </c>
      <c r="M130" s="173">
        <v>459</v>
      </c>
      <c r="N130" s="173">
        <v>521</v>
      </c>
      <c r="O130" s="173">
        <v>1027</v>
      </c>
      <c r="P130" s="172">
        <v>0</v>
      </c>
      <c r="Q130" s="173">
        <v>0</v>
      </c>
      <c r="R130" s="173">
        <v>42</v>
      </c>
      <c r="S130" s="173">
        <v>379</v>
      </c>
      <c r="T130" s="173">
        <v>388</v>
      </c>
      <c r="U130" s="173">
        <v>809</v>
      </c>
      <c r="V130" s="172">
        <v>0</v>
      </c>
      <c r="W130" s="173">
        <v>1</v>
      </c>
      <c r="X130" s="173">
        <v>41</v>
      </c>
      <c r="Y130" s="173">
        <v>437</v>
      </c>
      <c r="Z130" s="173">
        <v>360</v>
      </c>
      <c r="AA130" s="173">
        <v>839</v>
      </c>
      <c r="AB130" s="172">
        <v>0</v>
      </c>
      <c r="AC130" s="173">
        <v>0</v>
      </c>
      <c r="AD130" s="173">
        <v>28</v>
      </c>
      <c r="AE130" s="173">
        <v>380</v>
      </c>
      <c r="AF130" s="173">
        <v>364</v>
      </c>
      <c r="AG130" s="291">
        <v>772</v>
      </c>
    </row>
    <row r="131" spans="1:33">
      <c r="A131" s="104"/>
      <c r="B131" s="441"/>
      <c r="C131" s="58" t="s">
        <v>116</v>
      </c>
      <c r="D131" s="169">
        <v>0</v>
      </c>
      <c r="E131" s="168">
        <v>0</v>
      </c>
      <c r="F131" s="168">
        <v>1</v>
      </c>
      <c r="G131" s="168">
        <v>22</v>
      </c>
      <c r="H131" s="168">
        <v>4</v>
      </c>
      <c r="I131" s="174">
        <v>27</v>
      </c>
      <c r="J131" s="169">
        <v>0</v>
      </c>
      <c r="K131" s="168">
        <v>0</v>
      </c>
      <c r="L131" s="168">
        <v>3</v>
      </c>
      <c r="M131" s="168">
        <v>15</v>
      </c>
      <c r="N131" s="168">
        <v>7</v>
      </c>
      <c r="O131" s="168">
        <v>25</v>
      </c>
      <c r="P131" s="169">
        <v>0</v>
      </c>
      <c r="Q131" s="168">
        <v>0</v>
      </c>
      <c r="R131" s="168">
        <v>9</v>
      </c>
      <c r="S131" s="168">
        <v>18</v>
      </c>
      <c r="T131" s="168">
        <v>10</v>
      </c>
      <c r="U131" s="168">
        <v>37</v>
      </c>
      <c r="V131" s="169">
        <v>0</v>
      </c>
      <c r="W131" s="168">
        <v>0</v>
      </c>
      <c r="X131" s="168">
        <v>3</v>
      </c>
      <c r="Y131" s="168">
        <v>19</v>
      </c>
      <c r="Z131" s="168">
        <v>4</v>
      </c>
      <c r="AA131" s="168">
        <v>26</v>
      </c>
      <c r="AB131" s="169">
        <v>0</v>
      </c>
      <c r="AC131" s="168">
        <v>0</v>
      </c>
      <c r="AD131" s="168">
        <v>2</v>
      </c>
      <c r="AE131" s="168">
        <v>8</v>
      </c>
      <c r="AF131" s="168">
        <v>3</v>
      </c>
      <c r="AG131" s="174">
        <v>13</v>
      </c>
    </row>
    <row r="132" spans="1:33">
      <c r="A132" s="104"/>
      <c r="B132" s="443"/>
      <c r="C132" s="444" t="s">
        <v>36</v>
      </c>
      <c r="D132" s="170">
        <v>0</v>
      </c>
      <c r="E132" s="171">
        <v>0</v>
      </c>
      <c r="F132" s="171">
        <v>57</v>
      </c>
      <c r="G132" s="171">
        <v>601</v>
      </c>
      <c r="H132" s="171">
        <v>487</v>
      </c>
      <c r="I132" s="175">
        <v>1145</v>
      </c>
      <c r="J132" s="170">
        <v>0</v>
      </c>
      <c r="K132" s="171">
        <v>0</v>
      </c>
      <c r="L132" s="171">
        <v>50</v>
      </c>
      <c r="M132" s="171">
        <v>474</v>
      </c>
      <c r="N132" s="171">
        <v>528</v>
      </c>
      <c r="O132" s="171">
        <v>1052</v>
      </c>
      <c r="P132" s="170">
        <v>0</v>
      </c>
      <c r="Q132" s="171">
        <v>0</v>
      </c>
      <c r="R132" s="171">
        <v>51</v>
      </c>
      <c r="S132" s="171">
        <v>397</v>
      </c>
      <c r="T132" s="171">
        <v>398</v>
      </c>
      <c r="U132" s="171">
        <v>846</v>
      </c>
      <c r="V132" s="170">
        <v>0</v>
      </c>
      <c r="W132" s="171">
        <v>1</v>
      </c>
      <c r="X132" s="171">
        <v>44</v>
      </c>
      <c r="Y132" s="171">
        <v>456</v>
      </c>
      <c r="Z132" s="171">
        <v>364</v>
      </c>
      <c r="AA132" s="171">
        <v>865</v>
      </c>
      <c r="AB132" s="170">
        <v>0</v>
      </c>
      <c r="AC132" s="171">
        <v>0</v>
      </c>
      <c r="AD132" s="171">
        <v>30</v>
      </c>
      <c r="AE132" s="171">
        <v>388</v>
      </c>
      <c r="AF132" s="171">
        <v>367</v>
      </c>
      <c r="AG132" s="175">
        <v>785</v>
      </c>
    </row>
    <row r="133" spans="1:33">
      <c r="A133" s="104"/>
      <c r="B133" s="441" t="s">
        <v>117</v>
      </c>
      <c r="C133" s="58" t="s">
        <v>283</v>
      </c>
      <c r="D133" s="169">
        <v>149</v>
      </c>
      <c r="E133" s="168">
        <v>1511</v>
      </c>
      <c r="F133" s="168">
        <v>6138</v>
      </c>
      <c r="G133" s="168">
        <v>8275</v>
      </c>
      <c r="H133" s="168">
        <v>510</v>
      </c>
      <c r="I133" s="174">
        <v>16583</v>
      </c>
      <c r="J133" s="169">
        <v>136</v>
      </c>
      <c r="K133" s="168">
        <v>1786</v>
      </c>
      <c r="L133" s="168">
        <v>6038</v>
      </c>
      <c r="M133" s="168">
        <v>8166</v>
      </c>
      <c r="N133" s="168">
        <v>531</v>
      </c>
      <c r="O133" s="168">
        <v>16657</v>
      </c>
      <c r="P133" s="169">
        <v>105</v>
      </c>
      <c r="Q133" s="168">
        <v>1475</v>
      </c>
      <c r="R133" s="168">
        <v>2702</v>
      </c>
      <c r="S133" s="168">
        <v>5003</v>
      </c>
      <c r="T133" s="168">
        <v>237</v>
      </c>
      <c r="U133" s="168">
        <v>9522</v>
      </c>
      <c r="V133" s="169">
        <v>133</v>
      </c>
      <c r="W133" s="168">
        <v>1524</v>
      </c>
      <c r="X133" s="168">
        <v>2514</v>
      </c>
      <c r="Y133" s="168">
        <v>5617</v>
      </c>
      <c r="Z133" s="168">
        <v>186</v>
      </c>
      <c r="AA133" s="168">
        <v>9974</v>
      </c>
      <c r="AB133" s="169">
        <v>93</v>
      </c>
      <c r="AC133" s="168">
        <v>1128</v>
      </c>
      <c r="AD133" s="168">
        <v>2159</v>
      </c>
      <c r="AE133" s="168">
        <v>5007</v>
      </c>
      <c r="AF133" s="168">
        <v>192</v>
      </c>
      <c r="AG133" s="174">
        <v>8579</v>
      </c>
    </row>
    <row r="134" spans="1:33">
      <c r="A134" s="104"/>
      <c r="B134" s="441"/>
      <c r="C134" s="58" t="s">
        <v>309</v>
      </c>
      <c r="D134" s="169">
        <v>0</v>
      </c>
      <c r="E134" s="168">
        <v>29</v>
      </c>
      <c r="F134" s="168">
        <v>1820</v>
      </c>
      <c r="G134" s="168">
        <v>4315</v>
      </c>
      <c r="H134" s="168">
        <v>400</v>
      </c>
      <c r="I134" s="174">
        <v>6564</v>
      </c>
      <c r="J134" s="169">
        <v>0</v>
      </c>
      <c r="K134" s="168">
        <v>66</v>
      </c>
      <c r="L134" s="168">
        <v>1803</v>
      </c>
      <c r="M134" s="168">
        <v>4145</v>
      </c>
      <c r="N134" s="168">
        <v>342</v>
      </c>
      <c r="O134" s="168">
        <v>6356</v>
      </c>
      <c r="P134" s="169">
        <v>0</v>
      </c>
      <c r="Q134" s="168">
        <v>48</v>
      </c>
      <c r="R134" s="168">
        <v>1041</v>
      </c>
      <c r="S134" s="168">
        <v>3053</v>
      </c>
      <c r="T134" s="168">
        <v>258</v>
      </c>
      <c r="U134" s="168">
        <v>4400</v>
      </c>
      <c r="V134" s="169">
        <v>0</v>
      </c>
      <c r="W134" s="168">
        <v>56</v>
      </c>
      <c r="X134" s="168">
        <v>1392</v>
      </c>
      <c r="Y134" s="168">
        <v>4609</v>
      </c>
      <c r="Z134" s="168">
        <v>344</v>
      </c>
      <c r="AA134" s="168">
        <v>6401</v>
      </c>
      <c r="AB134" s="169">
        <v>1</v>
      </c>
      <c r="AC134" s="168">
        <v>71</v>
      </c>
      <c r="AD134" s="168">
        <v>1242</v>
      </c>
      <c r="AE134" s="168">
        <v>4902</v>
      </c>
      <c r="AF134" s="168">
        <v>359</v>
      </c>
      <c r="AG134" s="174">
        <v>6575</v>
      </c>
    </row>
    <row r="135" spans="1:33">
      <c r="A135" s="104"/>
      <c r="B135" s="441"/>
      <c r="C135" s="58" t="s">
        <v>302</v>
      </c>
      <c r="D135" s="169">
        <v>6</v>
      </c>
      <c r="E135" s="168">
        <v>49</v>
      </c>
      <c r="F135" s="168">
        <v>254</v>
      </c>
      <c r="G135" s="168">
        <v>3384</v>
      </c>
      <c r="H135" s="168">
        <v>802</v>
      </c>
      <c r="I135" s="174">
        <v>4495</v>
      </c>
      <c r="J135" s="169">
        <v>7</v>
      </c>
      <c r="K135" s="168">
        <v>48</v>
      </c>
      <c r="L135" s="168">
        <v>301</v>
      </c>
      <c r="M135" s="168">
        <v>2484</v>
      </c>
      <c r="N135" s="168">
        <v>882</v>
      </c>
      <c r="O135" s="168">
        <v>3722</v>
      </c>
      <c r="P135" s="169">
        <v>11</v>
      </c>
      <c r="Q135" s="168">
        <v>46</v>
      </c>
      <c r="R135" s="168">
        <v>258</v>
      </c>
      <c r="S135" s="168">
        <v>2247</v>
      </c>
      <c r="T135" s="168">
        <v>753</v>
      </c>
      <c r="U135" s="168">
        <v>3315</v>
      </c>
      <c r="V135" s="169">
        <v>11</v>
      </c>
      <c r="W135" s="168">
        <v>54</v>
      </c>
      <c r="X135" s="168">
        <v>258</v>
      </c>
      <c r="Y135" s="168">
        <v>2763</v>
      </c>
      <c r="Z135" s="168">
        <v>679</v>
      </c>
      <c r="AA135" s="168">
        <v>3765</v>
      </c>
      <c r="AB135" s="169">
        <v>6</v>
      </c>
      <c r="AC135" s="168">
        <v>40</v>
      </c>
      <c r="AD135" s="168">
        <v>282</v>
      </c>
      <c r="AE135" s="168">
        <v>3650</v>
      </c>
      <c r="AF135" s="168">
        <v>648</v>
      </c>
      <c r="AG135" s="174">
        <v>4626</v>
      </c>
    </row>
    <row r="136" spans="1:33">
      <c r="A136" s="104"/>
      <c r="B136" s="441"/>
      <c r="C136" s="58" t="s">
        <v>36</v>
      </c>
      <c r="D136" s="169">
        <v>155</v>
      </c>
      <c r="E136" s="168">
        <v>1589</v>
      </c>
      <c r="F136" s="168">
        <v>8212</v>
      </c>
      <c r="G136" s="168">
        <v>15974</v>
      </c>
      <c r="H136" s="168">
        <v>1712</v>
      </c>
      <c r="I136" s="174">
        <v>27642</v>
      </c>
      <c r="J136" s="169">
        <v>143</v>
      </c>
      <c r="K136" s="168">
        <v>1900</v>
      </c>
      <c r="L136" s="168">
        <v>8142</v>
      </c>
      <c r="M136" s="168">
        <v>14795</v>
      </c>
      <c r="N136" s="168">
        <v>1755</v>
      </c>
      <c r="O136" s="168">
        <v>26735</v>
      </c>
      <c r="P136" s="169">
        <v>116</v>
      </c>
      <c r="Q136" s="168">
        <v>1569</v>
      </c>
      <c r="R136" s="168">
        <v>4001</v>
      </c>
      <c r="S136" s="168">
        <v>10303</v>
      </c>
      <c r="T136" s="168">
        <v>1248</v>
      </c>
      <c r="U136" s="168">
        <v>17237</v>
      </c>
      <c r="V136" s="169">
        <v>144</v>
      </c>
      <c r="W136" s="168">
        <v>1634</v>
      </c>
      <c r="X136" s="168">
        <v>4164</v>
      </c>
      <c r="Y136" s="168">
        <v>12989</v>
      </c>
      <c r="Z136" s="168">
        <v>1209</v>
      </c>
      <c r="AA136" s="168">
        <v>20140</v>
      </c>
      <c r="AB136" s="169">
        <v>100</v>
      </c>
      <c r="AC136" s="168">
        <v>1239</v>
      </c>
      <c r="AD136" s="168">
        <v>3683</v>
      </c>
      <c r="AE136" s="168">
        <v>13559</v>
      </c>
      <c r="AF136" s="168">
        <v>1199</v>
      </c>
      <c r="AG136" s="174">
        <v>19780</v>
      </c>
    </row>
    <row r="137" spans="1:33">
      <c r="A137" s="446"/>
      <c r="B137" s="445" t="s">
        <v>36</v>
      </c>
      <c r="C137" s="440"/>
      <c r="D137" s="179">
        <v>839</v>
      </c>
      <c r="E137" s="178">
        <v>2874</v>
      </c>
      <c r="F137" s="178">
        <v>12610</v>
      </c>
      <c r="G137" s="178">
        <v>25385</v>
      </c>
      <c r="H137" s="178">
        <v>3648</v>
      </c>
      <c r="I137" s="180">
        <v>45356</v>
      </c>
      <c r="J137" s="179">
        <v>662</v>
      </c>
      <c r="K137" s="178">
        <v>3342</v>
      </c>
      <c r="L137" s="178">
        <v>11934</v>
      </c>
      <c r="M137" s="178">
        <v>23715</v>
      </c>
      <c r="N137" s="178">
        <v>3709</v>
      </c>
      <c r="O137" s="178">
        <v>43362</v>
      </c>
      <c r="P137" s="179">
        <v>583</v>
      </c>
      <c r="Q137" s="178">
        <v>2794</v>
      </c>
      <c r="R137" s="178">
        <v>7135</v>
      </c>
      <c r="S137" s="178">
        <v>17957</v>
      </c>
      <c r="T137" s="178">
        <v>3005</v>
      </c>
      <c r="U137" s="178">
        <v>31474</v>
      </c>
      <c r="V137" s="179">
        <v>782</v>
      </c>
      <c r="W137" s="178">
        <v>3096</v>
      </c>
      <c r="X137" s="178">
        <v>7884</v>
      </c>
      <c r="Y137" s="178">
        <v>22822</v>
      </c>
      <c r="Z137" s="178">
        <v>2952</v>
      </c>
      <c r="AA137" s="178">
        <v>37536</v>
      </c>
      <c r="AB137" s="179">
        <v>587</v>
      </c>
      <c r="AC137" s="178">
        <v>2420</v>
      </c>
      <c r="AD137" s="178">
        <v>7394</v>
      </c>
      <c r="AE137" s="178">
        <v>23778</v>
      </c>
      <c r="AF137" s="178">
        <v>3305</v>
      </c>
      <c r="AG137" s="180">
        <v>37484</v>
      </c>
    </row>
    <row r="138" spans="1:33" ht="39">
      <c r="A138" s="290" t="s">
        <v>20</v>
      </c>
      <c r="B138" s="441" t="s">
        <v>118</v>
      </c>
      <c r="C138" s="58" t="s">
        <v>119</v>
      </c>
      <c r="D138" s="169">
        <v>46</v>
      </c>
      <c r="E138" s="168">
        <v>21</v>
      </c>
      <c r="F138" s="168">
        <v>16</v>
      </c>
      <c r="G138" s="168">
        <v>3</v>
      </c>
      <c r="H138" s="168">
        <v>2</v>
      </c>
      <c r="I138" s="174">
        <v>88</v>
      </c>
      <c r="J138" s="169">
        <v>29</v>
      </c>
      <c r="K138" s="168">
        <v>14</v>
      </c>
      <c r="L138" s="168">
        <v>11</v>
      </c>
      <c r="M138" s="168">
        <v>0</v>
      </c>
      <c r="N138" s="168">
        <v>1</v>
      </c>
      <c r="O138" s="168">
        <v>55</v>
      </c>
      <c r="P138" s="169">
        <v>29</v>
      </c>
      <c r="Q138" s="168">
        <v>21</v>
      </c>
      <c r="R138" s="168">
        <v>7</v>
      </c>
      <c r="S138" s="168">
        <v>3</v>
      </c>
      <c r="T138" s="168">
        <v>3</v>
      </c>
      <c r="U138" s="168">
        <v>63</v>
      </c>
      <c r="V138" s="169">
        <v>35</v>
      </c>
      <c r="W138" s="168">
        <v>14</v>
      </c>
      <c r="X138" s="168">
        <v>11</v>
      </c>
      <c r="Y138" s="168">
        <v>6</v>
      </c>
      <c r="Z138" s="168">
        <v>3</v>
      </c>
      <c r="AA138" s="168">
        <v>69</v>
      </c>
      <c r="AB138" s="169">
        <v>21</v>
      </c>
      <c r="AC138" s="168">
        <v>14</v>
      </c>
      <c r="AD138" s="168">
        <v>2</v>
      </c>
      <c r="AE138" s="168">
        <v>7</v>
      </c>
      <c r="AF138" s="168">
        <v>5</v>
      </c>
      <c r="AG138" s="174">
        <v>49</v>
      </c>
    </row>
    <row r="139" spans="1:33">
      <c r="A139" s="104"/>
      <c r="B139" s="58"/>
      <c r="C139" s="58" t="s">
        <v>120</v>
      </c>
      <c r="D139" s="169">
        <v>726</v>
      </c>
      <c r="E139" s="168">
        <v>424</v>
      </c>
      <c r="F139" s="168">
        <v>6</v>
      </c>
      <c r="G139" s="168">
        <v>6</v>
      </c>
      <c r="H139" s="168">
        <v>268</v>
      </c>
      <c r="I139" s="174">
        <v>1430</v>
      </c>
      <c r="J139" s="169">
        <v>445</v>
      </c>
      <c r="K139" s="168">
        <v>591</v>
      </c>
      <c r="L139" s="168">
        <v>8</v>
      </c>
      <c r="M139" s="168">
        <v>2</v>
      </c>
      <c r="N139" s="168">
        <v>168</v>
      </c>
      <c r="O139" s="168">
        <v>1214</v>
      </c>
      <c r="P139" s="169">
        <v>78</v>
      </c>
      <c r="Q139" s="168">
        <v>127</v>
      </c>
      <c r="R139" s="168">
        <v>4</v>
      </c>
      <c r="S139" s="168">
        <v>1</v>
      </c>
      <c r="T139" s="168">
        <v>44</v>
      </c>
      <c r="U139" s="168">
        <v>254</v>
      </c>
      <c r="V139" s="169">
        <v>35</v>
      </c>
      <c r="W139" s="168">
        <v>21</v>
      </c>
      <c r="X139" s="168">
        <v>0</v>
      </c>
      <c r="Y139" s="168">
        <v>0</v>
      </c>
      <c r="Z139" s="168">
        <v>28</v>
      </c>
      <c r="AA139" s="168">
        <v>84</v>
      </c>
      <c r="AB139" s="169">
        <v>20</v>
      </c>
      <c r="AC139" s="168">
        <v>3</v>
      </c>
      <c r="AD139" s="168">
        <v>0</v>
      </c>
      <c r="AE139" s="168">
        <v>2</v>
      </c>
      <c r="AF139" s="168">
        <v>17</v>
      </c>
      <c r="AG139" s="174">
        <v>42</v>
      </c>
    </row>
    <row r="140" spans="1:33" s="165" customFormat="1">
      <c r="A140" s="104"/>
      <c r="B140" s="441"/>
      <c r="C140" s="58" t="s">
        <v>36</v>
      </c>
      <c r="D140" s="169">
        <v>772</v>
      </c>
      <c r="E140" s="168">
        <v>445</v>
      </c>
      <c r="F140" s="168">
        <v>22</v>
      </c>
      <c r="G140" s="168">
        <v>9</v>
      </c>
      <c r="H140" s="168">
        <v>270</v>
      </c>
      <c r="I140" s="174">
        <v>1518</v>
      </c>
      <c r="J140" s="169">
        <v>474</v>
      </c>
      <c r="K140" s="168">
        <v>605</v>
      </c>
      <c r="L140" s="168">
        <v>19</v>
      </c>
      <c r="M140" s="168">
        <v>2</v>
      </c>
      <c r="N140" s="168">
        <v>169</v>
      </c>
      <c r="O140" s="168">
        <v>1269</v>
      </c>
      <c r="P140" s="169">
        <v>107</v>
      </c>
      <c r="Q140" s="168">
        <v>148</v>
      </c>
      <c r="R140" s="168">
        <v>11</v>
      </c>
      <c r="S140" s="168">
        <v>4</v>
      </c>
      <c r="T140" s="168">
        <v>47</v>
      </c>
      <c r="U140" s="168">
        <v>317</v>
      </c>
      <c r="V140" s="169">
        <v>70</v>
      </c>
      <c r="W140" s="168">
        <v>35</v>
      </c>
      <c r="X140" s="168">
        <v>11</v>
      </c>
      <c r="Y140" s="168">
        <v>6</v>
      </c>
      <c r="Z140" s="168">
        <v>31</v>
      </c>
      <c r="AA140" s="168">
        <v>153</v>
      </c>
      <c r="AB140" s="169">
        <v>41</v>
      </c>
      <c r="AC140" s="168">
        <v>17</v>
      </c>
      <c r="AD140" s="168">
        <v>2</v>
      </c>
      <c r="AE140" s="168">
        <v>9</v>
      </c>
      <c r="AF140" s="168">
        <v>22</v>
      </c>
      <c r="AG140" s="174">
        <v>91</v>
      </c>
    </row>
    <row r="141" spans="1:33">
      <c r="A141" s="104"/>
      <c r="B141" s="442" t="s">
        <v>121</v>
      </c>
      <c r="C141" s="429" t="s">
        <v>122</v>
      </c>
      <c r="D141" s="172">
        <v>155</v>
      </c>
      <c r="E141" s="173">
        <v>251</v>
      </c>
      <c r="F141" s="173">
        <v>347</v>
      </c>
      <c r="G141" s="173">
        <v>43</v>
      </c>
      <c r="H141" s="173">
        <v>550</v>
      </c>
      <c r="I141" s="291">
        <v>1346</v>
      </c>
      <c r="J141" s="172">
        <v>104</v>
      </c>
      <c r="K141" s="173">
        <v>442</v>
      </c>
      <c r="L141" s="173">
        <v>184</v>
      </c>
      <c r="M141" s="173">
        <v>40</v>
      </c>
      <c r="N141" s="173">
        <v>481</v>
      </c>
      <c r="O141" s="173">
        <v>1251</v>
      </c>
      <c r="P141" s="172">
        <v>20</v>
      </c>
      <c r="Q141" s="173">
        <v>123</v>
      </c>
      <c r="R141" s="173">
        <v>33</v>
      </c>
      <c r="S141" s="173">
        <v>17</v>
      </c>
      <c r="T141" s="173">
        <v>51</v>
      </c>
      <c r="U141" s="173">
        <v>244</v>
      </c>
      <c r="V141" s="172">
        <v>7</v>
      </c>
      <c r="W141" s="173">
        <v>16</v>
      </c>
      <c r="X141" s="173">
        <v>14</v>
      </c>
      <c r="Y141" s="173">
        <v>8</v>
      </c>
      <c r="Z141" s="173">
        <v>6</v>
      </c>
      <c r="AA141" s="173">
        <v>51</v>
      </c>
      <c r="AB141" s="172">
        <v>2</v>
      </c>
      <c r="AC141" s="173">
        <v>8</v>
      </c>
      <c r="AD141" s="173">
        <v>5</v>
      </c>
      <c r="AE141" s="173">
        <v>3</v>
      </c>
      <c r="AF141" s="173">
        <v>7</v>
      </c>
      <c r="AG141" s="291">
        <v>25</v>
      </c>
    </row>
    <row r="142" spans="1:33">
      <c r="A142" s="104"/>
      <c r="B142" s="441"/>
      <c r="C142" s="58" t="s">
        <v>123</v>
      </c>
      <c r="D142" s="169">
        <v>328</v>
      </c>
      <c r="E142" s="168">
        <v>1000</v>
      </c>
      <c r="F142" s="168">
        <v>375</v>
      </c>
      <c r="G142" s="168">
        <v>105</v>
      </c>
      <c r="H142" s="168">
        <v>1441</v>
      </c>
      <c r="I142" s="174">
        <v>3249</v>
      </c>
      <c r="J142" s="169">
        <v>345</v>
      </c>
      <c r="K142" s="168">
        <v>1599</v>
      </c>
      <c r="L142" s="168">
        <v>481</v>
      </c>
      <c r="M142" s="168">
        <v>94</v>
      </c>
      <c r="N142" s="168">
        <v>1206</v>
      </c>
      <c r="O142" s="168">
        <v>3725</v>
      </c>
      <c r="P142" s="169">
        <v>446</v>
      </c>
      <c r="Q142" s="168">
        <v>2003</v>
      </c>
      <c r="R142" s="168">
        <v>633</v>
      </c>
      <c r="S142" s="168">
        <v>137</v>
      </c>
      <c r="T142" s="168">
        <v>1682</v>
      </c>
      <c r="U142" s="168">
        <v>4901</v>
      </c>
      <c r="V142" s="169">
        <v>354</v>
      </c>
      <c r="W142" s="168">
        <v>2119</v>
      </c>
      <c r="X142" s="168">
        <v>545</v>
      </c>
      <c r="Y142" s="168">
        <v>187</v>
      </c>
      <c r="Z142" s="168">
        <v>1262</v>
      </c>
      <c r="AA142" s="168">
        <v>4467</v>
      </c>
      <c r="AB142" s="169">
        <v>291</v>
      </c>
      <c r="AC142" s="168">
        <v>1575</v>
      </c>
      <c r="AD142" s="168">
        <v>544</v>
      </c>
      <c r="AE142" s="168">
        <v>177</v>
      </c>
      <c r="AF142" s="168">
        <v>1292</v>
      </c>
      <c r="AG142" s="174">
        <v>3879</v>
      </c>
    </row>
    <row r="143" spans="1:33">
      <c r="A143" s="104"/>
      <c r="B143" s="441"/>
      <c r="C143" s="58" t="s">
        <v>124</v>
      </c>
      <c r="D143" s="169">
        <v>118</v>
      </c>
      <c r="E143" s="168">
        <v>643</v>
      </c>
      <c r="F143" s="168">
        <v>517</v>
      </c>
      <c r="G143" s="168">
        <v>266</v>
      </c>
      <c r="H143" s="168">
        <v>351</v>
      </c>
      <c r="I143" s="174">
        <v>1895</v>
      </c>
      <c r="J143" s="169">
        <v>109</v>
      </c>
      <c r="K143" s="168">
        <v>1000</v>
      </c>
      <c r="L143" s="168">
        <v>505</v>
      </c>
      <c r="M143" s="168">
        <v>229</v>
      </c>
      <c r="N143" s="168">
        <v>313</v>
      </c>
      <c r="O143" s="168">
        <v>2156</v>
      </c>
      <c r="P143" s="169">
        <v>68</v>
      </c>
      <c r="Q143" s="168">
        <v>803</v>
      </c>
      <c r="R143" s="168">
        <v>335</v>
      </c>
      <c r="S143" s="168">
        <v>174</v>
      </c>
      <c r="T143" s="168">
        <v>268</v>
      </c>
      <c r="U143" s="168">
        <v>1648</v>
      </c>
      <c r="V143" s="169">
        <v>75</v>
      </c>
      <c r="W143" s="168">
        <v>718</v>
      </c>
      <c r="X143" s="168">
        <v>311</v>
      </c>
      <c r="Y143" s="168">
        <v>167</v>
      </c>
      <c r="Z143" s="168">
        <v>258</v>
      </c>
      <c r="AA143" s="168">
        <v>1529</v>
      </c>
      <c r="AB143" s="169">
        <v>66</v>
      </c>
      <c r="AC143" s="168">
        <v>518</v>
      </c>
      <c r="AD143" s="168">
        <v>271</v>
      </c>
      <c r="AE143" s="168">
        <v>170</v>
      </c>
      <c r="AF143" s="168">
        <v>199</v>
      </c>
      <c r="AG143" s="174">
        <v>1224</v>
      </c>
    </row>
    <row r="144" spans="1:33">
      <c r="A144" s="104"/>
      <c r="B144" s="441"/>
      <c r="C144" s="58" t="s">
        <v>303</v>
      </c>
      <c r="D144" s="169">
        <v>113</v>
      </c>
      <c r="E144" s="168">
        <v>81</v>
      </c>
      <c r="F144" s="168">
        <v>209</v>
      </c>
      <c r="G144" s="168">
        <v>70</v>
      </c>
      <c r="H144" s="168">
        <v>23</v>
      </c>
      <c r="I144" s="174">
        <v>496</v>
      </c>
      <c r="J144" s="169">
        <v>124</v>
      </c>
      <c r="K144" s="168">
        <v>184</v>
      </c>
      <c r="L144" s="168">
        <v>276</v>
      </c>
      <c r="M144" s="168">
        <v>80</v>
      </c>
      <c r="N144" s="168">
        <v>21</v>
      </c>
      <c r="O144" s="168">
        <v>685</v>
      </c>
      <c r="P144" s="169">
        <v>123</v>
      </c>
      <c r="Q144" s="168">
        <v>249</v>
      </c>
      <c r="R144" s="168">
        <v>205</v>
      </c>
      <c r="S144" s="168">
        <v>73</v>
      </c>
      <c r="T144" s="168">
        <v>28</v>
      </c>
      <c r="U144" s="168">
        <v>678</v>
      </c>
      <c r="V144" s="169">
        <v>145</v>
      </c>
      <c r="W144" s="168">
        <v>219</v>
      </c>
      <c r="X144" s="168">
        <v>217</v>
      </c>
      <c r="Y144" s="168">
        <v>85</v>
      </c>
      <c r="Z144" s="168">
        <v>24</v>
      </c>
      <c r="AA144" s="168">
        <v>690</v>
      </c>
      <c r="AB144" s="169">
        <v>139</v>
      </c>
      <c r="AC144" s="168">
        <v>183</v>
      </c>
      <c r="AD144" s="168">
        <v>192</v>
      </c>
      <c r="AE144" s="168">
        <v>106</v>
      </c>
      <c r="AF144" s="168">
        <v>33</v>
      </c>
      <c r="AG144" s="174">
        <v>653</v>
      </c>
    </row>
    <row r="145" spans="1:33">
      <c r="A145" s="104"/>
      <c r="B145" s="443"/>
      <c r="C145" s="444" t="s">
        <v>36</v>
      </c>
      <c r="D145" s="170">
        <v>714</v>
      </c>
      <c r="E145" s="171">
        <v>1975</v>
      </c>
      <c r="F145" s="171">
        <v>1448</v>
      </c>
      <c r="G145" s="171">
        <v>484</v>
      </c>
      <c r="H145" s="171">
        <v>2365</v>
      </c>
      <c r="I145" s="175">
        <v>6986</v>
      </c>
      <c r="J145" s="170">
        <v>682</v>
      </c>
      <c r="K145" s="171">
        <v>3225</v>
      </c>
      <c r="L145" s="171">
        <v>1446</v>
      </c>
      <c r="M145" s="171">
        <v>443</v>
      </c>
      <c r="N145" s="171">
        <v>2021</v>
      </c>
      <c r="O145" s="171">
        <v>7817</v>
      </c>
      <c r="P145" s="170">
        <v>657</v>
      </c>
      <c r="Q145" s="171">
        <v>3178</v>
      </c>
      <c r="R145" s="171">
        <v>1206</v>
      </c>
      <c r="S145" s="171">
        <v>401</v>
      </c>
      <c r="T145" s="171">
        <v>2029</v>
      </c>
      <c r="U145" s="171">
        <v>7471</v>
      </c>
      <c r="V145" s="170">
        <v>581</v>
      </c>
      <c r="W145" s="171">
        <v>3072</v>
      </c>
      <c r="X145" s="171">
        <v>1087</v>
      </c>
      <c r="Y145" s="171">
        <v>447</v>
      </c>
      <c r="Z145" s="171">
        <v>1550</v>
      </c>
      <c r="AA145" s="171">
        <v>6737</v>
      </c>
      <c r="AB145" s="170">
        <v>498</v>
      </c>
      <c r="AC145" s="171">
        <v>2284</v>
      </c>
      <c r="AD145" s="171">
        <v>1012</v>
      </c>
      <c r="AE145" s="171">
        <v>456</v>
      </c>
      <c r="AF145" s="171">
        <v>1531</v>
      </c>
      <c r="AG145" s="175">
        <v>5781</v>
      </c>
    </row>
    <row r="146" spans="1:33" ht="26.25">
      <c r="A146" s="104"/>
      <c r="B146" s="441" t="s">
        <v>188</v>
      </c>
      <c r="C146" s="58" t="s">
        <v>125</v>
      </c>
      <c r="D146" s="169">
        <v>684</v>
      </c>
      <c r="E146" s="168">
        <v>1027</v>
      </c>
      <c r="F146" s="168">
        <v>1465</v>
      </c>
      <c r="G146" s="168">
        <v>556</v>
      </c>
      <c r="H146" s="168">
        <v>447</v>
      </c>
      <c r="I146" s="174">
        <v>4179</v>
      </c>
      <c r="J146" s="169">
        <v>607</v>
      </c>
      <c r="K146" s="168">
        <v>1550</v>
      </c>
      <c r="L146" s="168">
        <v>1225</v>
      </c>
      <c r="M146" s="168">
        <v>567</v>
      </c>
      <c r="N146" s="168">
        <v>441</v>
      </c>
      <c r="O146" s="168">
        <v>4390</v>
      </c>
      <c r="P146" s="169">
        <v>632</v>
      </c>
      <c r="Q146" s="168">
        <v>1594</v>
      </c>
      <c r="R146" s="168">
        <v>1211</v>
      </c>
      <c r="S146" s="168">
        <v>686</v>
      </c>
      <c r="T146" s="168">
        <v>431</v>
      </c>
      <c r="U146" s="168">
        <v>4554</v>
      </c>
      <c r="V146" s="169">
        <v>740</v>
      </c>
      <c r="W146" s="168">
        <v>1932</v>
      </c>
      <c r="X146" s="168">
        <v>1636</v>
      </c>
      <c r="Y146" s="168">
        <v>1280</v>
      </c>
      <c r="Z146" s="168">
        <v>687</v>
      </c>
      <c r="AA146" s="168">
        <v>6275</v>
      </c>
      <c r="AB146" s="169">
        <v>748</v>
      </c>
      <c r="AC146" s="168">
        <v>1785</v>
      </c>
      <c r="AD146" s="168">
        <v>1570</v>
      </c>
      <c r="AE146" s="168">
        <v>1516</v>
      </c>
      <c r="AF146" s="168">
        <v>669</v>
      </c>
      <c r="AG146" s="174">
        <v>6288</v>
      </c>
    </row>
    <row r="147" spans="1:33" ht="39">
      <c r="A147" s="104"/>
      <c r="B147" s="442" t="s">
        <v>189</v>
      </c>
      <c r="C147" s="429" t="s">
        <v>191</v>
      </c>
      <c r="D147" s="172">
        <v>1</v>
      </c>
      <c r="E147" s="173">
        <v>0</v>
      </c>
      <c r="F147" s="173">
        <v>2</v>
      </c>
      <c r="G147" s="173">
        <v>16</v>
      </c>
      <c r="H147" s="173">
        <v>11</v>
      </c>
      <c r="I147" s="291">
        <v>30</v>
      </c>
      <c r="J147" s="172">
        <v>0</v>
      </c>
      <c r="K147" s="173">
        <v>0</v>
      </c>
      <c r="L147" s="173">
        <v>4</v>
      </c>
      <c r="M147" s="173">
        <v>24</v>
      </c>
      <c r="N147" s="173">
        <v>7</v>
      </c>
      <c r="O147" s="173">
        <v>35</v>
      </c>
      <c r="P147" s="172">
        <v>1</v>
      </c>
      <c r="Q147" s="173">
        <v>2</v>
      </c>
      <c r="R147" s="173">
        <v>5</v>
      </c>
      <c r="S147" s="173">
        <v>14</v>
      </c>
      <c r="T147" s="173">
        <v>8</v>
      </c>
      <c r="U147" s="173">
        <v>30</v>
      </c>
      <c r="V147" s="172">
        <v>0</v>
      </c>
      <c r="W147" s="173">
        <v>0</v>
      </c>
      <c r="X147" s="173">
        <v>5</v>
      </c>
      <c r="Y147" s="173">
        <v>19</v>
      </c>
      <c r="Z147" s="173">
        <v>4</v>
      </c>
      <c r="AA147" s="173">
        <v>28</v>
      </c>
      <c r="AB147" s="172">
        <v>2</v>
      </c>
      <c r="AC147" s="173">
        <v>1</v>
      </c>
      <c r="AD147" s="173">
        <v>6</v>
      </c>
      <c r="AE147" s="173">
        <v>17</v>
      </c>
      <c r="AF147" s="173">
        <v>3</v>
      </c>
      <c r="AG147" s="291">
        <v>29</v>
      </c>
    </row>
    <row r="148" spans="1:33">
      <c r="A148" s="104"/>
      <c r="B148" s="441"/>
      <c r="C148" s="58" t="s">
        <v>126</v>
      </c>
      <c r="D148" s="169">
        <v>4</v>
      </c>
      <c r="E148" s="168">
        <v>1</v>
      </c>
      <c r="F148" s="168">
        <v>1</v>
      </c>
      <c r="G148" s="168">
        <v>0</v>
      </c>
      <c r="H148" s="168">
        <v>0</v>
      </c>
      <c r="I148" s="174">
        <v>6</v>
      </c>
      <c r="J148" s="169">
        <v>0</v>
      </c>
      <c r="K148" s="168">
        <v>4</v>
      </c>
      <c r="L148" s="168">
        <v>1</v>
      </c>
      <c r="M148" s="168">
        <v>0</v>
      </c>
      <c r="N148" s="168">
        <v>0</v>
      </c>
      <c r="O148" s="168">
        <v>5</v>
      </c>
      <c r="P148" s="169">
        <v>0</v>
      </c>
      <c r="Q148" s="168">
        <v>1</v>
      </c>
      <c r="R148" s="168">
        <v>2</v>
      </c>
      <c r="S148" s="168">
        <v>0</v>
      </c>
      <c r="T148" s="168">
        <v>0</v>
      </c>
      <c r="U148" s="168">
        <v>3</v>
      </c>
      <c r="V148" s="169">
        <v>1</v>
      </c>
      <c r="W148" s="168">
        <v>3</v>
      </c>
      <c r="X148" s="168">
        <v>1</v>
      </c>
      <c r="Y148" s="168">
        <v>2</v>
      </c>
      <c r="Z148" s="168">
        <v>0</v>
      </c>
      <c r="AA148" s="168">
        <v>7</v>
      </c>
      <c r="AB148" s="169">
        <v>0</v>
      </c>
      <c r="AC148" s="168">
        <v>1</v>
      </c>
      <c r="AD148" s="168">
        <v>0</v>
      </c>
      <c r="AE148" s="168">
        <v>0</v>
      </c>
      <c r="AF148" s="168">
        <v>0</v>
      </c>
      <c r="AG148" s="174">
        <v>1</v>
      </c>
    </row>
    <row r="149" spans="1:33">
      <c r="A149" s="104"/>
      <c r="B149" s="441"/>
      <c r="C149" s="58" t="s">
        <v>127</v>
      </c>
      <c r="D149" s="169">
        <v>2</v>
      </c>
      <c r="E149" s="168">
        <v>1</v>
      </c>
      <c r="F149" s="168">
        <v>0</v>
      </c>
      <c r="G149" s="168">
        <v>0</v>
      </c>
      <c r="H149" s="168">
        <v>0</v>
      </c>
      <c r="I149" s="174">
        <v>3</v>
      </c>
      <c r="J149" s="169">
        <v>0</v>
      </c>
      <c r="K149" s="168">
        <v>1</v>
      </c>
      <c r="L149" s="168">
        <v>1</v>
      </c>
      <c r="M149" s="168">
        <v>2</v>
      </c>
      <c r="N149" s="168">
        <v>0</v>
      </c>
      <c r="O149" s="168">
        <v>4</v>
      </c>
      <c r="P149" s="169">
        <v>4</v>
      </c>
      <c r="Q149" s="168">
        <v>1</v>
      </c>
      <c r="R149" s="168">
        <v>4</v>
      </c>
      <c r="S149" s="168">
        <v>1</v>
      </c>
      <c r="T149" s="168">
        <v>0</v>
      </c>
      <c r="U149" s="168">
        <v>10</v>
      </c>
      <c r="V149" s="169">
        <v>0</v>
      </c>
      <c r="W149" s="168">
        <v>0</v>
      </c>
      <c r="X149" s="168">
        <v>0</v>
      </c>
      <c r="Y149" s="168">
        <v>0</v>
      </c>
      <c r="Z149" s="168">
        <v>0</v>
      </c>
      <c r="AA149" s="168">
        <v>0</v>
      </c>
      <c r="AB149" s="169">
        <v>1</v>
      </c>
      <c r="AC149" s="168">
        <v>0</v>
      </c>
      <c r="AD149" s="168">
        <v>0</v>
      </c>
      <c r="AE149" s="168">
        <v>0</v>
      </c>
      <c r="AF149" s="168">
        <v>0</v>
      </c>
      <c r="AG149" s="174">
        <v>1</v>
      </c>
    </row>
    <row r="150" spans="1:33" ht="26.25" customHeight="1">
      <c r="A150" s="104"/>
      <c r="B150" s="441"/>
      <c r="C150" s="58" t="s">
        <v>304</v>
      </c>
      <c r="D150" s="169">
        <v>1</v>
      </c>
      <c r="E150" s="168">
        <v>1</v>
      </c>
      <c r="F150" s="168">
        <v>43</v>
      </c>
      <c r="G150" s="168">
        <v>620</v>
      </c>
      <c r="H150" s="168">
        <v>69</v>
      </c>
      <c r="I150" s="174">
        <v>734</v>
      </c>
      <c r="J150" s="169">
        <v>0</v>
      </c>
      <c r="K150" s="168">
        <v>4</v>
      </c>
      <c r="L150" s="168">
        <v>41</v>
      </c>
      <c r="M150" s="168">
        <v>298</v>
      </c>
      <c r="N150" s="168">
        <v>68</v>
      </c>
      <c r="O150" s="168">
        <v>411</v>
      </c>
      <c r="P150" s="169">
        <v>2</v>
      </c>
      <c r="Q150" s="168">
        <v>3</v>
      </c>
      <c r="R150" s="168">
        <v>25</v>
      </c>
      <c r="S150" s="168">
        <v>161</v>
      </c>
      <c r="T150" s="168">
        <v>15</v>
      </c>
      <c r="U150" s="168">
        <v>206</v>
      </c>
      <c r="V150" s="169">
        <v>1</v>
      </c>
      <c r="W150" s="168">
        <v>5</v>
      </c>
      <c r="X150" s="168">
        <v>20</v>
      </c>
      <c r="Y150" s="168">
        <v>85</v>
      </c>
      <c r="Z150" s="168">
        <v>27</v>
      </c>
      <c r="AA150" s="168">
        <v>138</v>
      </c>
      <c r="AB150" s="169">
        <v>3</v>
      </c>
      <c r="AC150" s="168">
        <v>4</v>
      </c>
      <c r="AD150" s="168">
        <v>11</v>
      </c>
      <c r="AE150" s="168">
        <v>52</v>
      </c>
      <c r="AF150" s="168">
        <v>14</v>
      </c>
      <c r="AG150" s="174">
        <v>84</v>
      </c>
    </row>
    <row r="151" spans="1:33" ht="26.25" customHeight="1">
      <c r="A151" s="104"/>
      <c r="B151" s="443"/>
      <c r="C151" s="444" t="s">
        <v>36</v>
      </c>
      <c r="D151" s="170">
        <v>8</v>
      </c>
      <c r="E151" s="171">
        <v>3</v>
      </c>
      <c r="F151" s="171">
        <v>46</v>
      </c>
      <c r="G151" s="171">
        <v>636</v>
      </c>
      <c r="H151" s="171">
        <v>80</v>
      </c>
      <c r="I151" s="175">
        <v>773</v>
      </c>
      <c r="J151" s="170">
        <v>0</v>
      </c>
      <c r="K151" s="171">
        <v>9</v>
      </c>
      <c r="L151" s="171">
        <v>47</v>
      </c>
      <c r="M151" s="171">
        <v>324</v>
      </c>
      <c r="N151" s="171">
        <v>75</v>
      </c>
      <c r="O151" s="171">
        <v>455</v>
      </c>
      <c r="P151" s="170">
        <v>7</v>
      </c>
      <c r="Q151" s="171">
        <v>7</v>
      </c>
      <c r="R151" s="171">
        <v>36</v>
      </c>
      <c r="S151" s="171">
        <v>176</v>
      </c>
      <c r="T151" s="171">
        <v>23</v>
      </c>
      <c r="U151" s="171">
        <v>249</v>
      </c>
      <c r="V151" s="170">
        <v>2</v>
      </c>
      <c r="W151" s="171">
        <v>8</v>
      </c>
      <c r="X151" s="171">
        <v>26</v>
      </c>
      <c r="Y151" s="171">
        <v>106</v>
      </c>
      <c r="Z151" s="171">
        <v>31</v>
      </c>
      <c r="AA151" s="171">
        <v>173</v>
      </c>
      <c r="AB151" s="170">
        <v>6</v>
      </c>
      <c r="AC151" s="171">
        <v>6</v>
      </c>
      <c r="AD151" s="171">
        <v>17</v>
      </c>
      <c r="AE151" s="171">
        <v>69</v>
      </c>
      <c r="AF151" s="171">
        <v>17</v>
      </c>
      <c r="AG151" s="175">
        <v>115</v>
      </c>
    </row>
    <row r="152" spans="1:33" ht="26.25">
      <c r="A152" s="104"/>
      <c r="B152" s="441" t="s">
        <v>177</v>
      </c>
      <c r="C152" s="58" t="s">
        <v>192</v>
      </c>
      <c r="D152" s="169">
        <v>0</v>
      </c>
      <c r="E152" s="168">
        <v>0</v>
      </c>
      <c r="F152" s="168">
        <v>0</v>
      </c>
      <c r="G152" s="168">
        <v>0</v>
      </c>
      <c r="H152" s="168">
        <v>0</v>
      </c>
      <c r="I152" s="174">
        <v>0</v>
      </c>
      <c r="J152" s="169">
        <v>0</v>
      </c>
      <c r="K152" s="168">
        <v>0</v>
      </c>
      <c r="L152" s="168">
        <v>1</v>
      </c>
      <c r="M152" s="168">
        <v>1</v>
      </c>
      <c r="N152" s="168">
        <v>1</v>
      </c>
      <c r="O152" s="168">
        <v>3</v>
      </c>
      <c r="P152" s="169">
        <v>0</v>
      </c>
      <c r="Q152" s="168">
        <v>0</v>
      </c>
      <c r="R152" s="168">
        <v>0</v>
      </c>
      <c r="S152" s="168">
        <v>0</v>
      </c>
      <c r="T152" s="168">
        <v>1</v>
      </c>
      <c r="U152" s="168">
        <v>1</v>
      </c>
      <c r="V152" s="169">
        <v>0</v>
      </c>
      <c r="W152" s="168">
        <v>0</v>
      </c>
      <c r="X152" s="168">
        <v>0</v>
      </c>
      <c r="Y152" s="168">
        <v>0</v>
      </c>
      <c r="Z152" s="168">
        <v>0</v>
      </c>
      <c r="AA152" s="168">
        <v>0</v>
      </c>
      <c r="AB152" s="169">
        <v>0</v>
      </c>
      <c r="AC152" s="168">
        <v>0</v>
      </c>
      <c r="AD152" s="168">
        <v>0</v>
      </c>
      <c r="AE152" s="168">
        <v>0</v>
      </c>
      <c r="AF152" s="168">
        <v>0</v>
      </c>
      <c r="AG152" s="174">
        <v>0</v>
      </c>
    </row>
    <row r="153" spans="1:33">
      <c r="A153" s="104"/>
      <c r="B153" s="441"/>
      <c r="C153" s="58" t="s">
        <v>305</v>
      </c>
      <c r="D153" s="169">
        <v>15</v>
      </c>
      <c r="E153" s="168">
        <v>2</v>
      </c>
      <c r="F153" s="168">
        <v>3</v>
      </c>
      <c r="G153" s="168">
        <v>0</v>
      </c>
      <c r="H153" s="168">
        <v>0</v>
      </c>
      <c r="I153" s="174">
        <v>20</v>
      </c>
      <c r="J153" s="169">
        <v>10</v>
      </c>
      <c r="K153" s="168">
        <v>2</v>
      </c>
      <c r="L153" s="168">
        <v>2</v>
      </c>
      <c r="M153" s="168">
        <v>0</v>
      </c>
      <c r="N153" s="168">
        <v>0</v>
      </c>
      <c r="O153" s="168">
        <v>14</v>
      </c>
      <c r="P153" s="169">
        <v>9</v>
      </c>
      <c r="Q153" s="168">
        <v>3</v>
      </c>
      <c r="R153" s="168">
        <v>1</v>
      </c>
      <c r="S153" s="168">
        <v>1</v>
      </c>
      <c r="T153" s="168">
        <v>0</v>
      </c>
      <c r="U153" s="168">
        <v>14</v>
      </c>
      <c r="V153" s="169">
        <v>3</v>
      </c>
      <c r="W153" s="168">
        <v>0</v>
      </c>
      <c r="X153" s="168">
        <v>2</v>
      </c>
      <c r="Y153" s="168">
        <v>0</v>
      </c>
      <c r="Z153" s="168">
        <v>0</v>
      </c>
      <c r="AA153" s="168">
        <v>5</v>
      </c>
      <c r="AB153" s="169">
        <v>7</v>
      </c>
      <c r="AC153" s="168">
        <v>1</v>
      </c>
      <c r="AD153" s="168">
        <v>1</v>
      </c>
      <c r="AE153" s="168">
        <v>2</v>
      </c>
      <c r="AF153" s="168">
        <v>0</v>
      </c>
      <c r="AG153" s="174">
        <v>11</v>
      </c>
    </row>
    <row r="154" spans="1:33">
      <c r="A154" s="104"/>
      <c r="B154" s="441"/>
      <c r="C154" s="58" t="s">
        <v>36</v>
      </c>
      <c r="D154" s="169">
        <v>15</v>
      </c>
      <c r="E154" s="168">
        <v>2</v>
      </c>
      <c r="F154" s="168">
        <v>3</v>
      </c>
      <c r="G154" s="168">
        <v>0</v>
      </c>
      <c r="H154" s="168">
        <v>0</v>
      </c>
      <c r="I154" s="174">
        <v>20</v>
      </c>
      <c r="J154" s="169">
        <v>10</v>
      </c>
      <c r="K154" s="168">
        <v>2</v>
      </c>
      <c r="L154" s="168">
        <v>3</v>
      </c>
      <c r="M154" s="168">
        <v>1</v>
      </c>
      <c r="N154" s="168">
        <v>1</v>
      </c>
      <c r="O154" s="168">
        <v>17</v>
      </c>
      <c r="P154" s="169">
        <v>9</v>
      </c>
      <c r="Q154" s="168">
        <v>3</v>
      </c>
      <c r="R154" s="168">
        <v>1</v>
      </c>
      <c r="S154" s="168">
        <v>1</v>
      </c>
      <c r="T154" s="168">
        <v>1</v>
      </c>
      <c r="U154" s="168">
        <v>15</v>
      </c>
      <c r="V154" s="169">
        <v>3</v>
      </c>
      <c r="W154" s="168">
        <v>0</v>
      </c>
      <c r="X154" s="168">
        <v>2</v>
      </c>
      <c r="Y154" s="168">
        <v>0</v>
      </c>
      <c r="Z154" s="168">
        <v>0</v>
      </c>
      <c r="AA154" s="168">
        <v>5</v>
      </c>
      <c r="AB154" s="169">
        <v>7</v>
      </c>
      <c r="AC154" s="168">
        <v>1</v>
      </c>
      <c r="AD154" s="168">
        <v>1</v>
      </c>
      <c r="AE154" s="168">
        <v>2</v>
      </c>
      <c r="AF154" s="168">
        <v>0</v>
      </c>
      <c r="AG154" s="174">
        <v>11</v>
      </c>
    </row>
    <row r="155" spans="1:33">
      <c r="A155" s="104"/>
      <c r="B155" s="442" t="s">
        <v>176</v>
      </c>
      <c r="C155" s="429" t="s">
        <v>128</v>
      </c>
      <c r="D155" s="172">
        <v>56</v>
      </c>
      <c r="E155" s="173">
        <v>16</v>
      </c>
      <c r="F155" s="173">
        <v>15</v>
      </c>
      <c r="G155" s="173">
        <v>2</v>
      </c>
      <c r="H155" s="173">
        <v>2</v>
      </c>
      <c r="I155" s="291">
        <v>91</v>
      </c>
      <c r="J155" s="172">
        <v>66</v>
      </c>
      <c r="K155" s="173">
        <v>33</v>
      </c>
      <c r="L155" s="173">
        <v>12</v>
      </c>
      <c r="M155" s="173">
        <v>2</v>
      </c>
      <c r="N155" s="173">
        <v>2</v>
      </c>
      <c r="O155" s="173">
        <v>115</v>
      </c>
      <c r="P155" s="172">
        <v>64</v>
      </c>
      <c r="Q155" s="173">
        <v>39</v>
      </c>
      <c r="R155" s="173">
        <v>9</v>
      </c>
      <c r="S155" s="173">
        <v>4</v>
      </c>
      <c r="T155" s="173">
        <v>0</v>
      </c>
      <c r="U155" s="173">
        <v>116</v>
      </c>
      <c r="V155" s="172">
        <v>55</v>
      </c>
      <c r="W155" s="173">
        <v>36</v>
      </c>
      <c r="X155" s="173">
        <v>8</v>
      </c>
      <c r="Y155" s="173">
        <v>3</v>
      </c>
      <c r="Z155" s="173">
        <v>1</v>
      </c>
      <c r="AA155" s="173">
        <v>103</v>
      </c>
      <c r="AB155" s="172">
        <v>59</v>
      </c>
      <c r="AC155" s="173">
        <v>38</v>
      </c>
      <c r="AD155" s="173">
        <v>11</v>
      </c>
      <c r="AE155" s="173">
        <v>4</v>
      </c>
      <c r="AF155" s="173">
        <v>0</v>
      </c>
      <c r="AG155" s="291">
        <v>112</v>
      </c>
    </row>
    <row r="156" spans="1:33">
      <c r="A156" s="104"/>
      <c r="B156" s="441"/>
      <c r="C156" s="58" t="s">
        <v>129</v>
      </c>
      <c r="D156" s="169">
        <v>125</v>
      </c>
      <c r="E156" s="168">
        <v>222</v>
      </c>
      <c r="F156" s="168">
        <v>613</v>
      </c>
      <c r="G156" s="168">
        <v>968</v>
      </c>
      <c r="H156" s="168">
        <v>188</v>
      </c>
      <c r="I156" s="174">
        <v>2116</v>
      </c>
      <c r="J156" s="169">
        <v>95</v>
      </c>
      <c r="K156" s="168">
        <v>268</v>
      </c>
      <c r="L156" s="168">
        <v>574</v>
      </c>
      <c r="M156" s="168">
        <v>817</v>
      </c>
      <c r="N156" s="168">
        <v>198</v>
      </c>
      <c r="O156" s="168">
        <v>1952</v>
      </c>
      <c r="P156" s="169">
        <v>100</v>
      </c>
      <c r="Q156" s="168">
        <v>234</v>
      </c>
      <c r="R156" s="168">
        <v>507</v>
      </c>
      <c r="S156" s="168">
        <v>749</v>
      </c>
      <c r="T156" s="168">
        <v>213</v>
      </c>
      <c r="U156" s="168">
        <v>1803</v>
      </c>
      <c r="V156" s="169">
        <v>84</v>
      </c>
      <c r="W156" s="168">
        <v>202</v>
      </c>
      <c r="X156" s="168">
        <v>492</v>
      </c>
      <c r="Y156" s="168">
        <v>1009</v>
      </c>
      <c r="Z156" s="168">
        <v>207</v>
      </c>
      <c r="AA156" s="168">
        <v>1994</v>
      </c>
      <c r="AB156" s="169">
        <v>63</v>
      </c>
      <c r="AC156" s="168">
        <v>163</v>
      </c>
      <c r="AD156" s="168">
        <v>393</v>
      </c>
      <c r="AE156" s="168">
        <v>982</v>
      </c>
      <c r="AF156" s="168">
        <v>187</v>
      </c>
      <c r="AG156" s="174">
        <v>1788</v>
      </c>
    </row>
    <row r="157" spans="1:33">
      <c r="A157" s="104"/>
      <c r="B157" s="441"/>
      <c r="C157" s="58" t="s">
        <v>130</v>
      </c>
      <c r="D157" s="169">
        <v>65</v>
      </c>
      <c r="E157" s="168">
        <v>49</v>
      </c>
      <c r="F157" s="168">
        <v>107</v>
      </c>
      <c r="G157" s="168">
        <v>79</v>
      </c>
      <c r="H157" s="168">
        <v>9</v>
      </c>
      <c r="I157" s="174">
        <v>309</v>
      </c>
      <c r="J157" s="169">
        <v>52</v>
      </c>
      <c r="K157" s="168">
        <v>76</v>
      </c>
      <c r="L157" s="168">
        <v>108</v>
      </c>
      <c r="M157" s="168">
        <v>70</v>
      </c>
      <c r="N157" s="168">
        <v>11</v>
      </c>
      <c r="O157" s="168">
        <v>317</v>
      </c>
      <c r="P157" s="169">
        <v>49</v>
      </c>
      <c r="Q157" s="168">
        <v>59</v>
      </c>
      <c r="R157" s="168">
        <v>80</v>
      </c>
      <c r="S157" s="168">
        <v>94</v>
      </c>
      <c r="T157" s="168">
        <v>4</v>
      </c>
      <c r="U157" s="168">
        <v>286</v>
      </c>
      <c r="V157" s="169">
        <v>34</v>
      </c>
      <c r="W157" s="168">
        <v>34</v>
      </c>
      <c r="X157" s="168">
        <v>34</v>
      </c>
      <c r="Y157" s="168">
        <v>28</v>
      </c>
      <c r="Z157" s="168">
        <v>8</v>
      </c>
      <c r="AA157" s="168">
        <v>138</v>
      </c>
      <c r="AB157" s="169">
        <v>14</v>
      </c>
      <c r="AC157" s="168">
        <v>20</v>
      </c>
      <c r="AD157" s="168">
        <v>17</v>
      </c>
      <c r="AE157" s="168">
        <v>24</v>
      </c>
      <c r="AF157" s="168">
        <v>9</v>
      </c>
      <c r="AG157" s="174">
        <v>84</v>
      </c>
    </row>
    <row r="158" spans="1:33">
      <c r="A158" s="104"/>
      <c r="B158" s="441"/>
      <c r="C158" s="58" t="s">
        <v>306</v>
      </c>
      <c r="D158" s="169">
        <v>109</v>
      </c>
      <c r="E158" s="168">
        <v>74</v>
      </c>
      <c r="F158" s="168">
        <v>81</v>
      </c>
      <c r="G158" s="168">
        <v>74</v>
      </c>
      <c r="H158" s="168">
        <v>198</v>
      </c>
      <c r="I158" s="174">
        <v>536</v>
      </c>
      <c r="J158" s="169">
        <v>92</v>
      </c>
      <c r="K158" s="168">
        <v>77</v>
      </c>
      <c r="L158" s="168">
        <v>66</v>
      </c>
      <c r="M158" s="168">
        <v>44</v>
      </c>
      <c r="N158" s="168">
        <v>212</v>
      </c>
      <c r="O158" s="168">
        <v>491</v>
      </c>
      <c r="P158" s="169">
        <v>86</v>
      </c>
      <c r="Q158" s="168">
        <v>65</v>
      </c>
      <c r="R158" s="168">
        <v>53</v>
      </c>
      <c r="S158" s="168">
        <v>50</v>
      </c>
      <c r="T158" s="168">
        <v>159</v>
      </c>
      <c r="U158" s="168">
        <v>413</v>
      </c>
      <c r="V158" s="169">
        <v>74</v>
      </c>
      <c r="W158" s="168">
        <v>59</v>
      </c>
      <c r="X158" s="168">
        <v>60</v>
      </c>
      <c r="Y158" s="168">
        <v>59</v>
      </c>
      <c r="Z158" s="168">
        <v>200</v>
      </c>
      <c r="AA158" s="168">
        <v>452</v>
      </c>
      <c r="AB158" s="169">
        <v>60</v>
      </c>
      <c r="AC158" s="168">
        <v>70</v>
      </c>
      <c r="AD158" s="168">
        <v>48</v>
      </c>
      <c r="AE158" s="168">
        <v>46</v>
      </c>
      <c r="AF158" s="168">
        <v>130</v>
      </c>
      <c r="AG158" s="174">
        <v>354</v>
      </c>
    </row>
    <row r="159" spans="1:33">
      <c r="A159" s="104"/>
      <c r="B159" s="443"/>
      <c r="C159" s="444" t="s">
        <v>36</v>
      </c>
      <c r="D159" s="170">
        <v>355</v>
      </c>
      <c r="E159" s="171">
        <v>361</v>
      </c>
      <c r="F159" s="171">
        <v>816</v>
      </c>
      <c r="G159" s="171">
        <v>1123</v>
      </c>
      <c r="H159" s="171">
        <v>397</v>
      </c>
      <c r="I159" s="175">
        <v>3052</v>
      </c>
      <c r="J159" s="170">
        <v>305</v>
      </c>
      <c r="K159" s="171">
        <v>454</v>
      </c>
      <c r="L159" s="171">
        <v>760</v>
      </c>
      <c r="M159" s="171">
        <v>933</v>
      </c>
      <c r="N159" s="171">
        <v>423</v>
      </c>
      <c r="O159" s="171">
        <v>2875</v>
      </c>
      <c r="P159" s="170">
        <v>299</v>
      </c>
      <c r="Q159" s="171">
        <v>397</v>
      </c>
      <c r="R159" s="171">
        <v>649</v>
      </c>
      <c r="S159" s="171">
        <v>897</v>
      </c>
      <c r="T159" s="171">
        <v>376</v>
      </c>
      <c r="U159" s="171">
        <v>2618</v>
      </c>
      <c r="V159" s="170">
        <v>247</v>
      </c>
      <c r="W159" s="171">
        <v>331</v>
      </c>
      <c r="X159" s="171">
        <v>594</v>
      </c>
      <c r="Y159" s="171">
        <v>1099</v>
      </c>
      <c r="Z159" s="171">
        <v>416</v>
      </c>
      <c r="AA159" s="171">
        <v>2687</v>
      </c>
      <c r="AB159" s="170">
        <v>196</v>
      </c>
      <c r="AC159" s="171">
        <v>291</v>
      </c>
      <c r="AD159" s="171">
        <v>469</v>
      </c>
      <c r="AE159" s="171">
        <v>1056</v>
      </c>
      <c r="AF159" s="171">
        <v>326</v>
      </c>
      <c r="AG159" s="175">
        <v>2338</v>
      </c>
    </row>
    <row r="160" spans="1:33">
      <c r="A160" s="446"/>
      <c r="B160" s="443" t="s">
        <v>36</v>
      </c>
      <c r="C160" s="444"/>
      <c r="D160" s="170">
        <v>2548</v>
      </c>
      <c r="E160" s="171">
        <v>3813</v>
      </c>
      <c r="F160" s="171">
        <v>3800</v>
      </c>
      <c r="G160" s="171">
        <v>2808</v>
      </c>
      <c r="H160" s="171">
        <v>3559</v>
      </c>
      <c r="I160" s="175">
        <v>16528</v>
      </c>
      <c r="J160" s="170">
        <v>2078</v>
      </c>
      <c r="K160" s="171">
        <v>5845</v>
      </c>
      <c r="L160" s="171">
        <v>3500</v>
      </c>
      <c r="M160" s="171">
        <v>2270</v>
      </c>
      <c r="N160" s="171">
        <v>3130</v>
      </c>
      <c r="O160" s="171">
        <v>16823</v>
      </c>
      <c r="P160" s="170">
        <v>1711</v>
      </c>
      <c r="Q160" s="171">
        <v>5327</v>
      </c>
      <c r="R160" s="171">
        <v>3114</v>
      </c>
      <c r="S160" s="171">
        <v>2165</v>
      </c>
      <c r="T160" s="171">
        <v>2907</v>
      </c>
      <c r="U160" s="171">
        <v>15224</v>
      </c>
      <c r="V160" s="170">
        <v>1643</v>
      </c>
      <c r="W160" s="171">
        <v>5378</v>
      </c>
      <c r="X160" s="171">
        <v>3356</v>
      </c>
      <c r="Y160" s="171">
        <v>2938</v>
      </c>
      <c r="Z160" s="171">
        <v>2715</v>
      </c>
      <c r="AA160" s="171">
        <v>16030</v>
      </c>
      <c r="AB160" s="170">
        <v>1496</v>
      </c>
      <c r="AC160" s="171">
        <v>4384</v>
      </c>
      <c r="AD160" s="171">
        <v>3071</v>
      </c>
      <c r="AE160" s="171">
        <v>3108</v>
      </c>
      <c r="AF160" s="171">
        <v>2565</v>
      </c>
      <c r="AG160" s="175">
        <v>14624</v>
      </c>
    </row>
    <row r="161" spans="1:33">
      <c r="A161" s="104" t="s">
        <v>21</v>
      </c>
      <c r="B161" s="441" t="s">
        <v>178</v>
      </c>
      <c r="C161" s="58" t="s">
        <v>131</v>
      </c>
      <c r="D161" s="169">
        <v>1</v>
      </c>
      <c r="E161" s="168">
        <v>2</v>
      </c>
      <c r="F161" s="168">
        <v>3</v>
      </c>
      <c r="G161" s="168">
        <v>2</v>
      </c>
      <c r="H161" s="168">
        <v>0</v>
      </c>
      <c r="I161" s="174">
        <v>8</v>
      </c>
      <c r="J161" s="169">
        <v>2</v>
      </c>
      <c r="K161" s="168">
        <v>3</v>
      </c>
      <c r="L161" s="168">
        <v>6</v>
      </c>
      <c r="M161" s="168">
        <v>0</v>
      </c>
      <c r="N161" s="168">
        <v>0</v>
      </c>
      <c r="O161" s="168">
        <v>11</v>
      </c>
      <c r="P161" s="169">
        <v>1</v>
      </c>
      <c r="Q161" s="168">
        <v>0</v>
      </c>
      <c r="R161" s="168">
        <v>3</v>
      </c>
      <c r="S161" s="168">
        <v>1</v>
      </c>
      <c r="T161" s="168">
        <v>0</v>
      </c>
      <c r="U161" s="168">
        <v>5</v>
      </c>
      <c r="V161" s="169">
        <v>1</v>
      </c>
      <c r="W161" s="168">
        <v>2</v>
      </c>
      <c r="X161" s="168">
        <v>1</v>
      </c>
      <c r="Y161" s="168">
        <v>1</v>
      </c>
      <c r="Z161" s="168">
        <v>0</v>
      </c>
      <c r="AA161" s="168">
        <v>5</v>
      </c>
      <c r="AB161" s="169">
        <v>1</v>
      </c>
      <c r="AC161" s="168">
        <v>0</v>
      </c>
      <c r="AD161" s="168">
        <v>3</v>
      </c>
      <c r="AE161" s="168">
        <v>1</v>
      </c>
      <c r="AF161" s="168">
        <v>0</v>
      </c>
      <c r="AG161" s="174">
        <v>5</v>
      </c>
    </row>
    <row r="162" spans="1:33">
      <c r="A162" s="104"/>
      <c r="B162" s="442" t="s">
        <v>132</v>
      </c>
      <c r="C162" s="429" t="s">
        <v>133</v>
      </c>
      <c r="D162" s="172">
        <v>0</v>
      </c>
      <c r="E162" s="173">
        <v>0</v>
      </c>
      <c r="F162" s="173">
        <v>1</v>
      </c>
      <c r="G162" s="173">
        <v>25</v>
      </c>
      <c r="H162" s="173">
        <v>0</v>
      </c>
      <c r="I162" s="291">
        <v>26</v>
      </c>
      <c r="J162" s="172">
        <v>0</v>
      </c>
      <c r="K162" s="173">
        <v>0</v>
      </c>
      <c r="L162" s="173">
        <v>0</v>
      </c>
      <c r="M162" s="173">
        <v>17</v>
      </c>
      <c r="N162" s="173">
        <v>1</v>
      </c>
      <c r="O162" s="173">
        <v>18</v>
      </c>
      <c r="P162" s="172">
        <v>0</v>
      </c>
      <c r="Q162" s="173">
        <v>0</v>
      </c>
      <c r="R162" s="173">
        <v>0</v>
      </c>
      <c r="S162" s="173">
        <v>20</v>
      </c>
      <c r="T162" s="173">
        <v>0</v>
      </c>
      <c r="U162" s="173">
        <v>20</v>
      </c>
      <c r="V162" s="172">
        <v>0</v>
      </c>
      <c r="W162" s="173">
        <v>0</v>
      </c>
      <c r="X162" s="173">
        <v>0</v>
      </c>
      <c r="Y162" s="173">
        <v>7</v>
      </c>
      <c r="Z162" s="173">
        <v>0</v>
      </c>
      <c r="AA162" s="173">
        <v>7</v>
      </c>
      <c r="AB162" s="172">
        <v>0</v>
      </c>
      <c r="AC162" s="173">
        <v>0</v>
      </c>
      <c r="AD162" s="173">
        <v>0</v>
      </c>
      <c r="AE162" s="173">
        <v>5</v>
      </c>
      <c r="AF162" s="173">
        <v>0</v>
      </c>
      <c r="AG162" s="291">
        <v>5</v>
      </c>
    </row>
    <row r="163" spans="1:33">
      <c r="A163" s="104"/>
      <c r="B163" s="441"/>
      <c r="C163" s="58" t="s">
        <v>134</v>
      </c>
      <c r="D163" s="169">
        <v>0</v>
      </c>
      <c r="E163" s="168">
        <v>0</v>
      </c>
      <c r="F163" s="168">
        <v>0</v>
      </c>
      <c r="G163" s="168">
        <v>50</v>
      </c>
      <c r="H163" s="168">
        <v>1</v>
      </c>
      <c r="I163" s="174">
        <v>51</v>
      </c>
      <c r="J163" s="169">
        <v>0</v>
      </c>
      <c r="K163" s="168">
        <v>0</v>
      </c>
      <c r="L163" s="168">
        <v>0</v>
      </c>
      <c r="M163" s="168">
        <v>43</v>
      </c>
      <c r="N163" s="168">
        <v>0</v>
      </c>
      <c r="O163" s="168">
        <v>43</v>
      </c>
      <c r="P163" s="169">
        <v>0</v>
      </c>
      <c r="Q163" s="168">
        <v>0</v>
      </c>
      <c r="R163" s="168">
        <v>1</v>
      </c>
      <c r="S163" s="168">
        <v>78</v>
      </c>
      <c r="T163" s="168">
        <v>1</v>
      </c>
      <c r="U163" s="168">
        <v>80</v>
      </c>
      <c r="V163" s="169">
        <v>0</v>
      </c>
      <c r="W163" s="168">
        <v>0</v>
      </c>
      <c r="X163" s="168">
        <v>0</v>
      </c>
      <c r="Y163" s="168">
        <v>72</v>
      </c>
      <c r="Z163" s="168">
        <v>1</v>
      </c>
      <c r="AA163" s="168">
        <v>73</v>
      </c>
      <c r="AB163" s="169">
        <v>0</v>
      </c>
      <c r="AC163" s="168">
        <v>0</v>
      </c>
      <c r="AD163" s="168">
        <v>0</v>
      </c>
      <c r="AE163" s="168">
        <v>62</v>
      </c>
      <c r="AF163" s="168">
        <v>0</v>
      </c>
      <c r="AG163" s="174">
        <v>62</v>
      </c>
    </row>
    <row r="164" spans="1:33">
      <c r="A164" s="104"/>
      <c r="B164" s="441"/>
      <c r="C164" s="58" t="s">
        <v>135</v>
      </c>
      <c r="D164" s="169">
        <v>0</v>
      </c>
      <c r="E164" s="168">
        <v>1</v>
      </c>
      <c r="F164" s="168">
        <v>1</v>
      </c>
      <c r="G164" s="168">
        <v>5</v>
      </c>
      <c r="H164" s="168">
        <v>0</v>
      </c>
      <c r="I164" s="174">
        <v>7</v>
      </c>
      <c r="J164" s="169">
        <v>0</v>
      </c>
      <c r="K164" s="168">
        <v>1</v>
      </c>
      <c r="L164" s="168">
        <v>2</v>
      </c>
      <c r="M164" s="168">
        <v>1</v>
      </c>
      <c r="N164" s="168">
        <v>1</v>
      </c>
      <c r="O164" s="168">
        <v>5</v>
      </c>
      <c r="P164" s="169">
        <v>0</v>
      </c>
      <c r="Q164" s="168">
        <v>0</v>
      </c>
      <c r="R164" s="168">
        <v>4</v>
      </c>
      <c r="S164" s="168">
        <v>0</v>
      </c>
      <c r="T164" s="168">
        <v>0</v>
      </c>
      <c r="U164" s="168">
        <v>4</v>
      </c>
      <c r="V164" s="169">
        <v>0</v>
      </c>
      <c r="W164" s="168">
        <v>0</v>
      </c>
      <c r="X164" s="168">
        <v>1</v>
      </c>
      <c r="Y164" s="168">
        <v>4</v>
      </c>
      <c r="Z164" s="168">
        <v>0</v>
      </c>
      <c r="AA164" s="168">
        <v>5</v>
      </c>
      <c r="AB164" s="169">
        <v>0</v>
      </c>
      <c r="AC164" s="168">
        <v>0</v>
      </c>
      <c r="AD164" s="168">
        <v>8</v>
      </c>
      <c r="AE164" s="168">
        <v>7</v>
      </c>
      <c r="AF164" s="168">
        <v>1</v>
      </c>
      <c r="AG164" s="174">
        <v>16</v>
      </c>
    </row>
    <row r="165" spans="1:33">
      <c r="A165" s="104"/>
      <c r="B165" s="441"/>
      <c r="C165" s="58" t="s">
        <v>136</v>
      </c>
      <c r="D165" s="169">
        <v>0</v>
      </c>
      <c r="E165" s="168">
        <v>0</v>
      </c>
      <c r="F165" s="168">
        <v>1</v>
      </c>
      <c r="G165" s="168">
        <v>0</v>
      </c>
      <c r="H165" s="168">
        <v>0</v>
      </c>
      <c r="I165" s="174">
        <v>1</v>
      </c>
      <c r="J165" s="169">
        <v>0</v>
      </c>
      <c r="K165" s="168">
        <v>0</v>
      </c>
      <c r="L165" s="168">
        <v>0</v>
      </c>
      <c r="M165" s="168">
        <v>0</v>
      </c>
      <c r="N165" s="168">
        <v>0</v>
      </c>
      <c r="O165" s="168">
        <v>0</v>
      </c>
      <c r="P165" s="169">
        <v>0</v>
      </c>
      <c r="Q165" s="168">
        <v>0</v>
      </c>
      <c r="R165" s="168">
        <v>0</v>
      </c>
      <c r="S165" s="168">
        <v>1</v>
      </c>
      <c r="T165" s="168">
        <v>0</v>
      </c>
      <c r="U165" s="168">
        <v>1</v>
      </c>
      <c r="V165" s="169">
        <v>0</v>
      </c>
      <c r="W165" s="168">
        <v>0</v>
      </c>
      <c r="X165" s="168">
        <v>0</v>
      </c>
      <c r="Y165" s="168">
        <v>0</v>
      </c>
      <c r="Z165" s="168">
        <v>0</v>
      </c>
      <c r="AA165" s="168">
        <v>0</v>
      </c>
      <c r="AB165" s="169">
        <v>0</v>
      </c>
      <c r="AC165" s="168">
        <v>0</v>
      </c>
      <c r="AD165" s="168">
        <v>0</v>
      </c>
      <c r="AE165" s="168">
        <v>1</v>
      </c>
      <c r="AF165" s="168">
        <v>0</v>
      </c>
      <c r="AG165" s="174">
        <v>1</v>
      </c>
    </row>
    <row r="166" spans="1:33">
      <c r="A166" s="104"/>
      <c r="B166" s="441"/>
      <c r="C166" s="58" t="s">
        <v>137</v>
      </c>
      <c r="D166" s="169">
        <v>13</v>
      </c>
      <c r="E166" s="168">
        <v>30</v>
      </c>
      <c r="F166" s="168">
        <v>108</v>
      </c>
      <c r="G166" s="168">
        <v>279</v>
      </c>
      <c r="H166" s="168">
        <v>70</v>
      </c>
      <c r="I166" s="174">
        <v>500</v>
      </c>
      <c r="J166" s="169">
        <v>5</v>
      </c>
      <c r="K166" s="168">
        <v>43</v>
      </c>
      <c r="L166" s="168">
        <v>102</v>
      </c>
      <c r="M166" s="168">
        <v>303</v>
      </c>
      <c r="N166" s="168">
        <v>65</v>
      </c>
      <c r="O166" s="168">
        <v>518</v>
      </c>
      <c r="P166" s="169">
        <v>7</v>
      </c>
      <c r="Q166" s="168">
        <v>19</v>
      </c>
      <c r="R166" s="168">
        <v>73</v>
      </c>
      <c r="S166" s="168">
        <v>294</v>
      </c>
      <c r="T166" s="168">
        <v>83</v>
      </c>
      <c r="U166" s="168">
        <v>476</v>
      </c>
      <c r="V166" s="169">
        <v>7</v>
      </c>
      <c r="W166" s="168">
        <v>46</v>
      </c>
      <c r="X166" s="168">
        <v>130</v>
      </c>
      <c r="Y166" s="168">
        <v>501</v>
      </c>
      <c r="Z166" s="168">
        <v>124</v>
      </c>
      <c r="AA166" s="168">
        <v>808</v>
      </c>
      <c r="AB166" s="169">
        <v>7</v>
      </c>
      <c r="AC166" s="168">
        <v>23</v>
      </c>
      <c r="AD166" s="168">
        <v>64</v>
      </c>
      <c r="AE166" s="168">
        <v>446</v>
      </c>
      <c r="AF166" s="168">
        <v>96</v>
      </c>
      <c r="AG166" s="174">
        <v>636</v>
      </c>
    </row>
    <row r="167" spans="1:33">
      <c r="A167" s="104"/>
      <c r="B167" s="441"/>
      <c r="C167" s="58" t="s">
        <v>307</v>
      </c>
      <c r="D167" s="169">
        <v>4</v>
      </c>
      <c r="E167" s="168">
        <v>2</v>
      </c>
      <c r="F167" s="168">
        <v>14</v>
      </c>
      <c r="G167" s="168">
        <v>91</v>
      </c>
      <c r="H167" s="168">
        <v>34</v>
      </c>
      <c r="I167" s="174">
        <v>145</v>
      </c>
      <c r="J167" s="169">
        <v>1</v>
      </c>
      <c r="K167" s="168">
        <v>5</v>
      </c>
      <c r="L167" s="168">
        <v>21</v>
      </c>
      <c r="M167" s="168">
        <v>96</v>
      </c>
      <c r="N167" s="168">
        <v>37</v>
      </c>
      <c r="O167" s="168">
        <v>160</v>
      </c>
      <c r="P167" s="169">
        <v>4</v>
      </c>
      <c r="Q167" s="168">
        <v>16</v>
      </c>
      <c r="R167" s="168">
        <v>30</v>
      </c>
      <c r="S167" s="168">
        <v>117</v>
      </c>
      <c r="T167" s="168">
        <v>59</v>
      </c>
      <c r="U167" s="168">
        <v>226</v>
      </c>
      <c r="V167" s="169">
        <v>5</v>
      </c>
      <c r="W167" s="168">
        <v>10</v>
      </c>
      <c r="X167" s="168">
        <v>41</v>
      </c>
      <c r="Y167" s="168">
        <v>217</v>
      </c>
      <c r="Z167" s="168">
        <v>58</v>
      </c>
      <c r="AA167" s="168">
        <v>331</v>
      </c>
      <c r="AB167" s="169">
        <v>57</v>
      </c>
      <c r="AC167" s="168">
        <v>64</v>
      </c>
      <c r="AD167" s="168">
        <v>303</v>
      </c>
      <c r="AE167" s="168">
        <v>2455</v>
      </c>
      <c r="AF167" s="168">
        <v>896</v>
      </c>
      <c r="AG167" s="174">
        <v>3775</v>
      </c>
    </row>
    <row r="168" spans="1:33">
      <c r="A168" s="104"/>
      <c r="B168" s="443"/>
      <c r="C168" s="444" t="s">
        <v>36</v>
      </c>
      <c r="D168" s="170">
        <v>17</v>
      </c>
      <c r="E168" s="171">
        <v>33</v>
      </c>
      <c r="F168" s="171">
        <v>125</v>
      </c>
      <c r="G168" s="171">
        <v>450</v>
      </c>
      <c r="H168" s="171">
        <v>105</v>
      </c>
      <c r="I168" s="175">
        <v>730</v>
      </c>
      <c r="J168" s="170">
        <v>6</v>
      </c>
      <c r="K168" s="171">
        <v>49</v>
      </c>
      <c r="L168" s="171">
        <v>125</v>
      </c>
      <c r="M168" s="171">
        <v>460</v>
      </c>
      <c r="N168" s="171">
        <v>104</v>
      </c>
      <c r="O168" s="171">
        <v>744</v>
      </c>
      <c r="P168" s="170">
        <v>11</v>
      </c>
      <c r="Q168" s="171">
        <v>35</v>
      </c>
      <c r="R168" s="171">
        <v>108</v>
      </c>
      <c r="S168" s="171">
        <v>510</v>
      </c>
      <c r="T168" s="171">
        <v>143</v>
      </c>
      <c r="U168" s="171">
        <v>807</v>
      </c>
      <c r="V168" s="170">
        <v>12</v>
      </c>
      <c r="W168" s="171">
        <v>56</v>
      </c>
      <c r="X168" s="171">
        <v>172</v>
      </c>
      <c r="Y168" s="171">
        <v>801</v>
      </c>
      <c r="Z168" s="171">
        <v>183</v>
      </c>
      <c r="AA168" s="171">
        <v>1224</v>
      </c>
      <c r="AB168" s="170">
        <v>64</v>
      </c>
      <c r="AC168" s="171">
        <v>87</v>
      </c>
      <c r="AD168" s="171">
        <v>375</v>
      </c>
      <c r="AE168" s="171">
        <v>2976</v>
      </c>
      <c r="AF168" s="171">
        <v>993</v>
      </c>
      <c r="AG168" s="175">
        <v>4495</v>
      </c>
    </row>
    <row r="169" spans="1:33">
      <c r="A169" s="104"/>
      <c r="B169" s="441" t="s">
        <v>138</v>
      </c>
      <c r="C169" s="58" t="s">
        <v>138</v>
      </c>
      <c r="D169" s="169">
        <v>1</v>
      </c>
      <c r="E169" s="168">
        <v>3</v>
      </c>
      <c r="F169" s="168">
        <v>29</v>
      </c>
      <c r="G169" s="168">
        <v>315</v>
      </c>
      <c r="H169" s="168">
        <v>40</v>
      </c>
      <c r="I169" s="174">
        <v>388</v>
      </c>
      <c r="J169" s="169">
        <v>1</v>
      </c>
      <c r="K169" s="168">
        <v>2</v>
      </c>
      <c r="L169" s="168">
        <v>29</v>
      </c>
      <c r="M169" s="168">
        <v>299</v>
      </c>
      <c r="N169" s="168">
        <v>40</v>
      </c>
      <c r="O169" s="168">
        <v>371</v>
      </c>
      <c r="P169" s="169">
        <v>1</v>
      </c>
      <c r="Q169" s="168">
        <v>6</v>
      </c>
      <c r="R169" s="168">
        <v>27</v>
      </c>
      <c r="S169" s="168">
        <v>232</v>
      </c>
      <c r="T169" s="168">
        <v>23</v>
      </c>
      <c r="U169" s="168">
        <v>289</v>
      </c>
      <c r="V169" s="169">
        <v>1</v>
      </c>
      <c r="W169" s="168">
        <v>5</v>
      </c>
      <c r="X169" s="168">
        <v>19</v>
      </c>
      <c r="Y169" s="168">
        <v>186</v>
      </c>
      <c r="Z169" s="168">
        <v>20</v>
      </c>
      <c r="AA169" s="168">
        <v>231</v>
      </c>
      <c r="AB169" s="169">
        <v>2</v>
      </c>
      <c r="AC169" s="168">
        <v>3</v>
      </c>
      <c r="AD169" s="168">
        <v>13</v>
      </c>
      <c r="AE169" s="168">
        <v>132</v>
      </c>
      <c r="AF169" s="168">
        <v>13</v>
      </c>
      <c r="AG169" s="174">
        <v>163</v>
      </c>
    </row>
    <row r="170" spans="1:33">
      <c r="A170" s="104"/>
      <c r="B170" s="442" t="s">
        <v>139</v>
      </c>
      <c r="C170" s="429" t="s">
        <v>140</v>
      </c>
      <c r="D170" s="172">
        <v>2</v>
      </c>
      <c r="E170" s="173">
        <v>1</v>
      </c>
      <c r="F170" s="173">
        <v>13</v>
      </c>
      <c r="G170" s="173">
        <v>74</v>
      </c>
      <c r="H170" s="173">
        <v>8</v>
      </c>
      <c r="I170" s="291">
        <v>98</v>
      </c>
      <c r="J170" s="172">
        <v>1</v>
      </c>
      <c r="K170" s="173">
        <v>4</v>
      </c>
      <c r="L170" s="173">
        <v>22</v>
      </c>
      <c r="M170" s="173">
        <v>105</v>
      </c>
      <c r="N170" s="173">
        <v>12</v>
      </c>
      <c r="O170" s="173">
        <v>144</v>
      </c>
      <c r="P170" s="172">
        <v>1</v>
      </c>
      <c r="Q170" s="173">
        <v>2</v>
      </c>
      <c r="R170" s="173">
        <v>19</v>
      </c>
      <c r="S170" s="173">
        <v>92</v>
      </c>
      <c r="T170" s="173">
        <v>7</v>
      </c>
      <c r="U170" s="173">
        <v>121</v>
      </c>
      <c r="V170" s="172">
        <v>3</v>
      </c>
      <c r="W170" s="173">
        <v>4</v>
      </c>
      <c r="X170" s="173">
        <v>13</v>
      </c>
      <c r="Y170" s="173">
        <v>90</v>
      </c>
      <c r="Z170" s="173">
        <v>12</v>
      </c>
      <c r="AA170" s="173">
        <v>122</v>
      </c>
      <c r="AB170" s="172">
        <v>0</v>
      </c>
      <c r="AC170" s="173">
        <v>5</v>
      </c>
      <c r="AD170" s="173">
        <v>7</v>
      </c>
      <c r="AE170" s="173">
        <v>112</v>
      </c>
      <c r="AF170" s="173">
        <v>11</v>
      </c>
      <c r="AG170" s="291">
        <v>135</v>
      </c>
    </row>
    <row r="171" spans="1:33">
      <c r="A171" s="104"/>
      <c r="B171" s="58"/>
      <c r="C171" s="58" t="s">
        <v>141</v>
      </c>
      <c r="D171" s="169">
        <v>0</v>
      </c>
      <c r="E171" s="168">
        <v>6</v>
      </c>
      <c r="F171" s="168">
        <v>1</v>
      </c>
      <c r="G171" s="168">
        <v>1</v>
      </c>
      <c r="H171" s="168">
        <v>0</v>
      </c>
      <c r="I171" s="174">
        <v>8</v>
      </c>
      <c r="J171" s="169">
        <v>2</v>
      </c>
      <c r="K171" s="168">
        <v>4</v>
      </c>
      <c r="L171" s="168">
        <v>1</v>
      </c>
      <c r="M171" s="168">
        <v>0</v>
      </c>
      <c r="N171" s="168">
        <v>0</v>
      </c>
      <c r="O171" s="168">
        <v>7</v>
      </c>
      <c r="P171" s="169">
        <v>1</v>
      </c>
      <c r="Q171" s="168">
        <v>4</v>
      </c>
      <c r="R171" s="168">
        <v>0</v>
      </c>
      <c r="S171" s="168">
        <v>0</v>
      </c>
      <c r="T171" s="168">
        <v>0</v>
      </c>
      <c r="U171" s="168">
        <v>5</v>
      </c>
      <c r="V171" s="169">
        <v>2</v>
      </c>
      <c r="W171" s="168">
        <v>2</v>
      </c>
      <c r="X171" s="168">
        <v>1</v>
      </c>
      <c r="Y171" s="168">
        <v>0</v>
      </c>
      <c r="Z171" s="168">
        <v>0</v>
      </c>
      <c r="AA171" s="168">
        <v>5</v>
      </c>
      <c r="AB171" s="169">
        <v>4</v>
      </c>
      <c r="AC171" s="168">
        <v>4</v>
      </c>
      <c r="AD171" s="168">
        <v>1</v>
      </c>
      <c r="AE171" s="168">
        <v>0</v>
      </c>
      <c r="AF171" s="168">
        <v>0</v>
      </c>
      <c r="AG171" s="174">
        <v>9</v>
      </c>
    </row>
    <row r="172" spans="1:33">
      <c r="A172" s="104"/>
      <c r="B172" s="441"/>
      <c r="C172" s="58" t="s">
        <v>142</v>
      </c>
      <c r="D172" s="169">
        <v>0</v>
      </c>
      <c r="E172" s="168">
        <v>0</v>
      </c>
      <c r="F172" s="168">
        <v>1</v>
      </c>
      <c r="G172" s="168">
        <v>1</v>
      </c>
      <c r="H172" s="168">
        <v>0</v>
      </c>
      <c r="I172" s="174">
        <v>2</v>
      </c>
      <c r="J172" s="169">
        <v>0</v>
      </c>
      <c r="K172" s="168">
        <v>0</v>
      </c>
      <c r="L172" s="168">
        <v>0</v>
      </c>
      <c r="M172" s="168">
        <v>0</v>
      </c>
      <c r="N172" s="168">
        <v>0</v>
      </c>
      <c r="O172" s="168">
        <v>0</v>
      </c>
      <c r="P172" s="169">
        <v>0</v>
      </c>
      <c r="Q172" s="168">
        <v>0</v>
      </c>
      <c r="R172" s="168">
        <v>0</v>
      </c>
      <c r="S172" s="168">
        <v>1</v>
      </c>
      <c r="T172" s="168">
        <v>0</v>
      </c>
      <c r="U172" s="168">
        <v>1</v>
      </c>
      <c r="V172" s="169">
        <v>0</v>
      </c>
      <c r="W172" s="168">
        <v>0</v>
      </c>
      <c r="X172" s="168">
        <v>1</v>
      </c>
      <c r="Y172" s="168">
        <v>1</v>
      </c>
      <c r="Z172" s="168">
        <v>0</v>
      </c>
      <c r="AA172" s="168">
        <v>2</v>
      </c>
      <c r="AB172" s="169">
        <v>0</v>
      </c>
      <c r="AC172" s="168">
        <v>0</v>
      </c>
      <c r="AD172" s="168">
        <v>0</v>
      </c>
      <c r="AE172" s="168">
        <v>0</v>
      </c>
      <c r="AF172" s="168">
        <v>0</v>
      </c>
      <c r="AG172" s="174">
        <v>0</v>
      </c>
    </row>
    <row r="173" spans="1:33">
      <c r="A173" s="104"/>
      <c r="B173" s="441"/>
      <c r="C173" s="58" t="s">
        <v>143</v>
      </c>
      <c r="D173" s="169">
        <v>11</v>
      </c>
      <c r="E173" s="168">
        <v>10</v>
      </c>
      <c r="F173" s="168">
        <v>12</v>
      </c>
      <c r="G173" s="168">
        <v>3</v>
      </c>
      <c r="H173" s="168">
        <v>0</v>
      </c>
      <c r="I173" s="174">
        <v>36</v>
      </c>
      <c r="J173" s="169">
        <v>14</v>
      </c>
      <c r="K173" s="168">
        <v>11</v>
      </c>
      <c r="L173" s="168">
        <v>8</v>
      </c>
      <c r="M173" s="168">
        <v>3</v>
      </c>
      <c r="N173" s="168">
        <v>0</v>
      </c>
      <c r="O173" s="168">
        <v>36</v>
      </c>
      <c r="P173" s="169">
        <v>5</v>
      </c>
      <c r="Q173" s="168">
        <v>8</v>
      </c>
      <c r="R173" s="168">
        <v>8</v>
      </c>
      <c r="S173" s="168">
        <v>6</v>
      </c>
      <c r="T173" s="168">
        <v>0</v>
      </c>
      <c r="U173" s="168">
        <v>27</v>
      </c>
      <c r="V173" s="169">
        <v>15</v>
      </c>
      <c r="W173" s="168">
        <v>14</v>
      </c>
      <c r="X173" s="168">
        <v>10</v>
      </c>
      <c r="Y173" s="168">
        <v>4</v>
      </c>
      <c r="Z173" s="168">
        <v>1</v>
      </c>
      <c r="AA173" s="168">
        <v>44</v>
      </c>
      <c r="AB173" s="169">
        <v>11</v>
      </c>
      <c r="AC173" s="168">
        <v>10</v>
      </c>
      <c r="AD173" s="168">
        <v>9</v>
      </c>
      <c r="AE173" s="168">
        <v>3</v>
      </c>
      <c r="AF173" s="168">
        <v>0</v>
      </c>
      <c r="AG173" s="174">
        <v>33</v>
      </c>
    </row>
    <row r="174" spans="1:33">
      <c r="A174" s="104"/>
      <c r="B174" s="441"/>
      <c r="C174" s="58" t="s">
        <v>144</v>
      </c>
      <c r="D174" s="169">
        <v>0</v>
      </c>
      <c r="E174" s="168">
        <v>0</v>
      </c>
      <c r="F174" s="168">
        <v>1</v>
      </c>
      <c r="G174" s="168">
        <v>0</v>
      </c>
      <c r="H174" s="168">
        <v>0</v>
      </c>
      <c r="I174" s="174">
        <v>1</v>
      </c>
      <c r="J174" s="169">
        <v>0</v>
      </c>
      <c r="K174" s="168">
        <v>0</v>
      </c>
      <c r="L174" s="168">
        <v>0</v>
      </c>
      <c r="M174" s="168">
        <v>0</v>
      </c>
      <c r="N174" s="168">
        <v>0</v>
      </c>
      <c r="O174" s="168">
        <v>0</v>
      </c>
      <c r="P174" s="169">
        <v>0</v>
      </c>
      <c r="Q174" s="168">
        <v>0</v>
      </c>
      <c r="R174" s="168">
        <v>0</v>
      </c>
      <c r="S174" s="168">
        <v>0</v>
      </c>
      <c r="T174" s="168">
        <v>1</v>
      </c>
      <c r="U174" s="168">
        <v>1</v>
      </c>
      <c r="V174" s="169">
        <v>0</v>
      </c>
      <c r="W174" s="168">
        <v>0</v>
      </c>
      <c r="X174" s="168">
        <v>0</v>
      </c>
      <c r="Y174" s="168">
        <v>0</v>
      </c>
      <c r="Z174" s="168">
        <v>0</v>
      </c>
      <c r="AA174" s="168">
        <v>0</v>
      </c>
      <c r="AB174" s="169">
        <v>0</v>
      </c>
      <c r="AC174" s="168">
        <v>0</v>
      </c>
      <c r="AD174" s="168">
        <v>0</v>
      </c>
      <c r="AE174" s="168">
        <v>0</v>
      </c>
      <c r="AF174" s="168">
        <v>0</v>
      </c>
      <c r="AG174" s="174">
        <v>0</v>
      </c>
    </row>
    <row r="175" spans="1:33">
      <c r="A175" s="104"/>
      <c r="B175" s="441"/>
      <c r="C175" s="58" t="s">
        <v>308</v>
      </c>
      <c r="D175" s="169">
        <v>1</v>
      </c>
      <c r="E175" s="168">
        <v>3</v>
      </c>
      <c r="F175" s="168">
        <v>23</v>
      </c>
      <c r="G175" s="168">
        <v>82</v>
      </c>
      <c r="H175" s="168">
        <v>21</v>
      </c>
      <c r="I175" s="174">
        <v>130</v>
      </c>
      <c r="J175" s="169">
        <v>2</v>
      </c>
      <c r="K175" s="168">
        <v>11</v>
      </c>
      <c r="L175" s="168">
        <v>34</v>
      </c>
      <c r="M175" s="168">
        <v>82</v>
      </c>
      <c r="N175" s="168">
        <v>18</v>
      </c>
      <c r="O175" s="168">
        <v>147</v>
      </c>
      <c r="P175" s="169">
        <v>3</v>
      </c>
      <c r="Q175" s="168">
        <v>7</v>
      </c>
      <c r="R175" s="168">
        <v>13</v>
      </c>
      <c r="S175" s="168">
        <v>67</v>
      </c>
      <c r="T175" s="168">
        <v>15</v>
      </c>
      <c r="U175" s="168">
        <v>105</v>
      </c>
      <c r="V175" s="169">
        <v>5</v>
      </c>
      <c r="W175" s="168">
        <v>13</v>
      </c>
      <c r="X175" s="168">
        <v>17</v>
      </c>
      <c r="Y175" s="168">
        <v>102</v>
      </c>
      <c r="Z175" s="168">
        <v>11</v>
      </c>
      <c r="AA175" s="168">
        <v>148</v>
      </c>
      <c r="AB175" s="169">
        <v>0</v>
      </c>
      <c r="AC175" s="168">
        <v>13</v>
      </c>
      <c r="AD175" s="168">
        <v>20</v>
      </c>
      <c r="AE175" s="168">
        <v>43</v>
      </c>
      <c r="AF175" s="168">
        <v>13</v>
      </c>
      <c r="AG175" s="174">
        <v>89</v>
      </c>
    </row>
    <row r="176" spans="1:33">
      <c r="A176" s="104"/>
      <c r="B176" s="443"/>
      <c r="C176" s="444" t="s">
        <v>36</v>
      </c>
      <c r="D176" s="170">
        <v>14</v>
      </c>
      <c r="E176" s="171">
        <v>20</v>
      </c>
      <c r="F176" s="171">
        <v>51</v>
      </c>
      <c r="G176" s="171">
        <v>161</v>
      </c>
      <c r="H176" s="171">
        <v>29</v>
      </c>
      <c r="I176" s="175">
        <v>275</v>
      </c>
      <c r="J176" s="170">
        <v>19</v>
      </c>
      <c r="K176" s="171">
        <v>30</v>
      </c>
      <c r="L176" s="171">
        <v>65</v>
      </c>
      <c r="M176" s="171">
        <v>190</v>
      </c>
      <c r="N176" s="171">
        <v>30</v>
      </c>
      <c r="O176" s="171">
        <v>334</v>
      </c>
      <c r="P176" s="170">
        <v>10</v>
      </c>
      <c r="Q176" s="171">
        <v>21</v>
      </c>
      <c r="R176" s="171">
        <v>40</v>
      </c>
      <c r="S176" s="171">
        <v>166</v>
      </c>
      <c r="T176" s="171">
        <v>23</v>
      </c>
      <c r="U176" s="171">
        <v>260</v>
      </c>
      <c r="V176" s="170">
        <v>25</v>
      </c>
      <c r="W176" s="171">
        <v>33</v>
      </c>
      <c r="X176" s="171">
        <v>42</v>
      </c>
      <c r="Y176" s="171">
        <v>197</v>
      </c>
      <c r="Z176" s="171">
        <v>24</v>
      </c>
      <c r="AA176" s="171">
        <v>321</v>
      </c>
      <c r="AB176" s="170">
        <v>15</v>
      </c>
      <c r="AC176" s="171">
        <v>32</v>
      </c>
      <c r="AD176" s="171">
        <v>37</v>
      </c>
      <c r="AE176" s="171">
        <v>158</v>
      </c>
      <c r="AF176" s="171">
        <v>24</v>
      </c>
      <c r="AG176" s="175">
        <v>266</v>
      </c>
    </row>
    <row r="177" spans="1:33">
      <c r="A177" s="446"/>
      <c r="B177" s="443" t="s">
        <v>36</v>
      </c>
      <c r="C177" s="444"/>
      <c r="D177" s="170">
        <v>33</v>
      </c>
      <c r="E177" s="171">
        <v>58</v>
      </c>
      <c r="F177" s="171">
        <v>208</v>
      </c>
      <c r="G177" s="171">
        <v>928</v>
      </c>
      <c r="H177" s="171">
        <v>174</v>
      </c>
      <c r="I177" s="175">
        <v>1401</v>
      </c>
      <c r="J177" s="170">
        <v>28</v>
      </c>
      <c r="K177" s="171">
        <v>84</v>
      </c>
      <c r="L177" s="171">
        <v>225</v>
      </c>
      <c r="M177" s="171">
        <v>949</v>
      </c>
      <c r="N177" s="171">
        <v>174</v>
      </c>
      <c r="O177" s="171">
        <v>1460</v>
      </c>
      <c r="P177" s="170">
        <v>23</v>
      </c>
      <c r="Q177" s="171">
        <v>62</v>
      </c>
      <c r="R177" s="171">
        <v>178</v>
      </c>
      <c r="S177" s="171">
        <v>909</v>
      </c>
      <c r="T177" s="171">
        <v>189</v>
      </c>
      <c r="U177" s="171">
        <v>1361</v>
      </c>
      <c r="V177" s="170">
        <v>39</v>
      </c>
      <c r="W177" s="171">
        <v>96</v>
      </c>
      <c r="X177" s="171">
        <v>234</v>
      </c>
      <c r="Y177" s="171">
        <v>1185</v>
      </c>
      <c r="Z177" s="171">
        <v>227</v>
      </c>
      <c r="AA177" s="171">
        <v>1781</v>
      </c>
      <c r="AB177" s="170">
        <v>82</v>
      </c>
      <c r="AC177" s="171">
        <v>122</v>
      </c>
      <c r="AD177" s="171">
        <v>428</v>
      </c>
      <c r="AE177" s="171">
        <v>3267</v>
      </c>
      <c r="AF177" s="171">
        <v>1030</v>
      </c>
      <c r="AG177" s="175">
        <v>4929</v>
      </c>
    </row>
    <row r="178" spans="1:33">
      <c r="A178" s="447" t="s">
        <v>36</v>
      </c>
      <c r="B178" s="445"/>
      <c r="C178" s="440"/>
      <c r="D178" s="179">
        <v>13470</v>
      </c>
      <c r="E178" s="178">
        <v>19016</v>
      </c>
      <c r="F178" s="178">
        <v>37600</v>
      </c>
      <c r="G178" s="178">
        <v>45615</v>
      </c>
      <c r="H178" s="178">
        <v>11602</v>
      </c>
      <c r="I178" s="180">
        <v>127303</v>
      </c>
      <c r="J178" s="179">
        <v>12548</v>
      </c>
      <c r="K178" s="178">
        <v>25805</v>
      </c>
      <c r="L178" s="178">
        <v>34641</v>
      </c>
      <c r="M178" s="178">
        <v>42450</v>
      </c>
      <c r="N178" s="178">
        <v>11359</v>
      </c>
      <c r="O178" s="178">
        <v>126803</v>
      </c>
      <c r="P178" s="179">
        <v>12101</v>
      </c>
      <c r="Q178" s="178">
        <v>24222</v>
      </c>
      <c r="R178" s="178">
        <v>25854</v>
      </c>
      <c r="S178" s="178">
        <v>36253</v>
      </c>
      <c r="T178" s="178">
        <v>10567</v>
      </c>
      <c r="U178" s="178">
        <v>108997</v>
      </c>
      <c r="V178" s="179">
        <v>12006</v>
      </c>
      <c r="W178" s="178">
        <v>26189</v>
      </c>
      <c r="X178" s="178">
        <v>29894</v>
      </c>
      <c r="Y178" s="178">
        <v>46538</v>
      </c>
      <c r="Z178" s="178">
        <v>10943</v>
      </c>
      <c r="AA178" s="178">
        <v>125570</v>
      </c>
      <c r="AB178" s="179">
        <v>10826</v>
      </c>
      <c r="AC178" s="178">
        <v>21876</v>
      </c>
      <c r="AD178" s="178">
        <v>26575</v>
      </c>
      <c r="AE178" s="178">
        <v>47886</v>
      </c>
      <c r="AF178" s="178">
        <v>11481</v>
      </c>
      <c r="AG178" s="180">
        <v>118644</v>
      </c>
    </row>
    <row r="179" spans="1:33">
      <c r="A179" s="16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E179" s="165"/>
      <c r="AF179" s="165"/>
      <c r="AG179" s="165"/>
    </row>
    <row r="180" spans="1:33" ht="15.75">
      <c r="A180" s="307" t="s">
        <v>311</v>
      </c>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row>
    <row r="181" spans="1:33">
      <c r="A181" s="52" t="s">
        <v>470</v>
      </c>
      <c r="B181" s="46"/>
      <c r="C181" s="46"/>
      <c r="D181" s="54"/>
      <c r="E181" s="55"/>
      <c r="F181" s="55"/>
      <c r="G181" s="55"/>
      <c r="H181" s="55"/>
      <c r="I181" s="57"/>
      <c r="J181" s="54"/>
      <c r="K181" s="55"/>
      <c r="L181" s="55"/>
      <c r="M181" s="55"/>
      <c r="N181" s="55"/>
      <c r="O181" s="57"/>
      <c r="P181" s="54"/>
      <c r="Q181" s="55"/>
      <c r="R181" s="55"/>
      <c r="S181" s="55"/>
      <c r="T181" s="55"/>
      <c r="U181" s="57"/>
      <c r="V181" s="54"/>
      <c r="W181" s="55"/>
      <c r="X181" s="55"/>
      <c r="Y181" s="55"/>
      <c r="Z181" s="55"/>
      <c r="AA181" s="57"/>
      <c r="AB181" s="54"/>
      <c r="AC181" s="55"/>
      <c r="AD181" s="55"/>
      <c r="AE181" s="55"/>
      <c r="AF181" s="55"/>
      <c r="AG181" s="57"/>
    </row>
    <row r="182" spans="1:33">
      <c r="A182" s="104" t="s">
        <v>6</v>
      </c>
      <c r="B182" s="440" t="s">
        <v>32</v>
      </c>
      <c r="C182" s="440" t="s">
        <v>32</v>
      </c>
      <c r="D182" s="179">
        <v>31</v>
      </c>
      <c r="E182" s="178">
        <v>0</v>
      </c>
      <c r="F182" s="178">
        <v>0</v>
      </c>
      <c r="G182" s="178">
        <v>0</v>
      </c>
      <c r="H182" s="178">
        <v>0</v>
      </c>
      <c r="I182" s="180">
        <v>31</v>
      </c>
      <c r="J182" s="179">
        <v>34</v>
      </c>
      <c r="K182" s="178">
        <v>0</v>
      </c>
      <c r="L182" s="178">
        <v>0</v>
      </c>
      <c r="M182" s="178">
        <v>0</v>
      </c>
      <c r="N182" s="178">
        <v>0</v>
      </c>
      <c r="O182" s="178">
        <v>34</v>
      </c>
      <c r="P182" s="179">
        <v>18</v>
      </c>
      <c r="Q182" s="178">
        <v>0</v>
      </c>
      <c r="R182" s="178">
        <v>0</v>
      </c>
      <c r="S182" s="178">
        <v>0</v>
      </c>
      <c r="T182" s="178">
        <v>0</v>
      </c>
      <c r="U182" s="178">
        <v>18</v>
      </c>
      <c r="V182" s="179">
        <v>24</v>
      </c>
      <c r="W182" s="178">
        <v>0</v>
      </c>
      <c r="X182" s="178">
        <v>0</v>
      </c>
      <c r="Y182" s="178">
        <v>0</v>
      </c>
      <c r="Z182" s="178">
        <v>0</v>
      </c>
      <c r="AA182" s="178">
        <v>24</v>
      </c>
      <c r="AB182" s="179">
        <v>35</v>
      </c>
      <c r="AC182" s="178">
        <v>0</v>
      </c>
      <c r="AD182" s="178">
        <v>0</v>
      </c>
      <c r="AE182" s="178">
        <v>0</v>
      </c>
      <c r="AF182" s="178">
        <v>0</v>
      </c>
      <c r="AG182" s="180">
        <v>35</v>
      </c>
    </row>
    <row r="183" spans="1:33" s="165" customFormat="1">
      <c r="A183" s="104"/>
      <c r="B183" s="445" t="s">
        <v>33</v>
      </c>
      <c r="C183" s="440" t="s">
        <v>33</v>
      </c>
      <c r="D183" s="179">
        <v>1</v>
      </c>
      <c r="E183" s="178">
        <v>0</v>
      </c>
      <c r="F183" s="178">
        <v>0</v>
      </c>
      <c r="G183" s="178">
        <v>0</v>
      </c>
      <c r="H183" s="178">
        <v>0</v>
      </c>
      <c r="I183" s="180">
        <v>1</v>
      </c>
      <c r="J183" s="179">
        <v>2</v>
      </c>
      <c r="K183" s="178">
        <v>0</v>
      </c>
      <c r="L183" s="178">
        <v>0</v>
      </c>
      <c r="M183" s="178">
        <v>0</v>
      </c>
      <c r="N183" s="178">
        <v>0</v>
      </c>
      <c r="O183" s="178">
        <v>2</v>
      </c>
      <c r="P183" s="179">
        <v>0</v>
      </c>
      <c r="Q183" s="178">
        <v>0</v>
      </c>
      <c r="R183" s="178">
        <v>0</v>
      </c>
      <c r="S183" s="178">
        <v>0</v>
      </c>
      <c r="T183" s="178">
        <v>0</v>
      </c>
      <c r="U183" s="178">
        <v>0</v>
      </c>
      <c r="V183" s="179">
        <v>0</v>
      </c>
      <c r="W183" s="178">
        <v>0</v>
      </c>
      <c r="X183" s="178">
        <v>0</v>
      </c>
      <c r="Y183" s="178">
        <v>0</v>
      </c>
      <c r="Z183" s="178">
        <v>0</v>
      </c>
      <c r="AA183" s="178">
        <v>0</v>
      </c>
      <c r="AB183" s="179">
        <v>0</v>
      </c>
      <c r="AC183" s="178">
        <v>0</v>
      </c>
      <c r="AD183" s="178">
        <v>0</v>
      </c>
      <c r="AE183" s="178">
        <v>0</v>
      </c>
      <c r="AF183" s="178">
        <v>0</v>
      </c>
      <c r="AG183" s="180">
        <v>0</v>
      </c>
    </row>
    <row r="184" spans="1:33">
      <c r="A184" s="104"/>
      <c r="B184" s="445" t="s">
        <v>179</v>
      </c>
      <c r="C184" s="440" t="s">
        <v>34</v>
      </c>
      <c r="D184" s="179">
        <v>14</v>
      </c>
      <c r="E184" s="178">
        <v>0</v>
      </c>
      <c r="F184" s="178">
        <v>0</v>
      </c>
      <c r="G184" s="178">
        <v>0</v>
      </c>
      <c r="H184" s="178">
        <v>0</v>
      </c>
      <c r="I184" s="180">
        <v>14</v>
      </c>
      <c r="J184" s="179">
        <v>17</v>
      </c>
      <c r="K184" s="178">
        <v>0</v>
      </c>
      <c r="L184" s="178">
        <v>0</v>
      </c>
      <c r="M184" s="178">
        <v>0</v>
      </c>
      <c r="N184" s="178">
        <v>0</v>
      </c>
      <c r="O184" s="178">
        <v>17</v>
      </c>
      <c r="P184" s="179">
        <v>18</v>
      </c>
      <c r="Q184" s="178">
        <v>0</v>
      </c>
      <c r="R184" s="178">
        <v>0</v>
      </c>
      <c r="S184" s="178">
        <v>0</v>
      </c>
      <c r="T184" s="178">
        <v>0</v>
      </c>
      <c r="U184" s="178">
        <v>18</v>
      </c>
      <c r="V184" s="179">
        <v>14</v>
      </c>
      <c r="W184" s="178">
        <v>0</v>
      </c>
      <c r="X184" s="178">
        <v>1</v>
      </c>
      <c r="Y184" s="178">
        <v>0</v>
      </c>
      <c r="Z184" s="178">
        <v>0</v>
      </c>
      <c r="AA184" s="178">
        <v>15</v>
      </c>
      <c r="AB184" s="179">
        <v>15</v>
      </c>
      <c r="AC184" s="178">
        <v>0</v>
      </c>
      <c r="AD184" s="178">
        <v>0</v>
      </c>
      <c r="AE184" s="178">
        <v>0</v>
      </c>
      <c r="AF184" s="178">
        <v>0</v>
      </c>
      <c r="AG184" s="180">
        <v>15</v>
      </c>
    </row>
    <row r="185" spans="1:33">
      <c r="A185" s="104"/>
      <c r="B185" s="445"/>
      <c r="C185" s="440" t="s">
        <v>35</v>
      </c>
      <c r="D185" s="179">
        <v>0</v>
      </c>
      <c r="E185" s="178">
        <v>0</v>
      </c>
      <c r="F185" s="178">
        <v>0</v>
      </c>
      <c r="G185" s="178">
        <v>0</v>
      </c>
      <c r="H185" s="178">
        <v>0</v>
      </c>
      <c r="I185" s="180">
        <v>0</v>
      </c>
      <c r="J185" s="179">
        <v>0</v>
      </c>
      <c r="K185" s="178">
        <v>0</v>
      </c>
      <c r="L185" s="178">
        <v>0</v>
      </c>
      <c r="M185" s="178">
        <v>0</v>
      </c>
      <c r="N185" s="178">
        <v>0</v>
      </c>
      <c r="O185" s="178">
        <v>0</v>
      </c>
      <c r="P185" s="179">
        <v>1</v>
      </c>
      <c r="Q185" s="178">
        <v>0</v>
      </c>
      <c r="R185" s="178">
        <v>0</v>
      </c>
      <c r="S185" s="178">
        <v>0</v>
      </c>
      <c r="T185" s="178">
        <v>0</v>
      </c>
      <c r="U185" s="178">
        <v>1</v>
      </c>
      <c r="V185" s="179">
        <v>0</v>
      </c>
      <c r="W185" s="178">
        <v>0</v>
      </c>
      <c r="X185" s="178">
        <v>0</v>
      </c>
      <c r="Y185" s="178">
        <v>0</v>
      </c>
      <c r="Z185" s="178">
        <v>0</v>
      </c>
      <c r="AA185" s="178">
        <v>0</v>
      </c>
      <c r="AB185" s="179">
        <v>0</v>
      </c>
      <c r="AC185" s="178">
        <v>0</v>
      </c>
      <c r="AD185" s="178">
        <v>0</v>
      </c>
      <c r="AE185" s="178">
        <v>0</v>
      </c>
      <c r="AF185" s="178">
        <v>0</v>
      </c>
      <c r="AG185" s="180">
        <v>0</v>
      </c>
    </row>
    <row r="186" spans="1:33">
      <c r="A186" s="104"/>
      <c r="B186" s="445"/>
      <c r="C186" s="440" t="s">
        <v>36</v>
      </c>
      <c r="D186" s="179">
        <v>14</v>
      </c>
      <c r="E186" s="178">
        <v>0</v>
      </c>
      <c r="F186" s="178">
        <v>0</v>
      </c>
      <c r="G186" s="178">
        <v>0</v>
      </c>
      <c r="H186" s="178">
        <v>0</v>
      </c>
      <c r="I186" s="180">
        <v>14</v>
      </c>
      <c r="J186" s="179">
        <v>17</v>
      </c>
      <c r="K186" s="178">
        <v>0</v>
      </c>
      <c r="L186" s="178">
        <v>0</v>
      </c>
      <c r="M186" s="178">
        <v>0</v>
      </c>
      <c r="N186" s="178">
        <v>0</v>
      </c>
      <c r="O186" s="178">
        <v>17</v>
      </c>
      <c r="P186" s="179">
        <v>19</v>
      </c>
      <c r="Q186" s="178">
        <v>0</v>
      </c>
      <c r="R186" s="178">
        <v>0</v>
      </c>
      <c r="S186" s="178">
        <v>0</v>
      </c>
      <c r="T186" s="178">
        <v>0</v>
      </c>
      <c r="U186" s="178">
        <v>19</v>
      </c>
      <c r="V186" s="179">
        <v>14</v>
      </c>
      <c r="W186" s="178">
        <v>0</v>
      </c>
      <c r="X186" s="178">
        <v>1</v>
      </c>
      <c r="Y186" s="178">
        <v>0</v>
      </c>
      <c r="Z186" s="178">
        <v>0</v>
      </c>
      <c r="AA186" s="178">
        <v>15</v>
      </c>
      <c r="AB186" s="179">
        <v>15</v>
      </c>
      <c r="AC186" s="178">
        <v>0</v>
      </c>
      <c r="AD186" s="178">
        <v>0</v>
      </c>
      <c r="AE186" s="178">
        <v>0</v>
      </c>
      <c r="AF186" s="178">
        <v>0</v>
      </c>
      <c r="AG186" s="180">
        <v>15</v>
      </c>
    </row>
    <row r="187" spans="1:33">
      <c r="A187" s="446"/>
      <c r="B187" s="440" t="s">
        <v>36</v>
      </c>
      <c r="C187" s="440"/>
      <c r="D187" s="179">
        <v>46</v>
      </c>
      <c r="E187" s="178">
        <v>0</v>
      </c>
      <c r="F187" s="178">
        <v>0</v>
      </c>
      <c r="G187" s="178">
        <v>0</v>
      </c>
      <c r="H187" s="178">
        <v>0</v>
      </c>
      <c r="I187" s="180">
        <v>46</v>
      </c>
      <c r="J187" s="179">
        <v>53</v>
      </c>
      <c r="K187" s="178">
        <v>0</v>
      </c>
      <c r="L187" s="178">
        <v>0</v>
      </c>
      <c r="M187" s="178">
        <v>0</v>
      </c>
      <c r="N187" s="178">
        <v>0</v>
      </c>
      <c r="O187" s="178">
        <v>53</v>
      </c>
      <c r="P187" s="179">
        <v>37</v>
      </c>
      <c r="Q187" s="178">
        <v>0</v>
      </c>
      <c r="R187" s="178">
        <v>0</v>
      </c>
      <c r="S187" s="178">
        <v>0</v>
      </c>
      <c r="T187" s="178">
        <v>0</v>
      </c>
      <c r="U187" s="178">
        <v>37</v>
      </c>
      <c r="V187" s="179">
        <v>38</v>
      </c>
      <c r="W187" s="178">
        <v>0</v>
      </c>
      <c r="X187" s="178">
        <v>1</v>
      </c>
      <c r="Y187" s="178">
        <v>0</v>
      </c>
      <c r="Z187" s="178">
        <v>0</v>
      </c>
      <c r="AA187" s="178">
        <v>39</v>
      </c>
      <c r="AB187" s="179">
        <v>50</v>
      </c>
      <c r="AC187" s="178">
        <v>0</v>
      </c>
      <c r="AD187" s="178">
        <v>0</v>
      </c>
      <c r="AE187" s="178">
        <v>0</v>
      </c>
      <c r="AF187" s="178">
        <v>0</v>
      </c>
      <c r="AG187" s="180">
        <v>50</v>
      </c>
    </row>
    <row r="188" spans="1:33">
      <c r="A188" s="104" t="s">
        <v>7</v>
      </c>
      <c r="B188" s="441" t="s">
        <v>37</v>
      </c>
      <c r="C188" s="58" t="s">
        <v>38</v>
      </c>
      <c r="D188" s="169">
        <v>0</v>
      </c>
      <c r="E188" s="168">
        <v>0</v>
      </c>
      <c r="F188" s="168">
        <v>0</v>
      </c>
      <c r="G188" s="168">
        <v>0</v>
      </c>
      <c r="H188" s="168">
        <v>0</v>
      </c>
      <c r="I188" s="174">
        <v>0</v>
      </c>
      <c r="J188" s="169">
        <v>0</v>
      </c>
      <c r="K188" s="168">
        <v>0</v>
      </c>
      <c r="L188" s="168">
        <v>0</v>
      </c>
      <c r="M188" s="168">
        <v>0</v>
      </c>
      <c r="N188" s="168">
        <v>0</v>
      </c>
      <c r="O188" s="168">
        <v>0</v>
      </c>
      <c r="P188" s="169">
        <v>0</v>
      </c>
      <c r="Q188" s="168">
        <v>1</v>
      </c>
      <c r="R188" s="168">
        <v>0</v>
      </c>
      <c r="S188" s="168">
        <v>0</v>
      </c>
      <c r="T188" s="168">
        <v>0</v>
      </c>
      <c r="U188" s="168">
        <v>1</v>
      </c>
      <c r="V188" s="169">
        <v>1</v>
      </c>
      <c r="W188" s="168">
        <v>0</v>
      </c>
      <c r="X188" s="168">
        <v>0</v>
      </c>
      <c r="Y188" s="168">
        <v>0</v>
      </c>
      <c r="Z188" s="168">
        <v>0</v>
      </c>
      <c r="AA188" s="168">
        <v>1</v>
      </c>
      <c r="AB188" s="169">
        <v>0</v>
      </c>
      <c r="AC188" s="168">
        <v>0</v>
      </c>
      <c r="AD188" s="168">
        <v>0</v>
      </c>
      <c r="AE188" s="168">
        <v>0</v>
      </c>
      <c r="AF188" s="168">
        <v>0</v>
      </c>
      <c r="AG188" s="174">
        <v>0</v>
      </c>
    </row>
    <row r="189" spans="1:33">
      <c r="A189" s="447" t="s">
        <v>8</v>
      </c>
      <c r="B189" s="445" t="s">
        <v>41</v>
      </c>
      <c r="C189" s="440" t="s">
        <v>42</v>
      </c>
      <c r="D189" s="179">
        <v>1</v>
      </c>
      <c r="E189" s="178">
        <v>0</v>
      </c>
      <c r="F189" s="178">
        <v>0</v>
      </c>
      <c r="G189" s="178">
        <v>0</v>
      </c>
      <c r="H189" s="178">
        <v>0</v>
      </c>
      <c r="I189" s="180">
        <v>1</v>
      </c>
      <c r="J189" s="179">
        <v>0</v>
      </c>
      <c r="K189" s="178">
        <v>0</v>
      </c>
      <c r="L189" s="178">
        <v>0</v>
      </c>
      <c r="M189" s="178">
        <v>0</v>
      </c>
      <c r="N189" s="178">
        <v>0</v>
      </c>
      <c r="O189" s="178">
        <v>0</v>
      </c>
      <c r="P189" s="179">
        <v>0</v>
      </c>
      <c r="Q189" s="178">
        <v>0</v>
      </c>
      <c r="R189" s="178">
        <v>0</v>
      </c>
      <c r="S189" s="178">
        <v>0</v>
      </c>
      <c r="T189" s="178">
        <v>0</v>
      </c>
      <c r="U189" s="178">
        <v>0</v>
      </c>
      <c r="V189" s="179">
        <v>1</v>
      </c>
      <c r="W189" s="178">
        <v>0</v>
      </c>
      <c r="X189" s="178">
        <v>0</v>
      </c>
      <c r="Y189" s="178">
        <v>0</v>
      </c>
      <c r="Z189" s="178">
        <v>0</v>
      </c>
      <c r="AA189" s="178">
        <v>1</v>
      </c>
      <c r="AB189" s="179">
        <v>0</v>
      </c>
      <c r="AC189" s="178">
        <v>0</v>
      </c>
      <c r="AD189" s="178">
        <v>0</v>
      </c>
      <c r="AE189" s="178">
        <v>0</v>
      </c>
      <c r="AF189" s="178">
        <v>0</v>
      </c>
      <c r="AG189" s="180">
        <v>0</v>
      </c>
    </row>
    <row r="190" spans="1:33" ht="26.25">
      <c r="A190" s="447" t="s">
        <v>10</v>
      </c>
      <c r="B190" s="440" t="s">
        <v>50</v>
      </c>
      <c r="C190" s="440" t="s">
        <v>50</v>
      </c>
      <c r="D190" s="179">
        <v>0</v>
      </c>
      <c r="E190" s="178">
        <v>0</v>
      </c>
      <c r="F190" s="178">
        <v>0</v>
      </c>
      <c r="G190" s="178">
        <v>0</v>
      </c>
      <c r="H190" s="178">
        <v>0</v>
      </c>
      <c r="I190" s="180">
        <v>0</v>
      </c>
      <c r="J190" s="179">
        <v>1</v>
      </c>
      <c r="K190" s="178">
        <v>0</v>
      </c>
      <c r="L190" s="178">
        <v>0</v>
      </c>
      <c r="M190" s="178">
        <v>0</v>
      </c>
      <c r="N190" s="178">
        <v>0</v>
      </c>
      <c r="O190" s="178">
        <v>1</v>
      </c>
      <c r="P190" s="179">
        <v>0</v>
      </c>
      <c r="Q190" s="178">
        <v>0</v>
      </c>
      <c r="R190" s="178">
        <v>0</v>
      </c>
      <c r="S190" s="178">
        <v>0</v>
      </c>
      <c r="T190" s="178">
        <v>0</v>
      </c>
      <c r="U190" s="178">
        <v>0</v>
      </c>
      <c r="V190" s="179">
        <v>0</v>
      </c>
      <c r="W190" s="178">
        <v>0</v>
      </c>
      <c r="X190" s="178">
        <v>0</v>
      </c>
      <c r="Y190" s="178">
        <v>0</v>
      </c>
      <c r="Z190" s="178">
        <v>0</v>
      </c>
      <c r="AA190" s="178">
        <v>0</v>
      </c>
      <c r="AB190" s="179">
        <v>0</v>
      </c>
      <c r="AC190" s="178">
        <v>0</v>
      </c>
      <c r="AD190" s="178">
        <v>0</v>
      </c>
      <c r="AE190" s="178">
        <v>0</v>
      </c>
      <c r="AF190" s="178">
        <v>0</v>
      </c>
      <c r="AG190" s="180">
        <v>0</v>
      </c>
    </row>
    <row r="191" spans="1:33" s="165" customFormat="1">
      <c r="A191" s="447" t="s">
        <v>11</v>
      </c>
      <c r="B191" s="445" t="s">
        <v>54</v>
      </c>
      <c r="C191" s="440" t="s">
        <v>55</v>
      </c>
      <c r="D191" s="179">
        <v>0</v>
      </c>
      <c r="E191" s="178">
        <v>0</v>
      </c>
      <c r="F191" s="178">
        <v>0</v>
      </c>
      <c r="G191" s="178">
        <v>0</v>
      </c>
      <c r="H191" s="178">
        <v>0</v>
      </c>
      <c r="I191" s="180">
        <v>0</v>
      </c>
      <c r="J191" s="179">
        <v>1</v>
      </c>
      <c r="K191" s="178">
        <v>0</v>
      </c>
      <c r="L191" s="178">
        <v>0</v>
      </c>
      <c r="M191" s="178">
        <v>0</v>
      </c>
      <c r="N191" s="178">
        <v>0</v>
      </c>
      <c r="O191" s="178">
        <v>1</v>
      </c>
      <c r="P191" s="179">
        <v>0</v>
      </c>
      <c r="Q191" s="178">
        <v>0</v>
      </c>
      <c r="R191" s="178">
        <v>0</v>
      </c>
      <c r="S191" s="178">
        <v>0</v>
      </c>
      <c r="T191" s="178">
        <v>0</v>
      </c>
      <c r="U191" s="178">
        <v>0</v>
      </c>
      <c r="V191" s="179">
        <v>0</v>
      </c>
      <c r="W191" s="178">
        <v>0</v>
      </c>
      <c r="X191" s="178">
        <v>0</v>
      </c>
      <c r="Y191" s="178">
        <v>0</v>
      </c>
      <c r="Z191" s="178">
        <v>0</v>
      </c>
      <c r="AA191" s="178">
        <v>0</v>
      </c>
      <c r="AB191" s="179">
        <v>0</v>
      </c>
      <c r="AC191" s="178">
        <v>0</v>
      </c>
      <c r="AD191" s="178">
        <v>0</v>
      </c>
      <c r="AE191" s="178">
        <v>0</v>
      </c>
      <c r="AF191" s="178">
        <v>0</v>
      </c>
      <c r="AG191" s="180">
        <v>0</v>
      </c>
    </row>
    <row r="192" spans="1:33">
      <c r="A192" s="447" t="s">
        <v>13</v>
      </c>
      <c r="B192" s="440" t="s">
        <v>64</v>
      </c>
      <c r="C192" s="440" t="s">
        <v>64</v>
      </c>
      <c r="D192" s="179">
        <v>1</v>
      </c>
      <c r="E192" s="178">
        <v>0</v>
      </c>
      <c r="F192" s="178">
        <v>0</v>
      </c>
      <c r="G192" s="178">
        <v>0</v>
      </c>
      <c r="H192" s="178">
        <v>0</v>
      </c>
      <c r="I192" s="180">
        <v>1</v>
      </c>
      <c r="J192" s="179">
        <v>1</v>
      </c>
      <c r="K192" s="178">
        <v>0</v>
      </c>
      <c r="L192" s="178">
        <v>0</v>
      </c>
      <c r="M192" s="178">
        <v>0</v>
      </c>
      <c r="N192" s="178">
        <v>0</v>
      </c>
      <c r="O192" s="178">
        <v>1</v>
      </c>
      <c r="P192" s="179">
        <v>0</v>
      </c>
      <c r="Q192" s="178">
        <v>0</v>
      </c>
      <c r="R192" s="178">
        <v>0</v>
      </c>
      <c r="S192" s="178">
        <v>0</v>
      </c>
      <c r="T192" s="178">
        <v>0</v>
      </c>
      <c r="U192" s="178">
        <v>0</v>
      </c>
      <c r="V192" s="179">
        <v>2</v>
      </c>
      <c r="W192" s="178">
        <v>0</v>
      </c>
      <c r="X192" s="178">
        <v>0</v>
      </c>
      <c r="Y192" s="178">
        <v>0</v>
      </c>
      <c r="Z192" s="178">
        <v>0</v>
      </c>
      <c r="AA192" s="178">
        <v>2</v>
      </c>
      <c r="AB192" s="179">
        <v>1</v>
      </c>
      <c r="AC192" s="178">
        <v>0</v>
      </c>
      <c r="AD192" s="178">
        <v>0</v>
      </c>
      <c r="AE192" s="178">
        <v>0</v>
      </c>
      <c r="AF192" s="178">
        <v>0</v>
      </c>
      <c r="AG192" s="180">
        <v>1</v>
      </c>
    </row>
    <row r="193" spans="1:33">
      <c r="A193" s="104" t="s">
        <v>14</v>
      </c>
      <c r="B193" s="441" t="s">
        <v>66</v>
      </c>
      <c r="C193" s="58" t="s">
        <v>66</v>
      </c>
      <c r="D193" s="169">
        <v>0</v>
      </c>
      <c r="E193" s="168">
        <v>0</v>
      </c>
      <c r="F193" s="168">
        <v>0</v>
      </c>
      <c r="G193" s="168">
        <v>0</v>
      </c>
      <c r="H193" s="168">
        <v>0</v>
      </c>
      <c r="I193" s="174">
        <v>0</v>
      </c>
      <c r="J193" s="169">
        <v>1</v>
      </c>
      <c r="K193" s="168">
        <v>0</v>
      </c>
      <c r="L193" s="168">
        <v>0</v>
      </c>
      <c r="M193" s="168">
        <v>0</v>
      </c>
      <c r="N193" s="168">
        <v>0</v>
      </c>
      <c r="O193" s="168">
        <v>1</v>
      </c>
      <c r="P193" s="169">
        <v>1</v>
      </c>
      <c r="Q193" s="168">
        <v>0</v>
      </c>
      <c r="R193" s="168">
        <v>0</v>
      </c>
      <c r="S193" s="168">
        <v>0</v>
      </c>
      <c r="T193" s="168">
        <v>0</v>
      </c>
      <c r="U193" s="168">
        <v>1</v>
      </c>
      <c r="V193" s="169">
        <v>0</v>
      </c>
      <c r="W193" s="168">
        <v>0</v>
      </c>
      <c r="X193" s="168">
        <v>0</v>
      </c>
      <c r="Y193" s="168">
        <v>0</v>
      </c>
      <c r="Z193" s="168">
        <v>0</v>
      </c>
      <c r="AA193" s="168">
        <v>0</v>
      </c>
      <c r="AB193" s="169">
        <v>0</v>
      </c>
      <c r="AC193" s="168">
        <v>0</v>
      </c>
      <c r="AD193" s="168">
        <v>0</v>
      </c>
      <c r="AE193" s="168">
        <v>0</v>
      </c>
      <c r="AF193" s="168">
        <v>0</v>
      </c>
      <c r="AG193" s="174">
        <v>0</v>
      </c>
    </row>
    <row r="194" spans="1:33">
      <c r="A194" s="104" t="s">
        <v>15</v>
      </c>
      <c r="B194" s="441" t="s">
        <v>75</v>
      </c>
      <c r="C194" s="58" t="s">
        <v>76</v>
      </c>
      <c r="D194" s="169">
        <v>0</v>
      </c>
      <c r="E194" s="168">
        <v>0</v>
      </c>
      <c r="F194" s="168">
        <v>0</v>
      </c>
      <c r="G194" s="168">
        <v>0</v>
      </c>
      <c r="H194" s="168">
        <v>0</v>
      </c>
      <c r="I194" s="174">
        <v>0</v>
      </c>
      <c r="J194" s="169">
        <v>3</v>
      </c>
      <c r="K194" s="168">
        <v>0</v>
      </c>
      <c r="L194" s="168">
        <v>0</v>
      </c>
      <c r="M194" s="168">
        <v>0</v>
      </c>
      <c r="N194" s="168">
        <v>0</v>
      </c>
      <c r="O194" s="168">
        <v>3</v>
      </c>
      <c r="P194" s="169">
        <v>1</v>
      </c>
      <c r="Q194" s="168">
        <v>0</v>
      </c>
      <c r="R194" s="168">
        <v>0</v>
      </c>
      <c r="S194" s="168">
        <v>0</v>
      </c>
      <c r="T194" s="168">
        <v>0</v>
      </c>
      <c r="U194" s="168">
        <v>1</v>
      </c>
      <c r="V194" s="169">
        <v>2</v>
      </c>
      <c r="W194" s="168">
        <v>0</v>
      </c>
      <c r="X194" s="168">
        <v>0</v>
      </c>
      <c r="Y194" s="168">
        <v>0</v>
      </c>
      <c r="Z194" s="168">
        <v>0</v>
      </c>
      <c r="AA194" s="168">
        <v>2</v>
      </c>
      <c r="AB194" s="169">
        <v>0</v>
      </c>
      <c r="AC194" s="168">
        <v>0</v>
      </c>
      <c r="AD194" s="168">
        <v>0</v>
      </c>
      <c r="AE194" s="168">
        <v>0</v>
      </c>
      <c r="AF194" s="168">
        <v>0</v>
      </c>
      <c r="AG194" s="174">
        <v>0</v>
      </c>
    </row>
    <row r="195" spans="1:33" ht="26.25">
      <c r="A195" s="104"/>
      <c r="B195" s="445" t="s">
        <v>77</v>
      </c>
      <c r="C195" s="440" t="s">
        <v>79</v>
      </c>
      <c r="D195" s="179">
        <v>0</v>
      </c>
      <c r="E195" s="178">
        <v>0</v>
      </c>
      <c r="F195" s="178">
        <v>0</v>
      </c>
      <c r="G195" s="178">
        <v>0</v>
      </c>
      <c r="H195" s="178">
        <v>0</v>
      </c>
      <c r="I195" s="180">
        <v>0</v>
      </c>
      <c r="J195" s="179">
        <v>0</v>
      </c>
      <c r="K195" s="178">
        <v>0</v>
      </c>
      <c r="L195" s="178">
        <v>0</v>
      </c>
      <c r="M195" s="178">
        <v>0</v>
      </c>
      <c r="N195" s="178">
        <v>1</v>
      </c>
      <c r="O195" s="178">
        <v>1</v>
      </c>
      <c r="P195" s="179">
        <v>0</v>
      </c>
      <c r="Q195" s="178">
        <v>0</v>
      </c>
      <c r="R195" s="178">
        <v>0</v>
      </c>
      <c r="S195" s="178">
        <v>0</v>
      </c>
      <c r="T195" s="178">
        <v>0</v>
      </c>
      <c r="U195" s="178">
        <v>0</v>
      </c>
      <c r="V195" s="179">
        <v>0</v>
      </c>
      <c r="W195" s="178">
        <v>0</v>
      </c>
      <c r="X195" s="178">
        <v>0</v>
      </c>
      <c r="Y195" s="178">
        <v>0</v>
      </c>
      <c r="Z195" s="178">
        <v>0</v>
      </c>
      <c r="AA195" s="178">
        <v>0</v>
      </c>
      <c r="AB195" s="179">
        <v>0</v>
      </c>
      <c r="AC195" s="178">
        <v>0</v>
      </c>
      <c r="AD195" s="178">
        <v>0</v>
      </c>
      <c r="AE195" s="178">
        <v>0</v>
      </c>
      <c r="AF195" s="178">
        <v>0</v>
      </c>
      <c r="AG195" s="180">
        <v>0</v>
      </c>
    </row>
    <row r="196" spans="1:33">
      <c r="A196" s="446"/>
      <c r="B196" s="444" t="s">
        <v>36</v>
      </c>
      <c r="C196" s="444"/>
      <c r="D196" s="170">
        <v>0</v>
      </c>
      <c r="E196" s="171">
        <v>0</v>
      </c>
      <c r="F196" s="171">
        <v>0</v>
      </c>
      <c r="G196" s="171">
        <v>0</v>
      </c>
      <c r="H196" s="171">
        <v>0</v>
      </c>
      <c r="I196" s="175">
        <v>0</v>
      </c>
      <c r="J196" s="170">
        <v>3</v>
      </c>
      <c r="K196" s="171">
        <v>0</v>
      </c>
      <c r="L196" s="171">
        <v>0</v>
      </c>
      <c r="M196" s="171">
        <v>0</v>
      </c>
      <c r="N196" s="171">
        <v>1</v>
      </c>
      <c r="O196" s="171">
        <v>4</v>
      </c>
      <c r="P196" s="170">
        <v>1</v>
      </c>
      <c r="Q196" s="171">
        <v>0</v>
      </c>
      <c r="R196" s="171">
        <v>0</v>
      </c>
      <c r="S196" s="171">
        <v>0</v>
      </c>
      <c r="T196" s="171">
        <v>0</v>
      </c>
      <c r="U196" s="171">
        <v>1</v>
      </c>
      <c r="V196" s="170">
        <v>2</v>
      </c>
      <c r="W196" s="171">
        <v>0</v>
      </c>
      <c r="X196" s="171">
        <v>0</v>
      </c>
      <c r="Y196" s="171">
        <v>0</v>
      </c>
      <c r="Z196" s="171">
        <v>0</v>
      </c>
      <c r="AA196" s="171">
        <v>2</v>
      </c>
      <c r="AB196" s="170">
        <v>0</v>
      </c>
      <c r="AC196" s="171">
        <v>0</v>
      </c>
      <c r="AD196" s="171">
        <v>0</v>
      </c>
      <c r="AE196" s="171">
        <v>0</v>
      </c>
      <c r="AF196" s="171">
        <v>0</v>
      </c>
      <c r="AG196" s="175">
        <v>0</v>
      </c>
    </row>
    <row r="197" spans="1:33" ht="26.25">
      <c r="A197" s="104" t="s">
        <v>16</v>
      </c>
      <c r="B197" s="441" t="s">
        <v>186</v>
      </c>
      <c r="C197" s="58" t="s">
        <v>190</v>
      </c>
      <c r="D197" s="169">
        <v>0</v>
      </c>
      <c r="E197" s="168">
        <v>0</v>
      </c>
      <c r="F197" s="168">
        <v>0</v>
      </c>
      <c r="G197" s="168">
        <v>0</v>
      </c>
      <c r="H197" s="168">
        <v>0</v>
      </c>
      <c r="I197" s="174">
        <v>0</v>
      </c>
      <c r="J197" s="169">
        <v>0</v>
      </c>
      <c r="K197" s="168">
        <v>0</v>
      </c>
      <c r="L197" s="168">
        <v>0</v>
      </c>
      <c r="M197" s="168">
        <v>0</v>
      </c>
      <c r="N197" s="168">
        <v>0</v>
      </c>
      <c r="O197" s="168">
        <v>0</v>
      </c>
      <c r="P197" s="169">
        <v>1</v>
      </c>
      <c r="Q197" s="168">
        <v>0</v>
      </c>
      <c r="R197" s="168">
        <v>0</v>
      </c>
      <c r="S197" s="168">
        <v>0</v>
      </c>
      <c r="T197" s="168">
        <v>1</v>
      </c>
      <c r="U197" s="168">
        <v>2</v>
      </c>
      <c r="V197" s="169">
        <v>0</v>
      </c>
      <c r="W197" s="168">
        <v>0</v>
      </c>
      <c r="X197" s="168">
        <v>0</v>
      </c>
      <c r="Y197" s="168">
        <v>0</v>
      </c>
      <c r="Z197" s="168">
        <v>0</v>
      </c>
      <c r="AA197" s="168">
        <v>0</v>
      </c>
      <c r="AB197" s="169">
        <v>0</v>
      </c>
      <c r="AC197" s="168">
        <v>0</v>
      </c>
      <c r="AD197" s="168">
        <v>0</v>
      </c>
      <c r="AE197" s="168">
        <v>0</v>
      </c>
      <c r="AF197" s="168">
        <v>0</v>
      </c>
      <c r="AG197" s="174">
        <v>0</v>
      </c>
    </row>
    <row r="198" spans="1:33" ht="26.25">
      <c r="A198" s="104"/>
      <c r="B198" s="429"/>
      <c r="C198" s="429" t="s">
        <v>88</v>
      </c>
      <c r="D198" s="172">
        <v>1</v>
      </c>
      <c r="E198" s="173">
        <v>0</v>
      </c>
      <c r="F198" s="173">
        <v>0</v>
      </c>
      <c r="G198" s="173">
        <v>0</v>
      </c>
      <c r="H198" s="173">
        <v>0</v>
      </c>
      <c r="I198" s="291">
        <v>1</v>
      </c>
      <c r="J198" s="172">
        <v>0</v>
      </c>
      <c r="K198" s="173">
        <v>0</v>
      </c>
      <c r="L198" s="173">
        <v>0</v>
      </c>
      <c r="M198" s="173">
        <v>0</v>
      </c>
      <c r="N198" s="173">
        <v>0</v>
      </c>
      <c r="O198" s="173">
        <v>0</v>
      </c>
      <c r="P198" s="172">
        <v>0</v>
      </c>
      <c r="Q198" s="173">
        <v>0</v>
      </c>
      <c r="R198" s="173">
        <v>0</v>
      </c>
      <c r="S198" s="173">
        <v>0</v>
      </c>
      <c r="T198" s="173">
        <v>0</v>
      </c>
      <c r="U198" s="173">
        <v>0</v>
      </c>
      <c r="V198" s="172">
        <v>0</v>
      </c>
      <c r="W198" s="173">
        <v>0</v>
      </c>
      <c r="X198" s="173">
        <v>0</v>
      </c>
      <c r="Y198" s="173">
        <v>0</v>
      </c>
      <c r="Z198" s="173">
        <v>0</v>
      </c>
      <c r="AA198" s="173">
        <v>0</v>
      </c>
      <c r="AB198" s="172">
        <v>1</v>
      </c>
      <c r="AC198" s="173">
        <v>0</v>
      </c>
      <c r="AD198" s="173">
        <v>0</v>
      </c>
      <c r="AE198" s="173">
        <v>0</v>
      </c>
      <c r="AF198" s="173">
        <v>0</v>
      </c>
      <c r="AG198" s="291">
        <v>1</v>
      </c>
    </row>
    <row r="199" spans="1:33">
      <c r="A199" s="446"/>
      <c r="B199" s="443"/>
      <c r="C199" s="444" t="s">
        <v>36</v>
      </c>
      <c r="D199" s="170">
        <v>1</v>
      </c>
      <c r="E199" s="171">
        <v>0</v>
      </c>
      <c r="F199" s="171">
        <v>0</v>
      </c>
      <c r="G199" s="171">
        <v>0</v>
      </c>
      <c r="H199" s="171">
        <v>0</v>
      </c>
      <c r="I199" s="175">
        <v>1</v>
      </c>
      <c r="J199" s="170">
        <v>0</v>
      </c>
      <c r="K199" s="171">
        <v>0</v>
      </c>
      <c r="L199" s="171">
        <v>0</v>
      </c>
      <c r="M199" s="171">
        <v>0</v>
      </c>
      <c r="N199" s="171">
        <v>0</v>
      </c>
      <c r="O199" s="171">
        <v>0</v>
      </c>
      <c r="P199" s="170">
        <v>1</v>
      </c>
      <c r="Q199" s="171">
        <v>0</v>
      </c>
      <c r="R199" s="171">
        <v>0</v>
      </c>
      <c r="S199" s="171">
        <v>0</v>
      </c>
      <c r="T199" s="171">
        <v>1</v>
      </c>
      <c r="U199" s="171">
        <v>2</v>
      </c>
      <c r="V199" s="170">
        <v>0</v>
      </c>
      <c r="W199" s="171">
        <v>0</v>
      </c>
      <c r="X199" s="171">
        <v>0</v>
      </c>
      <c r="Y199" s="171">
        <v>0</v>
      </c>
      <c r="Z199" s="171">
        <v>0</v>
      </c>
      <c r="AA199" s="171">
        <v>0</v>
      </c>
      <c r="AB199" s="170">
        <v>1</v>
      </c>
      <c r="AC199" s="171">
        <v>0</v>
      </c>
      <c r="AD199" s="171">
        <v>0</v>
      </c>
      <c r="AE199" s="171">
        <v>0</v>
      </c>
      <c r="AF199" s="171">
        <v>0</v>
      </c>
      <c r="AG199" s="175">
        <v>1</v>
      </c>
    </row>
    <row r="200" spans="1:33">
      <c r="A200" s="363" t="s">
        <v>18</v>
      </c>
      <c r="B200" s="442" t="s">
        <v>97</v>
      </c>
      <c r="C200" s="429" t="s">
        <v>99</v>
      </c>
      <c r="D200" s="172">
        <v>0</v>
      </c>
      <c r="E200" s="173">
        <v>0</v>
      </c>
      <c r="F200" s="173">
        <v>0</v>
      </c>
      <c r="G200" s="173">
        <v>0</v>
      </c>
      <c r="H200" s="173">
        <v>0</v>
      </c>
      <c r="I200" s="291">
        <v>0</v>
      </c>
      <c r="J200" s="172">
        <v>0</v>
      </c>
      <c r="K200" s="173">
        <v>0</v>
      </c>
      <c r="L200" s="173">
        <v>1</v>
      </c>
      <c r="M200" s="173">
        <v>0</v>
      </c>
      <c r="N200" s="173">
        <v>0</v>
      </c>
      <c r="O200" s="173">
        <v>1</v>
      </c>
      <c r="P200" s="172">
        <v>0</v>
      </c>
      <c r="Q200" s="173">
        <v>0</v>
      </c>
      <c r="R200" s="173">
        <v>0</v>
      </c>
      <c r="S200" s="173">
        <v>0</v>
      </c>
      <c r="T200" s="173">
        <v>0</v>
      </c>
      <c r="U200" s="173">
        <v>0</v>
      </c>
      <c r="V200" s="172">
        <v>1</v>
      </c>
      <c r="W200" s="173">
        <v>0</v>
      </c>
      <c r="X200" s="173">
        <v>0</v>
      </c>
      <c r="Y200" s="173">
        <v>0</v>
      </c>
      <c r="Z200" s="173">
        <v>0</v>
      </c>
      <c r="AA200" s="173">
        <v>1</v>
      </c>
      <c r="AB200" s="172">
        <v>0</v>
      </c>
      <c r="AC200" s="173">
        <v>0</v>
      </c>
      <c r="AD200" s="173">
        <v>0</v>
      </c>
      <c r="AE200" s="173">
        <v>0</v>
      </c>
      <c r="AF200" s="173">
        <v>0</v>
      </c>
      <c r="AG200" s="291">
        <v>0</v>
      </c>
    </row>
    <row r="201" spans="1:33">
      <c r="A201" s="104"/>
      <c r="B201" s="441"/>
      <c r="C201" s="58" t="s">
        <v>100</v>
      </c>
      <c r="D201" s="169">
        <v>0</v>
      </c>
      <c r="E201" s="168">
        <v>0</v>
      </c>
      <c r="F201" s="168">
        <v>0</v>
      </c>
      <c r="G201" s="168">
        <v>0</v>
      </c>
      <c r="H201" s="168">
        <v>0</v>
      </c>
      <c r="I201" s="174">
        <v>0</v>
      </c>
      <c r="J201" s="169">
        <v>0</v>
      </c>
      <c r="K201" s="168">
        <v>0</v>
      </c>
      <c r="L201" s="168">
        <v>0</v>
      </c>
      <c r="M201" s="168">
        <v>0</v>
      </c>
      <c r="N201" s="168">
        <v>0</v>
      </c>
      <c r="O201" s="168">
        <v>0</v>
      </c>
      <c r="P201" s="169">
        <v>2</v>
      </c>
      <c r="Q201" s="168">
        <v>0</v>
      </c>
      <c r="R201" s="168">
        <v>0</v>
      </c>
      <c r="S201" s="168">
        <v>0</v>
      </c>
      <c r="T201" s="168">
        <v>0</v>
      </c>
      <c r="U201" s="168">
        <v>2</v>
      </c>
      <c r="V201" s="169">
        <v>0</v>
      </c>
      <c r="W201" s="168">
        <v>0</v>
      </c>
      <c r="X201" s="168">
        <v>0</v>
      </c>
      <c r="Y201" s="168">
        <v>0</v>
      </c>
      <c r="Z201" s="168">
        <v>0</v>
      </c>
      <c r="AA201" s="168">
        <v>0</v>
      </c>
      <c r="AB201" s="169">
        <v>0</v>
      </c>
      <c r="AC201" s="168">
        <v>0</v>
      </c>
      <c r="AD201" s="168">
        <v>0</v>
      </c>
      <c r="AE201" s="168">
        <v>0</v>
      </c>
      <c r="AF201" s="168">
        <v>0</v>
      </c>
      <c r="AG201" s="174">
        <v>0</v>
      </c>
    </row>
    <row r="202" spans="1:33">
      <c r="A202" s="104"/>
      <c r="B202" s="441"/>
      <c r="C202" s="58" t="s">
        <v>36</v>
      </c>
      <c r="D202" s="169">
        <v>0</v>
      </c>
      <c r="E202" s="168">
        <v>0</v>
      </c>
      <c r="F202" s="168">
        <v>0</v>
      </c>
      <c r="G202" s="168">
        <v>0</v>
      </c>
      <c r="H202" s="168">
        <v>0</v>
      </c>
      <c r="I202" s="174">
        <v>0</v>
      </c>
      <c r="J202" s="169">
        <v>0</v>
      </c>
      <c r="K202" s="168">
        <v>0</v>
      </c>
      <c r="L202" s="168">
        <v>1</v>
      </c>
      <c r="M202" s="168">
        <v>0</v>
      </c>
      <c r="N202" s="168">
        <v>0</v>
      </c>
      <c r="O202" s="168">
        <v>1</v>
      </c>
      <c r="P202" s="169">
        <v>2</v>
      </c>
      <c r="Q202" s="168">
        <v>0</v>
      </c>
      <c r="R202" s="168">
        <v>0</v>
      </c>
      <c r="S202" s="168">
        <v>0</v>
      </c>
      <c r="T202" s="168">
        <v>0</v>
      </c>
      <c r="U202" s="168">
        <v>2</v>
      </c>
      <c r="V202" s="169">
        <v>1</v>
      </c>
      <c r="W202" s="168">
        <v>0</v>
      </c>
      <c r="X202" s="168">
        <v>0</v>
      </c>
      <c r="Y202" s="168">
        <v>0</v>
      </c>
      <c r="Z202" s="168">
        <v>0</v>
      </c>
      <c r="AA202" s="168">
        <v>1</v>
      </c>
      <c r="AB202" s="169">
        <v>0</v>
      </c>
      <c r="AC202" s="168">
        <v>0</v>
      </c>
      <c r="AD202" s="168">
        <v>0</v>
      </c>
      <c r="AE202" s="168">
        <v>0</v>
      </c>
      <c r="AF202" s="168">
        <v>0</v>
      </c>
      <c r="AG202" s="174">
        <v>0</v>
      </c>
    </row>
    <row r="203" spans="1:33" ht="39">
      <c r="A203" s="363" t="s">
        <v>20</v>
      </c>
      <c r="B203" s="442" t="s">
        <v>189</v>
      </c>
      <c r="C203" s="429" t="s">
        <v>126</v>
      </c>
      <c r="D203" s="172">
        <v>3</v>
      </c>
      <c r="E203" s="173">
        <v>0</v>
      </c>
      <c r="F203" s="173">
        <v>0</v>
      </c>
      <c r="G203" s="173">
        <v>0</v>
      </c>
      <c r="H203" s="173">
        <v>0</v>
      </c>
      <c r="I203" s="291">
        <v>3</v>
      </c>
      <c r="J203" s="172">
        <v>0</v>
      </c>
      <c r="K203" s="173">
        <v>0</v>
      </c>
      <c r="L203" s="173">
        <v>0</v>
      </c>
      <c r="M203" s="173">
        <v>0</v>
      </c>
      <c r="N203" s="173">
        <v>0</v>
      </c>
      <c r="O203" s="173">
        <v>0</v>
      </c>
      <c r="P203" s="172">
        <v>0</v>
      </c>
      <c r="Q203" s="173">
        <v>0</v>
      </c>
      <c r="R203" s="173">
        <v>0</v>
      </c>
      <c r="S203" s="173">
        <v>0</v>
      </c>
      <c r="T203" s="173">
        <v>0</v>
      </c>
      <c r="U203" s="173">
        <v>0</v>
      </c>
      <c r="V203" s="172">
        <v>0</v>
      </c>
      <c r="W203" s="173">
        <v>0</v>
      </c>
      <c r="X203" s="173">
        <v>0</v>
      </c>
      <c r="Y203" s="173">
        <v>1</v>
      </c>
      <c r="Z203" s="173">
        <v>0</v>
      </c>
      <c r="AA203" s="173">
        <v>1</v>
      </c>
      <c r="AB203" s="172">
        <v>0</v>
      </c>
      <c r="AC203" s="173">
        <v>0</v>
      </c>
      <c r="AD203" s="173">
        <v>0</v>
      </c>
      <c r="AE203" s="173">
        <v>0</v>
      </c>
      <c r="AF203" s="173">
        <v>0</v>
      </c>
      <c r="AG203" s="291">
        <v>0</v>
      </c>
    </row>
    <row r="204" spans="1:33" ht="26.25" customHeight="1">
      <c r="A204" s="104"/>
      <c r="B204" s="441"/>
      <c r="C204" s="58" t="s">
        <v>304</v>
      </c>
      <c r="D204" s="169">
        <v>0</v>
      </c>
      <c r="E204" s="168">
        <v>0</v>
      </c>
      <c r="F204" s="168">
        <v>0</v>
      </c>
      <c r="G204" s="168">
        <v>0</v>
      </c>
      <c r="H204" s="168">
        <v>0</v>
      </c>
      <c r="I204" s="174">
        <v>0</v>
      </c>
      <c r="J204" s="169">
        <v>0</v>
      </c>
      <c r="K204" s="168">
        <v>0</v>
      </c>
      <c r="L204" s="168">
        <v>0</v>
      </c>
      <c r="M204" s="168">
        <v>0</v>
      </c>
      <c r="N204" s="168">
        <v>0</v>
      </c>
      <c r="O204" s="168">
        <v>0</v>
      </c>
      <c r="P204" s="169">
        <v>0</v>
      </c>
      <c r="Q204" s="168">
        <v>0</v>
      </c>
      <c r="R204" s="168">
        <v>0</v>
      </c>
      <c r="S204" s="168">
        <v>0</v>
      </c>
      <c r="T204" s="168">
        <v>0</v>
      </c>
      <c r="U204" s="168">
        <v>0</v>
      </c>
      <c r="V204" s="169">
        <v>0</v>
      </c>
      <c r="W204" s="168">
        <v>0</v>
      </c>
      <c r="X204" s="168">
        <v>0</v>
      </c>
      <c r="Y204" s="168">
        <v>0</v>
      </c>
      <c r="Z204" s="168">
        <v>0</v>
      </c>
      <c r="AA204" s="168">
        <v>0</v>
      </c>
      <c r="AB204" s="169">
        <v>2</v>
      </c>
      <c r="AC204" s="168">
        <v>0</v>
      </c>
      <c r="AD204" s="168">
        <v>0</v>
      </c>
      <c r="AE204" s="168">
        <v>0</v>
      </c>
      <c r="AF204" s="168">
        <v>0</v>
      </c>
      <c r="AG204" s="174">
        <v>2</v>
      </c>
    </row>
    <row r="205" spans="1:33">
      <c r="A205" s="104"/>
      <c r="B205" s="58"/>
      <c r="C205" s="58" t="s">
        <v>36</v>
      </c>
      <c r="D205" s="169">
        <v>3</v>
      </c>
      <c r="E205" s="168">
        <v>0</v>
      </c>
      <c r="F205" s="168">
        <v>0</v>
      </c>
      <c r="G205" s="168">
        <v>0</v>
      </c>
      <c r="H205" s="168">
        <v>0</v>
      </c>
      <c r="I205" s="174">
        <v>3</v>
      </c>
      <c r="J205" s="169">
        <v>0</v>
      </c>
      <c r="K205" s="168">
        <v>0</v>
      </c>
      <c r="L205" s="168">
        <v>0</v>
      </c>
      <c r="M205" s="168">
        <v>0</v>
      </c>
      <c r="N205" s="168">
        <v>0</v>
      </c>
      <c r="O205" s="168">
        <v>0</v>
      </c>
      <c r="P205" s="169">
        <v>0</v>
      </c>
      <c r="Q205" s="168">
        <v>0</v>
      </c>
      <c r="R205" s="168">
        <v>0</v>
      </c>
      <c r="S205" s="168">
        <v>0</v>
      </c>
      <c r="T205" s="168">
        <v>0</v>
      </c>
      <c r="U205" s="168">
        <v>0</v>
      </c>
      <c r="V205" s="169">
        <v>0</v>
      </c>
      <c r="W205" s="168">
        <v>0</v>
      </c>
      <c r="X205" s="168">
        <v>0</v>
      </c>
      <c r="Y205" s="168">
        <v>1</v>
      </c>
      <c r="Z205" s="168">
        <v>0</v>
      </c>
      <c r="AA205" s="168">
        <v>1</v>
      </c>
      <c r="AB205" s="169">
        <v>2</v>
      </c>
      <c r="AC205" s="168">
        <v>0</v>
      </c>
      <c r="AD205" s="168">
        <v>0</v>
      </c>
      <c r="AE205" s="168">
        <v>0</v>
      </c>
      <c r="AF205" s="168">
        <v>0</v>
      </c>
      <c r="AG205" s="174">
        <v>2</v>
      </c>
    </row>
    <row r="206" spans="1:33">
      <c r="A206" s="104"/>
      <c r="B206" s="440" t="s">
        <v>177</v>
      </c>
      <c r="C206" s="440" t="s">
        <v>305</v>
      </c>
      <c r="D206" s="179">
        <v>11</v>
      </c>
      <c r="E206" s="178">
        <v>0</v>
      </c>
      <c r="F206" s="178">
        <v>0</v>
      </c>
      <c r="G206" s="178">
        <v>0</v>
      </c>
      <c r="H206" s="178">
        <v>0</v>
      </c>
      <c r="I206" s="180">
        <v>11</v>
      </c>
      <c r="J206" s="179">
        <v>8</v>
      </c>
      <c r="K206" s="178">
        <v>1</v>
      </c>
      <c r="L206" s="178">
        <v>1</v>
      </c>
      <c r="M206" s="178">
        <v>0</v>
      </c>
      <c r="N206" s="178">
        <v>0</v>
      </c>
      <c r="O206" s="178">
        <v>10</v>
      </c>
      <c r="P206" s="179">
        <v>7</v>
      </c>
      <c r="Q206" s="178">
        <v>1</v>
      </c>
      <c r="R206" s="178">
        <v>0</v>
      </c>
      <c r="S206" s="178">
        <v>0</v>
      </c>
      <c r="T206" s="178">
        <v>0</v>
      </c>
      <c r="U206" s="178">
        <v>8</v>
      </c>
      <c r="V206" s="179">
        <v>2</v>
      </c>
      <c r="W206" s="178">
        <v>0</v>
      </c>
      <c r="X206" s="178">
        <v>0</v>
      </c>
      <c r="Y206" s="178">
        <v>0</v>
      </c>
      <c r="Z206" s="178">
        <v>0</v>
      </c>
      <c r="AA206" s="178">
        <v>2</v>
      </c>
      <c r="AB206" s="179">
        <v>3</v>
      </c>
      <c r="AC206" s="178">
        <v>1</v>
      </c>
      <c r="AD206" s="178">
        <v>0</v>
      </c>
      <c r="AE206" s="178">
        <v>0</v>
      </c>
      <c r="AF206" s="178">
        <v>0</v>
      </c>
      <c r="AG206" s="180">
        <v>4</v>
      </c>
    </row>
    <row r="207" spans="1:33">
      <c r="A207" s="104"/>
      <c r="B207" s="441" t="s">
        <v>176</v>
      </c>
      <c r="C207" s="58" t="s">
        <v>129</v>
      </c>
      <c r="D207" s="169">
        <v>2</v>
      </c>
      <c r="E207" s="168">
        <v>0</v>
      </c>
      <c r="F207" s="168">
        <v>0</v>
      </c>
      <c r="G207" s="168">
        <v>0</v>
      </c>
      <c r="H207" s="168">
        <v>1</v>
      </c>
      <c r="I207" s="174">
        <v>3</v>
      </c>
      <c r="J207" s="169">
        <v>1</v>
      </c>
      <c r="K207" s="168">
        <v>0</v>
      </c>
      <c r="L207" s="168">
        <v>0</v>
      </c>
      <c r="M207" s="168">
        <v>0</v>
      </c>
      <c r="N207" s="168">
        <v>0</v>
      </c>
      <c r="O207" s="168">
        <v>1</v>
      </c>
      <c r="P207" s="169">
        <v>0</v>
      </c>
      <c r="Q207" s="168">
        <v>0</v>
      </c>
      <c r="R207" s="168">
        <v>0</v>
      </c>
      <c r="S207" s="168">
        <v>0</v>
      </c>
      <c r="T207" s="168">
        <v>0</v>
      </c>
      <c r="U207" s="168">
        <v>0</v>
      </c>
      <c r="V207" s="169">
        <v>0</v>
      </c>
      <c r="W207" s="168">
        <v>0</v>
      </c>
      <c r="X207" s="168">
        <v>0</v>
      </c>
      <c r="Y207" s="168">
        <v>0</v>
      </c>
      <c r="Z207" s="168">
        <v>0</v>
      </c>
      <c r="AA207" s="168">
        <v>0</v>
      </c>
      <c r="AB207" s="169">
        <v>0</v>
      </c>
      <c r="AC207" s="168">
        <v>0</v>
      </c>
      <c r="AD207" s="168">
        <v>0</v>
      </c>
      <c r="AE207" s="168">
        <v>0</v>
      </c>
      <c r="AF207" s="168">
        <v>0</v>
      </c>
      <c r="AG207" s="174">
        <v>0</v>
      </c>
    </row>
    <row r="208" spans="1:33">
      <c r="A208" s="104"/>
      <c r="B208" s="441"/>
      <c r="C208" s="58" t="s">
        <v>306</v>
      </c>
      <c r="D208" s="169">
        <v>6</v>
      </c>
      <c r="E208" s="168">
        <v>2</v>
      </c>
      <c r="F208" s="168">
        <v>0</v>
      </c>
      <c r="G208" s="168">
        <v>0</v>
      </c>
      <c r="H208" s="168">
        <v>0</v>
      </c>
      <c r="I208" s="174">
        <v>8</v>
      </c>
      <c r="J208" s="169">
        <v>2</v>
      </c>
      <c r="K208" s="168">
        <v>1</v>
      </c>
      <c r="L208" s="168">
        <v>1</v>
      </c>
      <c r="M208" s="168">
        <v>0</v>
      </c>
      <c r="N208" s="168">
        <v>0</v>
      </c>
      <c r="O208" s="168">
        <v>4</v>
      </c>
      <c r="P208" s="169">
        <v>1</v>
      </c>
      <c r="Q208" s="168">
        <v>0</v>
      </c>
      <c r="R208" s="168">
        <v>0</v>
      </c>
      <c r="S208" s="168">
        <v>0</v>
      </c>
      <c r="T208" s="168">
        <v>0</v>
      </c>
      <c r="U208" s="168">
        <v>1</v>
      </c>
      <c r="V208" s="169">
        <v>3</v>
      </c>
      <c r="W208" s="168">
        <v>1</v>
      </c>
      <c r="X208" s="168">
        <v>1</v>
      </c>
      <c r="Y208" s="168">
        <v>0</v>
      </c>
      <c r="Z208" s="168">
        <v>0</v>
      </c>
      <c r="AA208" s="168">
        <v>5</v>
      </c>
      <c r="AB208" s="169">
        <v>1</v>
      </c>
      <c r="AC208" s="168">
        <v>0</v>
      </c>
      <c r="AD208" s="168">
        <v>0</v>
      </c>
      <c r="AE208" s="168">
        <v>0</v>
      </c>
      <c r="AF208" s="168">
        <v>0</v>
      </c>
      <c r="AG208" s="174">
        <v>1</v>
      </c>
    </row>
    <row r="209" spans="1:33">
      <c r="A209" s="104"/>
      <c r="B209" s="441"/>
      <c r="C209" s="58" t="s">
        <v>36</v>
      </c>
      <c r="D209" s="169">
        <v>8</v>
      </c>
      <c r="E209" s="168">
        <v>2</v>
      </c>
      <c r="F209" s="168">
        <v>0</v>
      </c>
      <c r="G209" s="168">
        <v>0</v>
      </c>
      <c r="H209" s="168">
        <v>1</v>
      </c>
      <c r="I209" s="174">
        <v>11</v>
      </c>
      <c r="J209" s="169">
        <v>3</v>
      </c>
      <c r="K209" s="168">
        <v>1</v>
      </c>
      <c r="L209" s="168">
        <v>1</v>
      </c>
      <c r="M209" s="168">
        <v>0</v>
      </c>
      <c r="N209" s="168">
        <v>0</v>
      </c>
      <c r="O209" s="168">
        <v>5</v>
      </c>
      <c r="P209" s="169">
        <v>1</v>
      </c>
      <c r="Q209" s="168">
        <v>0</v>
      </c>
      <c r="R209" s="168">
        <v>0</v>
      </c>
      <c r="S209" s="168">
        <v>0</v>
      </c>
      <c r="T209" s="168">
        <v>0</v>
      </c>
      <c r="U209" s="168">
        <v>1</v>
      </c>
      <c r="V209" s="169">
        <v>3</v>
      </c>
      <c r="W209" s="168">
        <v>1</v>
      </c>
      <c r="X209" s="168">
        <v>1</v>
      </c>
      <c r="Y209" s="168">
        <v>0</v>
      </c>
      <c r="Z209" s="168">
        <v>0</v>
      </c>
      <c r="AA209" s="168">
        <v>5</v>
      </c>
      <c r="AB209" s="169">
        <v>1</v>
      </c>
      <c r="AC209" s="168">
        <v>0</v>
      </c>
      <c r="AD209" s="168">
        <v>0</v>
      </c>
      <c r="AE209" s="168">
        <v>0</v>
      </c>
      <c r="AF209" s="168">
        <v>0</v>
      </c>
      <c r="AG209" s="174">
        <v>1</v>
      </c>
    </row>
    <row r="210" spans="1:33">
      <c r="A210" s="446"/>
      <c r="B210" s="445" t="s">
        <v>36</v>
      </c>
      <c r="C210" s="440"/>
      <c r="D210" s="179">
        <v>22</v>
      </c>
      <c r="E210" s="178">
        <v>2</v>
      </c>
      <c r="F210" s="178">
        <v>0</v>
      </c>
      <c r="G210" s="178">
        <v>0</v>
      </c>
      <c r="H210" s="178">
        <v>1</v>
      </c>
      <c r="I210" s="180">
        <v>25</v>
      </c>
      <c r="J210" s="179">
        <v>11</v>
      </c>
      <c r="K210" s="178">
        <v>2</v>
      </c>
      <c r="L210" s="178">
        <v>2</v>
      </c>
      <c r="M210" s="178">
        <v>0</v>
      </c>
      <c r="N210" s="178">
        <v>0</v>
      </c>
      <c r="O210" s="178">
        <v>15</v>
      </c>
      <c r="P210" s="179">
        <v>8</v>
      </c>
      <c r="Q210" s="178">
        <v>1</v>
      </c>
      <c r="R210" s="178">
        <v>0</v>
      </c>
      <c r="S210" s="178">
        <v>0</v>
      </c>
      <c r="T210" s="178">
        <v>0</v>
      </c>
      <c r="U210" s="178">
        <v>9</v>
      </c>
      <c r="V210" s="179">
        <v>5</v>
      </c>
      <c r="W210" s="178">
        <v>1</v>
      </c>
      <c r="X210" s="178">
        <v>1</v>
      </c>
      <c r="Y210" s="178">
        <v>1</v>
      </c>
      <c r="Z210" s="178">
        <v>0</v>
      </c>
      <c r="AA210" s="178">
        <v>8</v>
      </c>
      <c r="AB210" s="179">
        <v>6</v>
      </c>
      <c r="AC210" s="178">
        <v>1</v>
      </c>
      <c r="AD210" s="178">
        <v>0</v>
      </c>
      <c r="AE210" s="178">
        <v>0</v>
      </c>
      <c r="AF210" s="178">
        <v>0</v>
      </c>
      <c r="AG210" s="180">
        <v>7</v>
      </c>
    </row>
    <row r="211" spans="1:33">
      <c r="A211" s="104" t="s">
        <v>21</v>
      </c>
      <c r="B211" s="441" t="s">
        <v>138</v>
      </c>
      <c r="C211" s="58" t="s">
        <v>138</v>
      </c>
      <c r="D211" s="169">
        <v>0</v>
      </c>
      <c r="E211" s="168">
        <v>0</v>
      </c>
      <c r="F211" s="168">
        <v>0</v>
      </c>
      <c r="G211" s="168">
        <v>0</v>
      </c>
      <c r="H211" s="168">
        <v>0</v>
      </c>
      <c r="I211" s="174">
        <v>0</v>
      </c>
      <c r="J211" s="169">
        <v>1</v>
      </c>
      <c r="K211" s="168">
        <v>0</v>
      </c>
      <c r="L211" s="168">
        <v>0</v>
      </c>
      <c r="M211" s="168">
        <v>0</v>
      </c>
      <c r="N211" s="168">
        <v>0</v>
      </c>
      <c r="O211" s="168">
        <v>1</v>
      </c>
      <c r="P211" s="169">
        <v>0</v>
      </c>
      <c r="Q211" s="168">
        <v>0</v>
      </c>
      <c r="R211" s="168">
        <v>0</v>
      </c>
      <c r="S211" s="168">
        <v>0</v>
      </c>
      <c r="T211" s="168">
        <v>0</v>
      </c>
      <c r="U211" s="168">
        <v>0</v>
      </c>
      <c r="V211" s="169">
        <v>0</v>
      </c>
      <c r="W211" s="168">
        <v>0</v>
      </c>
      <c r="X211" s="168">
        <v>0</v>
      </c>
      <c r="Y211" s="168">
        <v>0</v>
      </c>
      <c r="Z211" s="168">
        <v>0</v>
      </c>
      <c r="AA211" s="168">
        <v>0</v>
      </c>
      <c r="AB211" s="169">
        <v>0</v>
      </c>
      <c r="AC211" s="168">
        <v>0</v>
      </c>
      <c r="AD211" s="168">
        <v>0</v>
      </c>
      <c r="AE211" s="168">
        <v>0</v>
      </c>
      <c r="AF211" s="168">
        <v>0</v>
      </c>
      <c r="AG211" s="174">
        <v>0</v>
      </c>
    </row>
    <row r="212" spans="1:33">
      <c r="A212" s="104"/>
      <c r="B212" s="441" t="s">
        <v>139</v>
      </c>
      <c r="C212" s="58" t="s">
        <v>143</v>
      </c>
      <c r="D212" s="169">
        <v>0</v>
      </c>
      <c r="E212" s="168">
        <v>0</v>
      </c>
      <c r="F212" s="168">
        <v>0</v>
      </c>
      <c r="G212" s="168">
        <v>0</v>
      </c>
      <c r="H212" s="168">
        <v>0</v>
      </c>
      <c r="I212" s="174">
        <v>0</v>
      </c>
      <c r="J212" s="169">
        <v>0</v>
      </c>
      <c r="K212" s="168">
        <v>0</v>
      </c>
      <c r="L212" s="168">
        <v>0</v>
      </c>
      <c r="M212" s="168">
        <v>0</v>
      </c>
      <c r="N212" s="168">
        <v>0</v>
      </c>
      <c r="O212" s="168">
        <v>0</v>
      </c>
      <c r="P212" s="169">
        <v>0</v>
      </c>
      <c r="Q212" s="168">
        <v>0</v>
      </c>
      <c r="R212" s="168">
        <v>0</v>
      </c>
      <c r="S212" s="168">
        <v>0</v>
      </c>
      <c r="T212" s="168">
        <v>0</v>
      </c>
      <c r="U212" s="168">
        <v>0</v>
      </c>
      <c r="V212" s="169">
        <v>0</v>
      </c>
      <c r="W212" s="168">
        <v>0</v>
      </c>
      <c r="X212" s="168">
        <v>0</v>
      </c>
      <c r="Y212" s="168">
        <v>0</v>
      </c>
      <c r="Z212" s="168">
        <v>0</v>
      </c>
      <c r="AA212" s="168">
        <v>0</v>
      </c>
      <c r="AB212" s="169">
        <v>1</v>
      </c>
      <c r="AC212" s="168">
        <v>0</v>
      </c>
      <c r="AD212" s="168">
        <v>0</v>
      </c>
      <c r="AE212" s="168">
        <v>0</v>
      </c>
      <c r="AF212" s="168">
        <v>0</v>
      </c>
      <c r="AG212" s="174">
        <v>1</v>
      </c>
    </row>
    <row r="213" spans="1:33">
      <c r="A213" s="104"/>
      <c r="B213" s="441" t="s">
        <v>36</v>
      </c>
      <c r="C213" s="58"/>
      <c r="D213" s="169">
        <v>0</v>
      </c>
      <c r="E213" s="168">
        <v>0</v>
      </c>
      <c r="F213" s="168">
        <v>0</v>
      </c>
      <c r="G213" s="168">
        <v>0</v>
      </c>
      <c r="H213" s="168">
        <v>0</v>
      </c>
      <c r="I213" s="174">
        <v>0</v>
      </c>
      <c r="J213" s="169">
        <v>1</v>
      </c>
      <c r="K213" s="168">
        <v>0</v>
      </c>
      <c r="L213" s="168">
        <v>0</v>
      </c>
      <c r="M213" s="168">
        <v>0</v>
      </c>
      <c r="N213" s="168">
        <v>0</v>
      </c>
      <c r="O213" s="168">
        <v>1</v>
      </c>
      <c r="P213" s="169">
        <v>0</v>
      </c>
      <c r="Q213" s="168">
        <v>0</v>
      </c>
      <c r="R213" s="168">
        <v>0</v>
      </c>
      <c r="S213" s="168">
        <v>0</v>
      </c>
      <c r="T213" s="168">
        <v>0</v>
      </c>
      <c r="U213" s="168">
        <v>0</v>
      </c>
      <c r="V213" s="169">
        <v>0</v>
      </c>
      <c r="W213" s="168">
        <v>0</v>
      </c>
      <c r="X213" s="168">
        <v>0</v>
      </c>
      <c r="Y213" s="168">
        <v>0</v>
      </c>
      <c r="Z213" s="168">
        <v>0</v>
      </c>
      <c r="AA213" s="168">
        <v>0</v>
      </c>
      <c r="AB213" s="169">
        <v>1</v>
      </c>
      <c r="AC213" s="168">
        <v>0</v>
      </c>
      <c r="AD213" s="168">
        <v>0</v>
      </c>
      <c r="AE213" s="168">
        <v>0</v>
      </c>
      <c r="AF213" s="168">
        <v>0</v>
      </c>
      <c r="AG213" s="174">
        <v>1</v>
      </c>
    </row>
    <row r="214" spans="1:33">
      <c r="A214" s="447" t="s">
        <v>36</v>
      </c>
      <c r="B214" s="445"/>
      <c r="C214" s="440"/>
      <c r="D214" s="179">
        <v>71</v>
      </c>
      <c r="E214" s="178">
        <v>2</v>
      </c>
      <c r="F214" s="178">
        <v>0</v>
      </c>
      <c r="G214" s="178">
        <v>0</v>
      </c>
      <c r="H214" s="178">
        <v>1</v>
      </c>
      <c r="I214" s="180">
        <v>74</v>
      </c>
      <c r="J214" s="179">
        <v>72</v>
      </c>
      <c r="K214" s="178">
        <v>2</v>
      </c>
      <c r="L214" s="178">
        <v>3</v>
      </c>
      <c r="M214" s="178">
        <v>0</v>
      </c>
      <c r="N214" s="178">
        <v>1</v>
      </c>
      <c r="O214" s="178">
        <v>78</v>
      </c>
      <c r="P214" s="179">
        <v>50</v>
      </c>
      <c r="Q214" s="178">
        <v>2</v>
      </c>
      <c r="R214" s="178">
        <v>0</v>
      </c>
      <c r="S214" s="178">
        <v>0</v>
      </c>
      <c r="T214" s="178">
        <v>1</v>
      </c>
      <c r="U214" s="178">
        <v>53</v>
      </c>
      <c r="V214" s="179">
        <v>50</v>
      </c>
      <c r="W214" s="178">
        <v>1</v>
      </c>
      <c r="X214" s="178">
        <v>2</v>
      </c>
      <c r="Y214" s="178">
        <v>1</v>
      </c>
      <c r="Z214" s="178">
        <v>0</v>
      </c>
      <c r="AA214" s="178">
        <v>54</v>
      </c>
      <c r="AB214" s="179">
        <v>59</v>
      </c>
      <c r="AC214" s="178">
        <v>1</v>
      </c>
      <c r="AD214" s="178">
        <v>0</v>
      </c>
      <c r="AE214" s="178">
        <v>0</v>
      </c>
      <c r="AF214" s="178">
        <v>0</v>
      </c>
      <c r="AG214" s="180">
        <v>60</v>
      </c>
    </row>
    <row r="215" spans="1:33">
      <c r="A215" s="11"/>
      <c r="B215" s="11"/>
      <c r="C215" s="167"/>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row>
    <row r="216" spans="1:33" ht="15.75">
      <c r="A216" s="307" t="s">
        <v>329</v>
      </c>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row>
    <row r="217" spans="1:33">
      <c r="A217" s="52" t="s">
        <v>470</v>
      </c>
      <c r="B217" s="46"/>
      <c r="C217" s="46"/>
      <c r="D217" s="54"/>
      <c r="E217" s="55"/>
      <c r="F217" s="55"/>
      <c r="G217" s="55"/>
      <c r="H217" s="55"/>
      <c r="I217" s="57"/>
      <c r="J217" s="54"/>
      <c r="K217" s="55"/>
      <c r="L217" s="55"/>
      <c r="M217" s="55"/>
      <c r="N217" s="55"/>
      <c r="O217" s="57"/>
      <c r="P217" s="54"/>
      <c r="Q217" s="55"/>
      <c r="R217" s="55"/>
      <c r="S217" s="55"/>
      <c r="T217" s="55"/>
      <c r="U217" s="57"/>
      <c r="V217" s="54"/>
      <c r="W217" s="55"/>
      <c r="X217" s="55"/>
      <c r="Y217" s="55"/>
      <c r="Z217" s="55"/>
      <c r="AA217" s="57"/>
      <c r="AB217" s="54"/>
      <c r="AC217" s="55"/>
      <c r="AD217" s="55"/>
      <c r="AE217" s="55"/>
      <c r="AF217" s="55"/>
      <c r="AG217" s="57"/>
    </row>
    <row r="218" spans="1:33">
      <c r="A218" s="104" t="s">
        <v>6</v>
      </c>
      <c r="B218" s="58" t="s">
        <v>33</v>
      </c>
      <c r="C218" s="58" t="s">
        <v>33</v>
      </c>
      <c r="D218" s="169">
        <v>5</v>
      </c>
      <c r="E218" s="168">
        <v>0</v>
      </c>
      <c r="F218" s="168">
        <v>0</v>
      </c>
      <c r="G218" s="168">
        <v>0</v>
      </c>
      <c r="H218" s="168">
        <v>0</v>
      </c>
      <c r="I218" s="174">
        <v>5</v>
      </c>
      <c r="J218" s="169">
        <v>6</v>
      </c>
      <c r="K218" s="168">
        <v>1</v>
      </c>
      <c r="L218" s="168">
        <v>0</v>
      </c>
      <c r="M218" s="168">
        <v>0</v>
      </c>
      <c r="N218" s="168">
        <v>0</v>
      </c>
      <c r="O218" s="168">
        <v>7</v>
      </c>
      <c r="P218" s="169">
        <v>9</v>
      </c>
      <c r="Q218" s="168">
        <v>0</v>
      </c>
      <c r="R218" s="168">
        <v>0</v>
      </c>
      <c r="S218" s="168">
        <v>0</v>
      </c>
      <c r="T218" s="168">
        <v>0</v>
      </c>
      <c r="U218" s="168">
        <v>9</v>
      </c>
      <c r="V218" s="169">
        <v>4</v>
      </c>
      <c r="W218" s="168">
        <v>0</v>
      </c>
      <c r="X218" s="168">
        <v>0</v>
      </c>
      <c r="Y218" s="168">
        <v>0</v>
      </c>
      <c r="Z218" s="168">
        <v>0</v>
      </c>
      <c r="AA218" s="168">
        <v>4</v>
      </c>
      <c r="AB218" s="169">
        <v>5</v>
      </c>
      <c r="AC218" s="168">
        <v>0</v>
      </c>
      <c r="AD218" s="168">
        <v>0</v>
      </c>
      <c r="AE218" s="168">
        <v>0</v>
      </c>
      <c r="AF218" s="168">
        <v>0</v>
      </c>
      <c r="AG218" s="174">
        <v>5</v>
      </c>
    </row>
    <row r="219" spans="1:33">
      <c r="A219" s="104"/>
      <c r="B219" s="429" t="s">
        <v>179</v>
      </c>
      <c r="C219" s="429" t="s">
        <v>34</v>
      </c>
      <c r="D219" s="172">
        <v>5</v>
      </c>
      <c r="E219" s="173">
        <v>0</v>
      </c>
      <c r="F219" s="173">
        <v>0</v>
      </c>
      <c r="G219" s="173">
        <v>0</v>
      </c>
      <c r="H219" s="173">
        <v>0</v>
      </c>
      <c r="I219" s="291">
        <v>5</v>
      </c>
      <c r="J219" s="172">
        <v>8</v>
      </c>
      <c r="K219" s="173">
        <v>0</v>
      </c>
      <c r="L219" s="173">
        <v>0</v>
      </c>
      <c r="M219" s="173">
        <v>0</v>
      </c>
      <c r="N219" s="173">
        <v>0</v>
      </c>
      <c r="O219" s="173">
        <v>8</v>
      </c>
      <c r="P219" s="172">
        <v>12</v>
      </c>
      <c r="Q219" s="173">
        <v>2</v>
      </c>
      <c r="R219" s="173">
        <v>0</v>
      </c>
      <c r="S219" s="173">
        <v>0</v>
      </c>
      <c r="T219" s="173">
        <v>0</v>
      </c>
      <c r="U219" s="173">
        <v>14</v>
      </c>
      <c r="V219" s="172">
        <v>14</v>
      </c>
      <c r="W219" s="173">
        <v>0</v>
      </c>
      <c r="X219" s="173">
        <v>0</v>
      </c>
      <c r="Y219" s="173">
        <v>0</v>
      </c>
      <c r="Z219" s="173">
        <v>0</v>
      </c>
      <c r="AA219" s="173">
        <v>14</v>
      </c>
      <c r="AB219" s="172">
        <v>14</v>
      </c>
      <c r="AC219" s="173">
        <v>0</v>
      </c>
      <c r="AD219" s="173">
        <v>0</v>
      </c>
      <c r="AE219" s="173">
        <v>0</v>
      </c>
      <c r="AF219" s="173">
        <v>0</v>
      </c>
      <c r="AG219" s="291">
        <v>14</v>
      </c>
    </row>
    <row r="220" spans="1:33">
      <c r="A220" s="104"/>
      <c r="B220" s="441"/>
      <c r="C220" s="58" t="s">
        <v>35</v>
      </c>
      <c r="D220" s="169">
        <v>25</v>
      </c>
      <c r="E220" s="168">
        <v>7</v>
      </c>
      <c r="F220" s="168">
        <v>12</v>
      </c>
      <c r="G220" s="168">
        <v>0</v>
      </c>
      <c r="H220" s="168">
        <v>0</v>
      </c>
      <c r="I220" s="174">
        <v>44</v>
      </c>
      <c r="J220" s="169">
        <v>25</v>
      </c>
      <c r="K220" s="168">
        <v>12</v>
      </c>
      <c r="L220" s="168">
        <v>2</v>
      </c>
      <c r="M220" s="168">
        <v>0</v>
      </c>
      <c r="N220" s="168">
        <v>1</v>
      </c>
      <c r="O220" s="168">
        <v>40</v>
      </c>
      <c r="P220" s="169">
        <v>33</v>
      </c>
      <c r="Q220" s="168">
        <v>11</v>
      </c>
      <c r="R220" s="168">
        <v>1</v>
      </c>
      <c r="S220" s="168">
        <v>0</v>
      </c>
      <c r="T220" s="168">
        <v>0</v>
      </c>
      <c r="U220" s="168">
        <v>45</v>
      </c>
      <c r="V220" s="169">
        <v>28</v>
      </c>
      <c r="W220" s="168">
        <v>16</v>
      </c>
      <c r="X220" s="168">
        <v>0</v>
      </c>
      <c r="Y220" s="168">
        <v>0</v>
      </c>
      <c r="Z220" s="168">
        <v>0</v>
      </c>
      <c r="AA220" s="168">
        <v>44</v>
      </c>
      <c r="AB220" s="169">
        <v>26</v>
      </c>
      <c r="AC220" s="168">
        <v>14</v>
      </c>
      <c r="AD220" s="168">
        <v>0</v>
      </c>
      <c r="AE220" s="168">
        <v>0</v>
      </c>
      <c r="AF220" s="168">
        <v>0</v>
      </c>
      <c r="AG220" s="174">
        <v>40</v>
      </c>
    </row>
    <row r="221" spans="1:33">
      <c r="A221" s="104"/>
      <c r="B221" s="443"/>
      <c r="C221" s="444" t="s">
        <v>36</v>
      </c>
      <c r="D221" s="170">
        <v>30</v>
      </c>
      <c r="E221" s="171">
        <v>7</v>
      </c>
      <c r="F221" s="171">
        <v>12</v>
      </c>
      <c r="G221" s="171">
        <v>0</v>
      </c>
      <c r="H221" s="171">
        <v>0</v>
      </c>
      <c r="I221" s="175">
        <v>49</v>
      </c>
      <c r="J221" s="170">
        <v>33</v>
      </c>
      <c r="K221" s="171">
        <v>12</v>
      </c>
      <c r="L221" s="171">
        <v>2</v>
      </c>
      <c r="M221" s="171">
        <v>0</v>
      </c>
      <c r="N221" s="171">
        <v>1</v>
      </c>
      <c r="O221" s="171">
        <v>48</v>
      </c>
      <c r="P221" s="170">
        <v>45</v>
      </c>
      <c r="Q221" s="171">
        <v>13</v>
      </c>
      <c r="R221" s="171">
        <v>1</v>
      </c>
      <c r="S221" s="171">
        <v>0</v>
      </c>
      <c r="T221" s="171">
        <v>0</v>
      </c>
      <c r="U221" s="171">
        <v>59</v>
      </c>
      <c r="V221" s="170">
        <v>42</v>
      </c>
      <c r="W221" s="171">
        <v>16</v>
      </c>
      <c r="X221" s="171">
        <v>0</v>
      </c>
      <c r="Y221" s="171">
        <v>0</v>
      </c>
      <c r="Z221" s="171">
        <v>0</v>
      </c>
      <c r="AA221" s="171">
        <v>58</v>
      </c>
      <c r="AB221" s="170">
        <v>40</v>
      </c>
      <c r="AC221" s="171">
        <v>14</v>
      </c>
      <c r="AD221" s="171">
        <v>0</v>
      </c>
      <c r="AE221" s="171">
        <v>0</v>
      </c>
      <c r="AF221" s="171">
        <v>0</v>
      </c>
      <c r="AG221" s="175">
        <v>54</v>
      </c>
    </row>
    <row r="222" spans="1:33">
      <c r="A222" s="446"/>
      <c r="B222" s="443" t="s">
        <v>36</v>
      </c>
      <c r="C222" s="444"/>
      <c r="D222" s="170">
        <v>35</v>
      </c>
      <c r="E222" s="171">
        <v>7</v>
      </c>
      <c r="F222" s="171">
        <v>12</v>
      </c>
      <c r="G222" s="171">
        <v>0</v>
      </c>
      <c r="H222" s="171">
        <v>0</v>
      </c>
      <c r="I222" s="175">
        <v>54</v>
      </c>
      <c r="J222" s="170">
        <v>39</v>
      </c>
      <c r="K222" s="171">
        <v>13</v>
      </c>
      <c r="L222" s="171">
        <v>2</v>
      </c>
      <c r="M222" s="171">
        <v>0</v>
      </c>
      <c r="N222" s="171">
        <v>1</v>
      </c>
      <c r="O222" s="171">
        <v>55</v>
      </c>
      <c r="P222" s="170">
        <v>54</v>
      </c>
      <c r="Q222" s="171">
        <v>13</v>
      </c>
      <c r="R222" s="171">
        <v>1</v>
      </c>
      <c r="S222" s="171">
        <v>0</v>
      </c>
      <c r="T222" s="171">
        <v>0</v>
      </c>
      <c r="U222" s="171">
        <v>68</v>
      </c>
      <c r="V222" s="170">
        <v>46</v>
      </c>
      <c r="W222" s="171">
        <v>16</v>
      </c>
      <c r="X222" s="171">
        <v>0</v>
      </c>
      <c r="Y222" s="171">
        <v>0</v>
      </c>
      <c r="Z222" s="171">
        <v>0</v>
      </c>
      <c r="AA222" s="171">
        <v>62</v>
      </c>
      <c r="AB222" s="170">
        <v>45</v>
      </c>
      <c r="AC222" s="171">
        <v>14</v>
      </c>
      <c r="AD222" s="171">
        <v>0</v>
      </c>
      <c r="AE222" s="171">
        <v>0</v>
      </c>
      <c r="AF222" s="171">
        <v>0</v>
      </c>
      <c r="AG222" s="175">
        <v>59</v>
      </c>
    </row>
    <row r="223" spans="1:33">
      <c r="A223" s="104" t="s">
        <v>7</v>
      </c>
      <c r="B223" s="441" t="s">
        <v>37</v>
      </c>
      <c r="C223" s="58" t="s">
        <v>38</v>
      </c>
      <c r="D223" s="169">
        <v>312</v>
      </c>
      <c r="E223" s="168">
        <v>73</v>
      </c>
      <c r="F223" s="168">
        <v>27</v>
      </c>
      <c r="G223" s="168">
        <v>0</v>
      </c>
      <c r="H223" s="168">
        <v>1</v>
      </c>
      <c r="I223" s="174">
        <v>413</v>
      </c>
      <c r="J223" s="169">
        <v>361</v>
      </c>
      <c r="K223" s="168">
        <v>107</v>
      </c>
      <c r="L223" s="168">
        <v>18</v>
      </c>
      <c r="M223" s="168">
        <v>0</v>
      </c>
      <c r="N223" s="168">
        <v>0</v>
      </c>
      <c r="O223" s="168">
        <v>486</v>
      </c>
      <c r="P223" s="169">
        <v>346</v>
      </c>
      <c r="Q223" s="168">
        <v>96</v>
      </c>
      <c r="R223" s="168">
        <v>11</v>
      </c>
      <c r="S223" s="168">
        <v>0</v>
      </c>
      <c r="T223" s="168">
        <v>0</v>
      </c>
      <c r="U223" s="168">
        <v>453</v>
      </c>
      <c r="V223" s="169">
        <v>281</v>
      </c>
      <c r="W223" s="168">
        <v>96</v>
      </c>
      <c r="X223" s="168">
        <v>10</v>
      </c>
      <c r="Y223" s="168">
        <v>0</v>
      </c>
      <c r="Z223" s="168">
        <v>0</v>
      </c>
      <c r="AA223" s="168">
        <v>387</v>
      </c>
      <c r="AB223" s="169">
        <v>269</v>
      </c>
      <c r="AC223" s="168">
        <v>92</v>
      </c>
      <c r="AD223" s="168">
        <v>4</v>
      </c>
      <c r="AE223" s="168">
        <v>0</v>
      </c>
      <c r="AF223" s="168">
        <v>1</v>
      </c>
      <c r="AG223" s="174">
        <v>366</v>
      </c>
    </row>
    <row r="224" spans="1:33">
      <c r="A224" s="104"/>
      <c r="B224" s="441"/>
      <c r="C224" s="58" t="s">
        <v>39</v>
      </c>
      <c r="D224" s="169">
        <v>1</v>
      </c>
      <c r="E224" s="168">
        <v>1</v>
      </c>
      <c r="F224" s="168">
        <v>0</v>
      </c>
      <c r="G224" s="168">
        <v>0</v>
      </c>
      <c r="H224" s="168">
        <v>0</v>
      </c>
      <c r="I224" s="174">
        <v>2</v>
      </c>
      <c r="J224" s="169">
        <v>0</v>
      </c>
      <c r="K224" s="168">
        <v>1</v>
      </c>
      <c r="L224" s="168">
        <v>0</v>
      </c>
      <c r="M224" s="168">
        <v>0</v>
      </c>
      <c r="N224" s="168">
        <v>0</v>
      </c>
      <c r="O224" s="168">
        <v>1</v>
      </c>
      <c r="P224" s="169">
        <v>3</v>
      </c>
      <c r="Q224" s="168">
        <v>0</v>
      </c>
      <c r="R224" s="168">
        <v>0</v>
      </c>
      <c r="S224" s="168">
        <v>0</v>
      </c>
      <c r="T224" s="168">
        <v>1</v>
      </c>
      <c r="U224" s="168">
        <v>4</v>
      </c>
      <c r="V224" s="169">
        <v>4</v>
      </c>
      <c r="W224" s="168">
        <v>0</v>
      </c>
      <c r="X224" s="168">
        <v>0</v>
      </c>
      <c r="Y224" s="168">
        <v>0</v>
      </c>
      <c r="Z224" s="168">
        <v>0</v>
      </c>
      <c r="AA224" s="168">
        <v>4</v>
      </c>
      <c r="AB224" s="169">
        <v>0</v>
      </c>
      <c r="AC224" s="168">
        <v>0</v>
      </c>
      <c r="AD224" s="168">
        <v>0</v>
      </c>
      <c r="AE224" s="168">
        <v>0</v>
      </c>
      <c r="AF224" s="168">
        <v>0</v>
      </c>
      <c r="AG224" s="174">
        <v>0</v>
      </c>
    </row>
    <row r="225" spans="1:33">
      <c r="A225" s="104"/>
      <c r="B225" s="441"/>
      <c r="C225" s="58" t="s">
        <v>40</v>
      </c>
      <c r="D225" s="169">
        <v>3</v>
      </c>
      <c r="E225" s="168">
        <v>2</v>
      </c>
      <c r="F225" s="168">
        <v>5</v>
      </c>
      <c r="G225" s="168">
        <v>0</v>
      </c>
      <c r="H225" s="168">
        <v>1</v>
      </c>
      <c r="I225" s="174">
        <v>11</v>
      </c>
      <c r="J225" s="169">
        <v>6</v>
      </c>
      <c r="K225" s="168">
        <v>1</v>
      </c>
      <c r="L225" s="168">
        <v>4</v>
      </c>
      <c r="M225" s="168">
        <v>0</v>
      </c>
      <c r="N225" s="168">
        <v>1</v>
      </c>
      <c r="O225" s="168">
        <v>12</v>
      </c>
      <c r="P225" s="169">
        <v>2</v>
      </c>
      <c r="Q225" s="168">
        <v>5</v>
      </c>
      <c r="R225" s="168">
        <v>2</v>
      </c>
      <c r="S225" s="168">
        <v>0</v>
      </c>
      <c r="T225" s="168">
        <v>1</v>
      </c>
      <c r="U225" s="168">
        <v>10</v>
      </c>
      <c r="V225" s="169">
        <v>4</v>
      </c>
      <c r="W225" s="168">
        <v>6</v>
      </c>
      <c r="X225" s="168">
        <v>2</v>
      </c>
      <c r="Y225" s="168">
        <v>0</v>
      </c>
      <c r="Z225" s="168">
        <v>1</v>
      </c>
      <c r="AA225" s="168">
        <v>13</v>
      </c>
      <c r="AB225" s="169">
        <v>5</v>
      </c>
      <c r="AC225" s="168">
        <v>3</v>
      </c>
      <c r="AD225" s="168">
        <v>1</v>
      </c>
      <c r="AE225" s="168">
        <v>1</v>
      </c>
      <c r="AF225" s="168">
        <v>1</v>
      </c>
      <c r="AG225" s="174">
        <v>11</v>
      </c>
    </row>
    <row r="226" spans="1:33">
      <c r="A226" s="104"/>
      <c r="B226" s="441"/>
      <c r="C226" s="58" t="s">
        <v>36</v>
      </c>
      <c r="D226" s="169">
        <v>316</v>
      </c>
      <c r="E226" s="168">
        <v>76</v>
      </c>
      <c r="F226" s="168">
        <v>32</v>
      </c>
      <c r="G226" s="168">
        <v>0</v>
      </c>
      <c r="H226" s="168">
        <v>2</v>
      </c>
      <c r="I226" s="174">
        <v>426</v>
      </c>
      <c r="J226" s="169">
        <v>367</v>
      </c>
      <c r="K226" s="168">
        <v>109</v>
      </c>
      <c r="L226" s="168">
        <v>22</v>
      </c>
      <c r="M226" s="168">
        <v>0</v>
      </c>
      <c r="N226" s="168">
        <v>1</v>
      </c>
      <c r="O226" s="168">
        <v>499</v>
      </c>
      <c r="P226" s="169">
        <v>351</v>
      </c>
      <c r="Q226" s="168">
        <v>101</v>
      </c>
      <c r="R226" s="168">
        <v>13</v>
      </c>
      <c r="S226" s="168">
        <v>0</v>
      </c>
      <c r="T226" s="168">
        <v>2</v>
      </c>
      <c r="U226" s="168">
        <v>467</v>
      </c>
      <c r="V226" s="169">
        <v>289</v>
      </c>
      <c r="W226" s="168">
        <v>102</v>
      </c>
      <c r="X226" s="168">
        <v>12</v>
      </c>
      <c r="Y226" s="168">
        <v>0</v>
      </c>
      <c r="Z226" s="168">
        <v>1</v>
      </c>
      <c r="AA226" s="168">
        <v>404</v>
      </c>
      <c r="AB226" s="169">
        <v>274</v>
      </c>
      <c r="AC226" s="168">
        <v>95</v>
      </c>
      <c r="AD226" s="168">
        <v>5</v>
      </c>
      <c r="AE226" s="168">
        <v>1</v>
      </c>
      <c r="AF226" s="168">
        <v>2</v>
      </c>
      <c r="AG226" s="174">
        <v>377</v>
      </c>
    </row>
    <row r="227" spans="1:33">
      <c r="A227" s="104"/>
      <c r="B227" s="442" t="s">
        <v>492</v>
      </c>
      <c r="C227" s="429" t="s">
        <v>426</v>
      </c>
      <c r="D227" s="172">
        <v>13</v>
      </c>
      <c r="E227" s="173">
        <v>6</v>
      </c>
      <c r="F227" s="173">
        <v>2</v>
      </c>
      <c r="G227" s="173">
        <v>0</v>
      </c>
      <c r="H227" s="173">
        <v>0</v>
      </c>
      <c r="I227" s="291">
        <v>21</v>
      </c>
      <c r="J227" s="172">
        <v>12</v>
      </c>
      <c r="K227" s="173">
        <v>7</v>
      </c>
      <c r="L227" s="173">
        <v>6</v>
      </c>
      <c r="M227" s="173">
        <v>0</v>
      </c>
      <c r="N227" s="173">
        <v>1</v>
      </c>
      <c r="O227" s="173">
        <v>26</v>
      </c>
      <c r="P227" s="172">
        <v>11</v>
      </c>
      <c r="Q227" s="173">
        <v>14</v>
      </c>
      <c r="R227" s="173">
        <v>9</v>
      </c>
      <c r="S227" s="173">
        <v>0</v>
      </c>
      <c r="T227" s="173">
        <v>0</v>
      </c>
      <c r="U227" s="173">
        <v>34</v>
      </c>
      <c r="V227" s="172">
        <v>15</v>
      </c>
      <c r="W227" s="173">
        <v>10</v>
      </c>
      <c r="X227" s="173">
        <v>3</v>
      </c>
      <c r="Y227" s="173">
        <v>0</v>
      </c>
      <c r="Z227" s="173">
        <v>2</v>
      </c>
      <c r="AA227" s="173">
        <v>30</v>
      </c>
      <c r="AB227" s="172">
        <v>12</v>
      </c>
      <c r="AC227" s="173">
        <v>13</v>
      </c>
      <c r="AD227" s="173">
        <v>1</v>
      </c>
      <c r="AE227" s="173">
        <v>0</v>
      </c>
      <c r="AF227" s="173">
        <v>1</v>
      </c>
      <c r="AG227" s="291">
        <v>27</v>
      </c>
    </row>
    <row r="228" spans="1:33">
      <c r="A228" s="104"/>
      <c r="B228" s="441"/>
      <c r="C228" s="58" t="s">
        <v>289</v>
      </c>
      <c r="D228" s="169">
        <v>2</v>
      </c>
      <c r="E228" s="168">
        <v>1</v>
      </c>
      <c r="F228" s="168">
        <v>0</v>
      </c>
      <c r="G228" s="168">
        <v>0</v>
      </c>
      <c r="H228" s="168">
        <v>0</v>
      </c>
      <c r="I228" s="174">
        <v>3</v>
      </c>
      <c r="J228" s="169">
        <v>6</v>
      </c>
      <c r="K228" s="168">
        <v>1</v>
      </c>
      <c r="L228" s="168">
        <v>1</v>
      </c>
      <c r="M228" s="168">
        <v>0</v>
      </c>
      <c r="N228" s="168">
        <v>0</v>
      </c>
      <c r="O228" s="168">
        <v>8</v>
      </c>
      <c r="P228" s="169">
        <v>2</v>
      </c>
      <c r="Q228" s="168">
        <v>0</v>
      </c>
      <c r="R228" s="168">
        <v>0</v>
      </c>
      <c r="S228" s="168">
        <v>0</v>
      </c>
      <c r="T228" s="168">
        <v>0</v>
      </c>
      <c r="U228" s="168">
        <v>2</v>
      </c>
      <c r="V228" s="169">
        <v>5</v>
      </c>
      <c r="W228" s="168">
        <v>0</v>
      </c>
      <c r="X228" s="168">
        <v>0</v>
      </c>
      <c r="Y228" s="168">
        <v>0</v>
      </c>
      <c r="Z228" s="168">
        <v>0</v>
      </c>
      <c r="AA228" s="168">
        <v>5</v>
      </c>
      <c r="AB228" s="169">
        <v>5</v>
      </c>
      <c r="AC228" s="168">
        <v>3</v>
      </c>
      <c r="AD228" s="168">
        <v>0</v>
      </c>
      <c r="AE228" s="168">
        <v>0</v>
      </c>
      <c r="AF228" s="168">
        <v>0</v>
      </c>
      <c r="AG228" s="174">
        <v>8</v>
      </c>
    </row>
    <row r="229" spans="1:33">
      <c r="A229" s="104"/>
      <c r="B229" s="443"/>
      <c r="C229" s="444" t="s">
        <v>36</v>
      </c>
      <c r="D229" s="170">
        <v>15</v>
      </c>
      <c r="E229" s="171">
        <v>7</v>
      </c>
      <c r="F229" s="171">
        <v>2</v>
      </c>
      <c r="G229" s="171">
        <v>0</v>
      </c>
      <c r="H229" s="171">
        <v>0</v>
      </c>
      <c r="I229" s="175">
        <v>24</v>
      </c>
      <c r="J229" s="170">
        <v>18</v>
      </c>
      <c r="K229" s="171">
        <v>8</v>
      </c>
      <c r="L229" s="171">
        <v>7</v>
      </c>
      <c r="M229" s="171">
        <v>0</v>
      </c>
      <c r="N229" s="171">
        <v>1</v>
      </c>
      <c r="O229" s="171">
        <v>34</v>
      </c>
      <c r="P229" s="170">
        <v>13</v>
      </c>
      <c r="Q229" s="171">
        <v>14</v>
      </c>
      <c r="R229" s="171">
        <v>9</v>
      </c>
      <c r="S229" s="171">
        <v>0</v>
      </c>
      <c r="T229" s="171">
        <v>0</v>
      </c>
      <c r="U229" s="171">
        <v>36</v>
      </c>
      <c r="V229" s="170">
        <v>20</v>
      </c>
      <c r="W229" s="171">
        <v>10</v>
      </c>
      <c r="X229" s="171">
        <v>3</v>
      </c>
      <c r="Y229" s="171">
        <v>0</v>
      </c>
      <c r="Z229" s="171">
        <v>2</v>
      </c>
      <c r="AA229" s="171">
        <v>35</v>
      </c>
      <c r="AB229" s="170">
        <v>17</v>
      </c>
      <c r="AC229" s="171">
        <v>16</v>
      </c>
      <c r="AD229" s="171">
        <v>1</v>
      </c>
      <c r="AE229" s="171">
        <v>0</v>
      </c>
      <c r="AF229" s="171">
        <v>1</v>
      </c>
      <c r="AG229" s="175">
        <v>35</v>
      </c>
    </row>
    <row r="230" spans="1:33">
      <c r="A230" s="446"/>
      <c r="B230" s="443" t="s">
        <v>36</v>
      </c>
      <c r="C230" s="444"/>
      <c r="D230" s="170">
        <v>331</v>
      </c>
      <c r="E230" s="171">
        <v>83</v>
      </c>
      <c r="F230" s="171">
        <v>34</v>
      </c>
      <c r="G230" s="171">
        <v>0</v>
      </c>
      <c r="H230" s="171">
        <v>2</v>
      </c>
      <c r="I230" s="175">
        <v>450</v>
      </c>
      <c r="J230" s="170">
        <v>385</v>
      </c>
      <c r="K230" s="171">
        <v>117</v>
      </c>
      <c r="L230" s="171">
        <v>29</v>
      </c>
      <c r="M230" s="171">
        <v>0</v>
      </c>
      <c r="N230" s="171">
        <v>2</v>
      </c>
      <c r="O230" s="171">
        <v>533</v>
      </c>
      <c r="P230" s="170">
        <v>364</v>
      </c>
      <c r="Q230" s="171">
        <v>115</v>
      </c>
      <c r="R230" s="171">
        <v>22</v>
      </c>
      <c r="S230" s="171">
        <v>0</v>
      </c>
      <c r="T230" s="171">
        <v>2</v>
      </c>
      <c r="U230" s="171">
        <v>503</v>
      </c>
      <c r="V230" s="170">
        <v>309</v>
      </c>
      <c r="W230" s="171">
        <v>112</v>
      </c>
      <c r="X230" s="171">
        <v>15</v>
      </c>
      <c r="Y230" s="171">
        <v>0</v>
      </c>
      <c r="Z230" s="171">
        <v>3</v>
      </c>
      <c r="AA230" s="171">
        <v>439</v>
      </c>
      <c r="AB230" s="170">
        <v>291</v>
      </c>
      <c r="AC230" s="171">
        <v>111</v>
      </c>
      <c r="AD230" s="171">
        <v>6</v>
      </c>
      <c r="AE230" s="171">
        <v>1</v>
      </c>
      <c r="AF230" s="171">
        <v>3</v>
      </c>
      <c r="AG230" s="175">
        <v>412</v>
      </c>
    </row>
    <row r="231" spans="1:33">
      <c r="A231" s="104" t="s">
        <v>8</v>
      </c>
      <c r="B231" s="441" t="s">
        <v>41</v>
      </c>
      <c r="C231" s="58" t="s">
        <v>42</v>
      </c>
      <c r="D231" s="169">
        <v>333</v>
      </c>
      <c r="E231" s="168">
        <v>41</v>
      </c>
      <c r="F231" s="168">
        <v>30</v>
      </c>
      <c r="G231" s="168">
        <v>0</v>
      </c>
      <c r="H231" s="168">
        <v>2</v>
      </c>
      <c r="I231" s="174">
        <v>406</v>
      </c>
      <c r="J231" s="169">
        <v>395</v>
      </c>
      <c r="K231" s="168">
        <v>36</v>
      </c>
      <c r="L231" s="168">
        <v>11</v>
      </c>
      <c r="M231" s="168">
        <v>0</v>
      </c>
      <c r="N231" s="168">
        <v>0</v>
      </c>
      <c r="O231" s="168">
        <v>442</v>
      </c>
      <c r="P231" s="169">
        <v>432</v>
      </c>
      <c r="Q231" s="168">
        <v>36</v>
      </c>
      <c r="R231" s="168">
        <v>15</v>
      </c>
      <c r="S231" s="168">
        <v>0</v>
      </c>
      <c r="T231" s="168">
        <v>0</v>
      </c>
      <c r="U231" s="168">
        <v>483</v>
      </c>
      <c r="V231" s="169">
        <v>367</v>
      </c>
      <c r="W231" s="168">
        <v>41</v>
      </c>
      <c r="X231" s="168">
        <v>6</v>
      </c>
      <c r="Y231" s="168">
        <v>0</v>
      </c>
      <c r="Z231" s="168">
        <v>1</v>
      </c>
      <c r="AA231" s="168">
        <v>415</v>
      </c>
      <c r="AB231" s="169">
        <v>336</v>
      </c>
      <c r="AC231" s="168">
        <v>33</v>
      </c>
      <c r="AD231" s="168">
        <v>11</v>
      </c>
      <c r="AE231" s="168">
        <v>0</v>
      </c>
      <c r="AF231" s="168">
        <v>0</v>
      </c>
      <c r="AG231" s="174">
        <v>380</v>
      </c>
    </row>
    <row r="232" spans="1:33">
      <c r="A232" s="104"/>
      <c r="B232" s="441"/>
      <c r="C232" s="58" t="s">
        <v>43</v>
      </c>
      <c r="D232" s="169">
        <v>0</v>
      </c>
      <c r="E232" s="168">
        <v>0</v>
      </c>
      <c r="F232" s="168">
        <v>0</v>
      </c>
      <c r="G232" s="168">
        <v>0</v>
      </c>
      <c r="H232" s="168">
        <v>0</v>
      </c>
      <c r="I232" s="174">
        <v>0</v>
      </c>
      <c r="J232" s="169">
        <v>2</v>
      </c>
      <c r="K232" s="168">
        <v>0</v>
      </c>
      <c r="L232" s="168">
        <v>0</v>
      </c>
      <c r="M232" s="168">
        <v>0</v>
      </c>
      <c r="N232" s="168">
        <v>0</v>
      </c>
      <c r="O232" s="168">
        <v>2</v>
      </c>
      <c r="P232" s="169">
        <v>1</v>
      </c>
      <c r="Q232" s="168">
        <v>3</v>
      </c>
      <c r="R232" s="168">
        <v>0</v>
      </c>
      <c r="S232" s="168">
        <v>0</v>
      </c>
      <c r="T232" s="168">
        <v>0</v>
      </c>
      <c r="U232" s="168">
        <v>4</v>
      </c>
      <c r="V232" s="169">
        <v>3</v>
      </c>
      <c r="W232" s="168">
        <v>6</v>
      </c>
      <c r="X232" s="168">
        <v>1</v>
      </c>
      <c r="Y232" s="168">
        <v>0</v>
      </c>
      <c r="Z232" s="168">
        <v>0</v>
      </c>
      <c r="AA232" s="168">
        <v>10</v>
      </c>
      <c r="AB232" s="169">
        <v>8</v>
      </c>
      <c r="AC232" s="168">
        <v>10</v>
      </c>
      <c r="AD232" s="168">
        <v>3</v>
      </c>
      <c r="AE232" s="168">
        <v>0</v>
      </c>
      <c r="AF232" s="168">
        <v>0</v>
      </c>
      <c r="AG232" s="174">
        <v>21</v>
      </c>
    </row>
    <row r="233" spans="1:33">
      <c r="A233" s="104"/>
      <c r="B233" s="441"/>
      <c r="C233" s="58" t="s">
        <v>36</v>
      </c>
      <c r="D233" s="169">
        <v>333</v>
      </c>
      <c r="E233" s="168">
        <v>41</v>
      </c>
      <c r="F233" s="168">
        <v>30</v>
      </c>
      <c r="G233" s="168">
        <v>0</v>
      </c>
      <c r="H233" s="168">
        <v>2</v>
      </c>
      <c r="I233" s="174">
        <v>406</v>
      </c>
      <c r="J233" s="169">
        <v>397</v>
      </c>
      <c r="K233" s="168">
        <v>36</v>
      </c>
      <c r="L233" s="168">
        <v>11</v>
      </c>
      <c r="M233" s="168">
        <v>0</v>
      </c>
      <c r="N233" s="168">
        <v>0</v>
      </c>
      <c r="O233" s="168">
        <v>444</v>
      </c>
      <c r="P233" s="169">
        <v>433</v>
      </c>
      <c r="Q233" s="168">
        <v>39</v>
      </c>
      <c r="R233" s="168">
        <v>15</v>
      </c>
      <c r="S233" s="168">
        <v>0</v>
      </c>
      <c r="T233" s="168">
        <v>0</v>
      </c>
      <c r="U233" s="168">
        <v>487</v>
      </c>
      <c r="V233" s="169">
        <v>370</v>
      </c>
      <c r="W233" s="168">
        <v>47</v>
      </c>
      <c r="X233" s="168">
        <v>7</v>
      </c>
      <c r="Y233" s="168">
        <v>0</v>
      </c>
      <c r="Z233" s="168">
        <v>1</v>
      </c>
      <c r="AA233" s="168">
        <v>425</v>
      </c>
      <c r="AB233" s="169">
        <v>344</v>
      </c>
      <c r="AC233" s="168">
        <v>43</v>
      </c>
      <c r="AD233" s="168">
        <v>14</v>
      </c>
      <c r="AE233" s="168">
        <v>0</v>
      </c>
      <c r="AF233" s="168">
        <v>0</v>
      </c>
      <c r="AG233" s="174">
        <v>401</v>
      </c>
    </row>
    <row r="234" spans="1:33">
      <c r="A234" s="104"/>
      <c r="B234" s="442" t="s">
        <v>44</v>
      </c>
      <c r="C234" s="429" t="s">
        <v>45</v>
      </c>
      <c r="D234" s="172">
        <v>27</v>
      </c>
      <c r="E234" s="173">
        <v>8</v>
      </c>
      <c r="F234" s="173">
        <v>3</v>
      </c>
      <c r="G234" s="173">
        <v>0</v>
      </c>
      <c r="H234" s="173">
        <v>0</v>
      </c>
      <c r="I234" s="291">
        <v>38</v>
      </c>
      <c r="J234" s="172">
        <v>30</v>
      </c>
      <c r="K234" s="173">
        <v>16</v>
      </c>
      <c r="L234" s="173">
        <v>6</v>
      </c>
      <c r="M234" s="173">
        <v>0</v>
      </c>
      <c r="N234" s="173">
        <v>0</v>
      </c>
      <c r="O234" s="173">
        <v>52</v>
      </c>
      <c r="P234" s="172">
        <v>33</v>
      </c>
      <c r="Q234" s="173">
        <v>10</v>
      </c>
      <c r="R234" s="173">
        <v>2</v>
      </c>
      <c r="S234" s="173">
        <v>0</v>
      </c>
      <c r="T234" s="173">
        <v>0</v>
      </c>
      <c r="U234" s="173">
        <v>45</v>
      </c>
      <c r="V234" s="172">
        <v>32</v>
      </c>
      <c r="W234" s="173">
        <v>6</v>
      </c>
      <c r="X234" s="173">
        <v>3</v>
      </c>
      <c r="Y234" s="173">
        <v>0</v>
      </c>
      <c r="Z234" s="173">
        <v>0</v>
      </c>
      <c r="AA234" s="173">
        <v>41</v>
      </c>
      <c r="AB234" s="172">
        <v>45</v>
      </c>
      <c r="AC234" s="173">
        <v>12</v>
      </c>
      <c r="AD234" s="173">
        <v>2</v>
      </c>
      <c r="AE234" s="173">
        <v>0</v>
      </c>
      <c r="AF234" s="173">
        <v>0</v>
      </c>
      <c r="AG234" s="291">
        <v>59</v>
      </c>
    </row>
    <row r="235" spans="1:33" ht="26.25">
      <c r="A235" s="104"/>
      <c r="B235" s="441"/>
      <c r="C235" s="58" t="s">
        <v>751</v>
      </c>
      <c r="D235" s="169">
        <v>29</v>
      </c>
      <c r="E235" s="168">
        <v>23</v>
      </c>
      <c r="F235" s="168">
        <v>5</v>
      </c>
      <c r="G235" s="168">
        <v>0</v>
      </c>
      <c r="H235" s="168">
        <v>0</v>
      </c>
      <c r="I235" s="174">
        <v>57</v>
      </c>
      <c r="J235" s="169">
        <v>42</v>
      </c>
      <c r="K235" s="168">
        <v>18</v>
      </c>
      <c r="L235" s="168">
        <v>1</v>
      </c>
      <c r="M235" s="168">
        <v>0</v>
      </c>
      <c r="N235" s="168">
        <v>0</v>
      </c>
      <c r="O235" s="168">
        <v>61</v>
      </c>
      <c r="P235" s="169">
        <v>59</v>
      </c>
      <c r="Q235" s="168">
        <v>12</v>
      </c>
      <c r="R235" s="168">
        <v>3</v>
      </c>
      <c r="S235" s="168">
        <v>0</v>
      </c>
      <c r="T235" s="168">
        <v>0</v>
      </c>
      <c r="U235" s="168">
        <v>74</v>
      </c>
      <c r="V235" s="169">
        <v>53</v>
      </c>
      <c r="W235" s="168">
        <v>15</v>
      </c>
      <c r="X235" s="168">
        <v>5</v>
      </c>
      <c r="Y235" s="168">
        <v>0</v>
      </c>
      <c r="Z235" s="168">
        <v>0</v>
      </c>
      <c r="AA235" s="168">
        <v>73</v>
      </c>
      <c r="AB235" s="169">
        <v>66</v>
      </c>
      <c r="AC235" s="168">
        <v>13</v>
      </c>
      <c r="AD235" s="168">
        <v>5</v>
      </c>
      <c r="AE235" s="168">
        <v>0</v>
      </c>
      <c r="AF235" s="168">
        <v>0</v>
      </c>
      <c r="AG235" s="174">
        <v>84</v>
      </c>
    </row>
    <row r="236" spans="1:33">
      <c r="A236" s="104"/>
      <c r="B236" s="441"/>
      <c r="C236" s="58" t="s">
        <v>290</v>
      </c>
      <c r="D236" s="169">
        <v>0</v>
      </c>
      <c r="E236" s="168">
        <v>0</v>
      </c>
      <c r="F236" s="168">
        <v>0</v>
      </c>
      <c r="G236" s="168">
        <v>0</v>
      </c>
      <c r="H236" s="168">
        <v>0</v>
      </c>
      <c r="I236" s="174">
        <v>0</v>
      </c>
      <c r="J236" s="169">
        <v>0</v>
      </c>
      <c r="K236" s="168">
        <v>0</v>
      </c>
      <c r="L236" s="168">
        <v>0</v>
      </c>
      <c r="M236" s="168">
        <v>0</v>
      </c>
      <c r="N236" s="168">
        <v>0</v>
      </c>
      <c r="O236" s="168">
        <v>0</v>
      </c>
      <c r="P236" s="169">
        <v>0</v>
      </c>
      <c r="Q236" s="168">
        <v>1</v>
      </c>
      <c r="R236" s="168">
        <v>0</v>
      </c>
      <c r="S236" s="168">
        <v>0</v>
      </c>
      <c r="T236" s="168">
        <v>0</v>
      </c>
      <c r="U236" s="168">
        <v>1</v>
      </c>
      <c r="V236" s="169">
        <v>0</v>
      </c>
      <c r="W236" s="168">
        <v>0</v>
      </c>
      <c r="X236" s="168">
        <v>0</v>
      </c>
      <c r="Y236" s="168">
        <v>0</v>
      </c>
      <c r="Z236" s="168">
        <v>1</v>
      </c>
      <c r="AA236" s="168">
        <v>1</v>
      </c>
      <c r="AB236" s="169">
        <v>2</v>
      </c>
      <c r="AC236" s="168">
        <v>1</v>
      </c>
      <c r="AD236" s="168">
        <v>1</v>
      </c>
      <c r="AE236" s="168">
        <v>0</v>
      </c>
      <c r="AF236" s="168">
        <v>0</v>
      </c>
      <c r="AG236" s="174">
        <v>4</v>
      </c>
    </row>
    <row r="237" spans="1:33">
      <c r="A237" s="104"/>
      <c r="B237" s="443"/>
      <c r="C237" s="444" t="s">
        <v>36</v>
      </c>
      <c r="D237" s="170">
        <v>56</v>
      </c>
      <c r="E237" s="171">
        <v>31</v>
      </c>
      <c r="F237" s="171">
        <v>8</v>
      </c>
      <c r="G237" s="171">
        <v>0</v>
      </c>
      <c r="H237" s="171">
        <v>0</v>
      </c>
      <c r="I237" s="175">
        <v>95</v>
      </c>
      <c r="J237" s="170">
        <v>72</v>
      </c>
      <c r="K237" s="171">
        <v>34</v>
      </c>
      <c r="L237" s="171">
        <v>7</v>
      </c>
      <c r="M237" s="171">
        <v>0</v>
      </c>
      <c r="N237" s="171">
        <v>0</v>
      </c>
      <c r="O237" s="171">
        <v>113</v>
      </c>
      <c r="P237" s="170">
        <v>92</v>
      </c>
      <c r="Q237" s="171">
        <v>23</v>
      </c>
      <c r="R237" s="171">
        <v>5</v>
      </c>
      <c r="S237" s="171">
        <v>0</v>
      </c>
      <c r="T237" s="171">
        <v>0</v>
      </c>
      <c r="U237" s="171">
        <v>120</v>
      </c>
      <c r="V237" s="170">
        <v>85</v>
      </c>
      <c r="W237" s="171">
        <v>21</v>
      </c>
      <c r="X237" s="171">
        <v>8</v>
      </c>
      <c r="Y237" s="171">
        <v>0</v>
      </c>
      <c r="Z237" s="171">
        <v>1</v>
      </c>
      <c r="AA237" s="171">
        <v>115</v>
      </c>
      <c r="AB237" s="170">
        <v>113</v>
      </c>
      <c r="AC237" s="171">
        <v>26</v>
      </c>
      <c r="AD237" s="171">
        <v>8</v>
      </c>
      <c r="AE237" s="171">
        <v>0</v>
      </c>
      <c r="AF237" s="171">
        <v>0</v>
      </c>
      <c r="AG237" s="175">
        <v>147</v>
      </c>
    </row>
    <row r="238" spans="1:33">
      <c r="A238" s="446"/>
      <c r="B238" s="443" t="s">
        <v>36</v>
      </c>
      <c r="C238" s="444"/>
      <c r="D238" s="170">
        <v>389</v>
      </c>
      <c r="E238" s="171">
        <v>72</v>
      </c>
      <c r="F238" s="171">
        <v>38</v>
      </c>
      <c r="G238" s="171">
        <v>0</v>
      </c>
      <c r="H238" s="171">
        <v>2</v>
      </c>
      <c r="I238" s="175">
        <v>501</v>
      </c>
      <c r="J238" s="170">
        <v>469</v>
      </c>
      <c r="K238" s="171">
        <v>70</v>
      </c>
      <c r="L238" s="171">
        <v>18</v>
      </c>
      <c r="M238" s="171">
        <v>0</v>
      </c>
      <c r="N238" s="171">
        <v>0</v>
      </c>
      <c r="O238" s="171">
        <v>557</v>
      </c>
      <c r="P238" s="170">
        <v>525</v>
      </c>
      <c r="Q238" s="171">
        <v>62</v>
      </c>
      <c r="R238" s="171">
        <v>20</v>
      </c>
      <c r="S238" s="171">
        <v>0</v>
      </c>
      <c r="T238" s="171">
        <v>0</v>
      </c>
      <c r="U238" s="171">
        <v>607</v>
      </c>
      <c r="V238" s="170">
        <v>455</v>
      </c>
      <c r="W238" s="171">
        <v>68</v>
      </c>
      <c r="X238" s="171">
        <v>15</v>
      </c>
      <c r="Y238" s="171">
        <v>0</v>
      </c>
      <c r="Z238" s="171">
        <v>2</v>
      </c>
      <c r="AA238" s="171">
        <v>540</v>
      </c>
      <c r="AB238" s="170">
        <v>457</v>
      </c>
      <c r="AC238" s="171">
        <v>69</v>
      </c>
      <c r="AD238" s="171">
        <v>22</v>
      </c>
      <c r="AE238" s="171">
        <v>0</v>
      </c>
      <c r="AF238" s="171">
        <v>0</v>
      </c>
      <c r="AG238" s="175">
        <v>548</v>
      </c>
    </row>
    <row r="239" spans="1:33" ht="26.25">
      <c r="A239" s="104" t="s">
        <v>9</v>
      </c>
      <c r="B239" s="441" t="s">
        <v>180</v>
      </c>
      <c r="C239" s="58" t="s">
        <v>47</v>
      </c>
      <c r="D239" s="169">
        <v>16</v>
      </c>
      <c r="E239" s="168">
        <v>1</v>
      </c>
      <c r="F239" s="168">
        <v>0</v>
      </c>
      <c r="G239" s="168">
        <v>0</v>
      </c>
      <c r="H239" s="168">
        <v>0</v>
      </c>
      <c r="I239" s="174">
        <v>17</v>
      </c>
      <c r="J239" s="169">
        <v>5</v>
      </c>
      <c r="K239" s="168">
        <v>6</v>
      </c>
      <c r="L239" s="168">
        <v>1</v>
      </c>
      <c r="M239" s="168">
        <v>0</v>
      </c>
      <c r="N239" s="168">
        <v>0</v>
      </c>
      <c r="O239" s="168">
        <v>12</v>
      </c>
      <c r="P239" s="169">
        <v>11</v>
      </c>
      <c r="Q239" s="168">
        <v>3</v>
      </c>
      <c r="R239" s="168">
        <v>0</v>
      </c>
      <c r="S239" s="168">
        <v>0</v>
      </c>
      <c r="T239" s="168">
        <v>0</v>
      </c>
      <c r="U239" s="168">
        <v>14</v>
      </c>
      <c r="V239" s="169">
        <v>6</v>
      </c>
      <c r="W239" s="168">
        <v>3</v>
      </c>
      <c r="X239" s="168">
        <v>0</v>
      </c>
      <c r="Y239" s="168">
        <v>0</v>
      </c>
      <c r="Z239" s="168">
        <v>0</v>
      </c>
      <c r="AA239" s="168">
        <v>9</v>
      </c>
      <c r="AB239" s="169">
        <v>6</v>
      </c>
      <c r="AC239" s="168">
        <v>2</v>
      </c>
      <c r="AD239" s="168">
        <v>0</v>
      </c>
      <c r="AE239" s="168">
        <v>0</v>
      </c>
      <c r="AF239" s="168">
        <v>0</v>
      </c>
      <c r="AG239" s="174">
        <v>8</v>
      </c>
    </row>
    <row r="240" spans="1:33" ht="26.25">
      <c r="A240" s="104"/>
      <c r="B240" s="441"/>
      <c r="C240" s="58" t="s">
        <v>48</v>
      </c>
      <c r="D240" s="169">
        <v>14</v>
      </c>
      <c r="E240" s="168">
        <v>6</v>
      </c>
      <c r="F240" s="168">
        <v>2</v>
      </c>
      <c r="G240" s="168">
        <v>0</v>
      </c>
      <c r="H240" s="168">
        <v>0</v>
      </c>
      <c r="I240" s="174">
        <v>22</v>
      </c>
      <c r="J240" s="169">
        <v>17</v>
      </c>
      <c r="K240" s="168">
        <v>10</v>
      </c>
      <c r="L240" s="168">
        <v>1</v>
      </c>
      <c r="M240" s="168">
        <v>1</v>
      </c>
      <c r="N240" s="168">
        <v>0</v>
      </c>
      <c r="O240" s="168">
        <v>29</v>
      </c>
      <c r="P240" s="169">
        <v>9</v>
      </c>
      <c r="Q240" s="168">
        <v>4</v>
      </c>
      <c r="R240" s="168">
        <v>1</v>
      </c>
      <c r="S240" s="168">
        <v>1</v>
      </c>
      <c r="T240" s="168">
        <v>0</v>
      </c>
      <c r="U240" s="168">
        <v>15</v>
      </c>
      <c r="V240" s="169">
        <v>15</v>
      </c>
      <c r="W240" s="168">
        <v>7</v>
      </c>
      <c r="X240" s="168">
        <v>0</v>
      </c>
      <c r="Y240" s="168">
        <v>1</v>
      </c>
      <c r="Z240" s="168">
        <v>0</v>
      </c>
      <c r="AA240" s="168">
        <v>23</v>
      </c>
      <c r="AB240" s="169">
        <v>15</v>
      </c>
      <c r="AC240" s="168">
        <v>5</v>
      </c>
      <c r="AD240" s="168">
        <v>2</v>
      </c>
      <c r="AE240" s="168">
        <v>1</v>
      </c>
      <c r="AF240" s="168">
        <v>0</v>
      </c>
      <c r="AG240" s="174">
        <v>23</v>
      </c>
    </row>
    <row r="241" spans="1:33">
      <c r="A241" s="104"/>
      <c r="B241" s="441"/>
      <c r="C241" s="58" t="s">
        <v>36</v>
      </c>
      <c r="D241" s="169">
        <v>30</v>
      </c>
      <c r="E241" s="168">
        <v>7</v>
      </c>
      <c r="F241" s="168">
        <v>2</v>
      </c>
      <c r="G241" s="168">
        <v>0</v>
      </c>
      <c r="H241" s="168">
        <v>0</v>
      </c>
      <c r="I241" s="174">
        <v>39</v>
      </c>
      <c r="J241" s="169">
        <v>22</v>
      </c>
      <c r="K241" s="168">
        <v>16</v>
      </c>
      <c r="L241" s="168">
        <v>2</v>
      </c>
      <c r="M241" s="168">
        <v>1</v>
      </c>
      <c r="N241" s="168">
        <v>0</v>
      </c>
      <c r="O241" s="168">
        <v>41</v>
      </c>
      <c r="P241" s="169">
        <v>20</v>
      </c>
      <c r="Q241" s="168">
        <v>7</v>
      </c>
      <c r="R241" s="168">
        <v>1</v>
      </c>
      <c r="S241" s="168">
        <v>1</v>
      </c>
      <c r="T241" s="168">
        <v>0</v>
      </c>
      <c r="U241" s="168">
        <v>29</v>
      </c>
      <c r="V241" s="169">
        <v>21</v>
      </c>
      <c r="W241" s="168">
        <v>10</v>
      </c>
      <c r="X241" s="168">
        <v>0</v>
      </c>
      <c r="Y241" s="168">
        <v>1</v>
      </c>
      <c r="Z241" s="168">
        <v>0</v>
      </c>
      <c r="AA241" s="168">
        <v>32</v>
      </c>
      <c r="AB241" s="169">
        <v>21</v>
      </c>
      <c r="AC241" s="168">
        <v>7</v>
      </c>
      <c r="AD241" s="168">
        <v>2</v>
      </c>
      <c r="AE241" s="168">
        <v>1</v>
      </c>
      <c r="AF241" s="168">
        <v>0</v>
      </c>
      <c r="AG241" s="174">
        <v>31</v>
      </c>
    </row>
    <row r="242" spans="1:33" ht="26.25">
      <c r="A242" s="104"/>
      <c r="B242" s="442" t="s">
        <v>181</v>
      </c>
      <c r="C242" s="429" t="s">
        <v>49</v>
      </c>
      <c r="D242" s="172">
        <v>1</v>
      </c>
      <c r="E242" s="173">
        <v>1</v>
      </c>
      <c r="F242" s="173">
        <v>0</v>
      </c>
      <c r="G242" s="173">
        <v>0</v>
      </c>
      <c r="H242" s="173">
        <v>0</v>
      </c>
      <c r="I242" s="291">
        <v>2</v>
      </c>
      <c r="J242" s="172">
        <v>0</v>
      </c>
      <c r="K242" s="173">
        <v>0</v>
      </c>
      <c r="L242" s="173">
        <v>0</v>
      </c>
      <c r="M242" s="173">
        <v>0</v>
      </c>
      <c r="N242" s="173">
        <v>0</v>
      </c>
      <c r="O242" s="173">
        <v>0</v>
      </c>
      <c r="P242" s="172">
        <v>0</v>
      </c>
      <c r="Q242" s="173">
        <v>2</v>
      </c>
      <c r="R242" s="173">
        <v>1</v>
      </c>
      <c r="S242" s="173">
        <v>0</v>
      </c>
      <c r="T242" s="173">
        <v>0</v>
      </c>
      <c r="U242" s="173">
        <v>3</v>
      </c>
      <c r="V242" s="172">
        <v>0</v>
      </c>
      <c r="W242" s="173">
        <v>1</v>
      </c>
      <c r="X242" s="173">
        <v>1</v>
      </c>
      <c r="Y242" s="173">
        <v>0</v>
      </c>
      <c r="Z242" s="173">
        <v>0</v>
      </c>
      <c r="AA242" s="173">
        <v>2</v>
      </c>
      <c r="AB242" s="172">
        <v>0</v>
      </c>
      <c r="AC242" s="173">
        <v>0</v>
      </c>
      <c r="AD242" s="173">
        <v>0</v>
      </c>
      <c r="AE242" s="173">
        <v>0</v>
      </c>
      <c r="AF242" s="173">
        <v>0</v>
      </c>
      <c r="AG242" s="291">
        <v>0</v>
      </c>
    </row>
    <row r="243" spans="1:33" ht="26.25">
      <c r="A243" s="104"/>
      <c r="B243" s="441"/>
      <c r="C243" s="58" t="s">
        <v>291</v>
      </c>
      <c r="D243" s="169">
        <v>0</v>
      </c>
      <c r="E243" s="168">
        <v>1</v>
      </c>
      <c r="F243" s="168">
        <v>0</v>
      </c>
      <c r="G243" s="168">
        <v>0</v>
      </c>
      <c r="H243" s="168">
        <v>0</v>
      </c>
      <c r="I243" s="174">
        <v>1</v>
      </c>
      <c r="J243" s="169">
        <v>1</v>
      </c>
      <c r="K243" s="168">
        <v>1</v>
      </c>
      <c r="L243" s="168">
        <v>0</v>
      </c>
      <c r="M243" s="168">
        <v>0</v>
      </c>
      <c r="N243" s="168">
        <v>0</v>
      </c>
      <c r="O243" s="168">
        <v>2</v>
      </c>
      <c r="P243" s="169">
        <v>0</v>
      </c>
      <c r="Q243" s="168">
        <v>0</v>
      </c>
      <c r="R243" s="168">
        <v>0</v>
      </c>
      <c r="S243" s="168">
        <v>0</v>
      </c>
      <c r="T243" s="168">
        <v>0</v>
      </c>
      <c r="U243" s="168">
        <v>0</v>
      </c>
      <c r="V243" s="169">
        <v>0</v>
      </c>
      <c r="W243" s="168">
        <v>1</v>
      </c>
      <c r="X243" s="168">
        <v>0</v>
      </c>
      <c r="Y243" s="168">
        <v>0</v>
      </c>
      <c r="Z243" s="168">
        <v>0</v>
      </c>
      <c r="AA243" s="168">
        <v>1</v>
      </c>
      <c r="AB243" s="169">
        <v>0</v>
      </c>
      <c r="AC243" s="168">
        <v>1</v>
      </c>
      <c r="AD243" s="168">
        <v>0</v>
      </c>
      <c r="AE243" s="168">
        <v>0</v>
      </c>
      <c r="AF243" s="168">
        <v>0</v>
      </c>
      <c r="AG243" s="174">
        <v>1</v>
      </c>
    </row>
    <row r="244" spans="1:33">
      <c r="A244" s="104"/>
      <c r="B244" s="443"/>
      <c r="C244" s="444" t="s">
        <v>36</v>
      </c>
      <c r="D244" s="170">
        <v>1</v>
      </c>
      <c r="E244" s="171">
        <v>2</v>
      </c>
      <c r="F244" s="171">
        <v>0</v>
      </c>
      <c r="G244" s="171">
        <v>0</v>
      </c>
      <c r="H244" s="171">
        <v>0</v>
      </c>
      <c r="I244" s="175">
        <v>3</v>
      </c>
      <c r="J244" s="170">
        <v>1</v>
      </c>
      <c r="K244" s="171">
        <v>1</v>
      </c>
      <c r="L244" s="171">
        <v>0</v>
      </c>
      <c r="M244" s="171">
        <v>0</v>
      </c>
      <c r="N244" s="171">
        <v>0</v>
      </c>
      <c r="O244" s="171">
        <v>2</v>
      </c>
      <c r="P244" s="170">
        <v>0</v>
      </c>
      <c r="Q244" s="171">
        <v>2</v>
      </c>
      <c r="R244" s="171">
        <v>1</v>
      </c>
      <c r="S244" s="171">
        <v>0</v>
      </c>
      <c r="T244" s="171">
        <v>0</v>
      </c>
      <c r="U244" s="171">
        <v>3</v>
      </c>
      <c r="V244" s="170">
        <v>0</v>
      </c>
      <c r="W244" s="171">
        <v>2</v>
      </c>
      <c r="X244" s="171">
        <v>1</v>
      </c>
      <c r="Y244" s="171">
        <v>0</v>
      </c>
      <c r="Z244" s="171">
        <v>0</v>
      </c>
      <c r="AA244" s="171">
        <v>3</v>
      </c>
      <c r="AB244" s="170">
        <v>0</v>
      </c>
      <c r="AC244" s="171">
        <v>1</v>
      </c>
      <c r="AD244" s="171">
        <v>0</v>
      </c>
      <c r="AE244" s="171">
        <v>0</v>
      </c>
      <c r="AF244" s="171">
        <v>0</v>
      </c>
      <c r="AG244" s="175">
        <v>1</v>
      </c>
    </row>
    <row r="245" spans="1:33">
      <c r="A245" s="446"/>
      <c r="B245" s="443" t="s">
        <v>36</v>
      </c>
      <c r="C245" s="444"/>
      <c r="D245" s="170">
        <v>31</v>
      </c>
      <c r="E245" s="171">
        <v>9</v>
      </c>
      <c r="F245" s="171">
        <v>2</v>
      </c>
      <c r="G245" s="171">
        <v>0</v>
      </c>
      <c r="H245" s="171">
        <v>0</v>
      </c>
      <c r="I245" s="175">
        <v>42</v>
      </c>
      <c r="J245" s="170">
        <v>23</v>
      </c>
      <c r="K245" s="171">
        <v>17</v>
      </c>
      <c r="L245" s="171">
        <v>2</v>
      </c>
      <c r="M245" s="171">
        <v>1</v>
      </c>
      <c r="N245" s="171">
        <v>0</v>
      </c>
      <c r="O245" s="171">
        <v>43</v>
      </c>
      <c r="P245" s="170">
        <v>20</v>
      </c>
      <c r="Q245" s="171">
        <v>9</v>
      </c>
      <c r="R245" s="171">
        <v>2</v>
      </c>
      <c r="S245" s="171">
        <v>1</v>
      </c>
      <c r="T245" s="171">
        <v>0</v>
      </c>
      <c r="U245" s="171">
        <v>32</v>
      </c>
      <c r="V245" s="170">
        <v>21</v>
      </c>
      <c r="W245" s="171">
        <v>12</v>
      </c>
      <c r="X245" s="171">
        <v>1</v>
      </c>
      <c r="Y245" s="171">
        <v>1</v>
      </c>
      <c r="Z245" s="171">
        <v>0</v>
      </c>
      <c r="AA245" s="171">
        <v>35</v>
      </c>
      <c r="AB245" s="170">
        <v>21</v>
      </c>
      <c r="AC245" s="171">
        <v>8</v>
      </c>
      <c r="AD245" s="171">
        <v>2</v>
      </c>
      <c r="AE245" s="171">
        <v>1</v>
      </c>
      <c r="AF245" s="171">
        <v>0</v>
      </c>
      <c r="AG245" s="175">
        <v>32</v>
      </c>
    </row>
    <row r="246" spans="1:33" ht="26.25">
      <c r="A246" s="104" t="s">
        <v>10</v>
      </c>
      <c r="B246" s="441" t="s">
        <v>50</v>
      </c>
      <c r="C246" s="58" t="s">
        <v>50</v>
      </c>
      <c r="D246" s="169">
        <v>37</v>
      </c>
      <c r="E246" s="168">
        <v>6</v>
      </c>
      <c r="F246" s="168">
        <v>1</v>
      </c>
      <c r="G246" s="168">
        <v>0</v>
      </c>
      <c r="H246" s="168">
        <v>0</v>
      </c>
      <c r="I246" s="174">
        <v>44</v>
      </c>
      <c r="J246" s="169">
        <v>63</v>
      </c>
      <c r="K246" s="168">
        <v>18</v>
      </c>
      <c r="L246" s="168">
        <v>1</v>
      </c>
      <c r="M246" s="168">
        <v>0</v>
      </c>
      <c r="N246" s="168">
        <v>0</v>
      </c>
      <c r="O246" s="168">
        <v>82</v>
      </c>
      <c r="P246" s="169">
        <v>81</v>
      </c>
      <c r="Q246" s="168">
        <v>9</v>
      </c>
      <c r="R246" s="168">
        <v>3</v>
      </c>
      <c r="S246" s="168">
        <v>0</v>
      </c>
      <c r="T246" s="168">
        <v>0</v>
      </c>
      <c r="U246" s="168">
        <v>93</v>
      </c>
      <c r="V246" s="169">
        <v>43</v>
      </c>
      <c r="W246" s="168">
        <v>12</v>
      </c>
      <c r="X246" s="168">
        <v>1</v>
      </c>
      <c r="Y246" s="168">
        <v>0</v>
      </c>
      <c r="Z246" s="168">
        <v>0</v>
      </c>
      <c r="AA246" s="168">
        <v>56</v>
      </c>
      <c r="AB246" s="169">
        <v>68</v>
      </c>
      <c r="AC246" s="168">
        <v>22</v>
      </c>
      <c r="AD246" s="168">
        <v>2</v>
      </c>
      <c r="AE246" s="168">
        <v>0</v>
      </c>
      <c r="AF246" s="168">
        <v>0</v>
      </c>
      <c r="AG246" s="174">
        <v>92</v>
      </c>
    </row>
    <row r="247" spans="1:33">
      <c r="A247" s="104"/>
      <c r="B247" s="445" t="s">
        <v>51</v>
      </c>
      <c r="C247" s="440" t="s">
        <v>51</v>
      </c>
      <c r="D247" s="179">
        <v>3</v>
      </c>
      <c r="E247" s="178">
        <v>0</v>
      </c>
      <c r="F247" s="178">
        <v>3</v>
      </c>
      <c r="G247" s="178">
        <v>0</v>
      </c>
      <c r="H247" s="178">
        <v>0</v>
      </c>
      <c r="I247" s="180">
        <v>6</v>
      </c>
      <c r="J247" s="179">
        <v>1</v>
      </c>
      <c r="K247" s="178">
        <v>0</v>
      </c>
      <c r="L247" s="178">
        <v>0</v>
      </c>
      <c r="M247" s="178">
        <v>0</v>
      </c>
      <c r="N247" s="178">
        <v>0</v>
      </c>
      <c r="O247" s="178">
        <v>1</v>
      </c>
      <c r="P247" s="179">
        <v>1</v>
      </c>
      <c r="Q247" s="178">
        <v>0</v>
      </c>
      <c r="R247" s="178">
        <v>0</v>
      </c>
      <c r="S247" s="178">
        <v>0</v>
      </c>
      <c r="T247" s="178">
        <v>0</v>
      </c>
      <c r="U247" s="178">
        <v>1</v>
      </c>
      <c r="V247" s="179">
        <v>2</v>
      </c>
      <c r="W247" s="178">
        <v>0</v>
      </c>
      <c r="X247" s="178">
        <v>0</v>
      </c>
      <c r="Y247" s="178">
        <v>0</v>
      </c>
      <c r="Z247" s="178">
        <v>0</v>
      </c>
      <c r="AA247" s="178">
        <v>2</v>
      </c>
      <c r="AB247" s="179">
        <v>0</v>
      </c>
      <c r="AC247" s="178">
        <v>1</v>
      </c>
      <c r="AD247" s="178">
        <v>0</v>
      </c>
      <c r="AE247" s="178">
        <v>0</v>
      </c>
      <c r="AF247" s="178">
        <v>0</v>
      </c>
      <c r="AG247" s="180">
        <v>1</v>
      </c>
    </row>
    <row r="248" spans="1:33">
      <c r="A248" s="104"/>
      <c r="B248" s="441" t="s">
        <v>182</v>
      </c>
      <c r="C248" s="58" t="s">
        <v>52</v>
      </c>
      <c r="D248" s="169">
        <v>0</v>
      </c>
      <c r="E248" s="168">
        <v>0</v>
      </c>
      <c r="F248" s="168">
        <v>0</v>
      </c>
      <c r="G248" s="168">
        <v>0</v>
      </c>
      <c r="H248" s="168">
        <v>0</v>
      </c>
      <c r="I248" s="174">
        <v>0</v>
      </c>
      <c r="J248" s="169">
        <v>0</v>
      </c>
      <c r="K248" s="168">
        <v>0</v>
      </c>
      <c r="L248" s="168">
        <v>1</v>
      </c>
      <c r="M248" s="168">
        <v>0</v>
      </c>
      <c r="N248" s="168">
        <v>0</v>
      </c>
      <c r="O248" s="168">
        <v>1</v>
      </c>
      <c r="P248" s="169">
        <v>0</v>
      </c>
      <c r="Q248" s="168">
        <v>0</v>
      </c>
      <c r="R248" s="168">
        <v>0</v>
      </c>
      <c r="S248" s="168">
        <v>0</v>
      </c>
      <c r="T248" s="168">
        <v>0</v>
      </c>
      <c r="U248" s="168">
        <v>0</v>
      </c>
      <c r="V248" s="169">
        <v>0</v>
      </c>
      <c r="W248" s="168">
        <v>0</v>
      </c>
      <c r="X248" s="168">
        <v>0</v>
      </c>
      <c r="Y248" s="168">
        <v>0</v>
      </c>
      <c r="Z248" s="168">
        <v>0</v>
      </c>
      <c r="AA248" s="168">
        <v>0</v>
      </c>
      <c r="AB248" s="169">
        <v>0</v>
      </c>
      <c r="AC248" s="168">
        <v>0</v>
      </c>
      <c r="AD248" s="168">
        <v>0</v>
      </c>
      <c r="AE248" s="168">
        <v>0</v>
      </c>
      <c r="AF248" s="168">
        <v>0</v>
      </c>
      <c r="AG248" s="174">
        <v>0</v>
      </c>
    </row>
    <row r="249" spans="1:33">
      <c r="A249" s="104"/>
      <c r="B249" s="441"/>
      <c r="C249" s="58" t="s">
        <v>53</v>
      </c>
      <c r="D249" s="169">
        <v>2</v>
      </c>
      <c r="E249" s="168">
        <v>1</v>
      </c>
      <c r="F249" s="168">
        <v>2</v>
      </c>
      <c r="G249" s="168">
        <v>0</v>
      </c>
      <c r="H249" s="168">
        <v>0</v>
      </c>
      <c r="I249" s="174">
        <v>5</v>
      </c>
      <c r="J249" s="169">
        <v>1</v>
      </c>
      <c r="K249" s="168">
        <v>2</v>
      </c>
      <c r="L249" s="168">
        <v>0</v>
      </c>
      <c r="M249" s="168">
        <v>0</v>
      </c>
      <c r="N249" s="168">
        <v>1</v>
      </c>
      <c r="O249" s="168">
        <v>4</v>
      </c>
      <c r="P249" s="169">
        <v>2</v>
      </c>
      <c r="Q249" s="168">
        <v>1</v>
      </c>
      <c r="R249" s="168">
        <v>1</v>
      </c>
      <c r="S249" s="168">
        <v>0</v>
      </c>
      <c r="T249" s="168">
        <v>0</v>
      </c>
      <c r="U249" s="168">
        <v>4</v>
      </c>
      <c r="V249" s="169">
        <v>5</v>
      </c>
      <c r="W249" s="168">
        <v>1</v>
      </c>
      <c r="X249" s="168">
        <v>0</v>
      </c>
      <c r="Y249" s="168">
        <v>0</v>
      </c>
      <c r="Z249" s="168">
        <v>0</v>
      </c>
      <c r="AA249" s="168">
        <v>6</v>
      </c>
      <c r="AB249" s="169">
        <v>1</v>
      </c>
      <c r="AC249" s="168">
        <v>1</v>
      </c>
      <c r="AD249" s="168">
        <v>0</v>
      </c>
      <c r="AE249" s="168">
        <v>0</v>
      </c>
      <c r="AF249" s="168">
        <v>0</v>
      </c>
      <c r="AG249" s="174">
        <v>2</v>
      </c>
    </row>
    <row r="250" spans="1:33">
      <c r="A250" s="104"/>
      <c r="B250" s="441"/>
      <c r="C250" s="58" t="s">
        <v>36</v>
      </c>
      <c r="D250" s="169">
        <v>2</v>
      </c>
      <c r="E250" s="168">
        <v>1</v>
      </c>
      <c r="F250" s="168">
        <v>2</v>
      </c>
      <c r="G250" s="168">
        <v>0</v>
      </c>
      <c r="H250" s="168">
        <v>0</v>
      </c>
      <c r="I250" s="174">
        <v>5</v>
      </c>
      <c r="J250" s="169">
        <v>1</v>
      </c>
      <c r="K250" s="168">
        <v>2</v>
      </c>
      <c r="L250" s="168">
        <v>1</v>
      </c>
      <c r="M250" s="168">
        <v>0</v>
      </c>
      <c r="N250" s="168">
        <v>1</v>
      </c>
      <c r="O250" s="168">
        <v>5</v>
      </c>
      <c r="P250" s="169">
        <v>2</v>
      </c>
      <c r="Q250" s="168">
        <v>1</v>
      </c>
      <c r="R250" s="168">
        <v>1</v>
      </c>
      <c r="S250" s="168">
        <v>0</v>
      </c>
      <c r="T250" s="168">
        <v>0</v>
      </c>
      <c r="U250" s="168">
        <v>4</v>
      </c>
      <c r="V250" s="169">
        <v>5</v>
      </c>
      <c r="W250" s="168">
        <v>1</v>
      </c>
      <c r="X250" s="168">
        <v>0</v>
      </c>
      <c r="Y250" s="168">
        <v>0</v>
      </c>
      <c r="Z250" s="168">
        <v>0</v>
      </c>
      <c r="AA250" s="168">
        <v>6</v>
      </c>
      <c r="AB250" s="169">
        <v>1</v>
      </c>
      <c r="AC250" s="168">
        <v>1</v>
      </c>
      <c r="AD250" s="168">
        <v>0</v>
      </c>
      <c r="AE250" s="168">
        <v>0</v>
      </c>
      <c r="AF250" s="168">
        <v>0</v>
      </c>
      <c r="AG250" s="174">
        <v>2</v>
      </c>
    </row>
    <row r="251" spans="1:33">
      <c r="A251" s="446"/>
      <c r="B251" s="445" t="s">
        <v>36</v>
      </c>
      <c r="C251" s="440"/>
      <c r="D251" s="179">
        <v>42</v>
      </c>
      <c r="E251" s="178">
        <v>7</v>
      </c>
      <c r="F251" s="178">
        <v>6</v>
      </c>
      <c r="G251" s="178">
        <v>0</v>
      </c>
      <c r="H251" s="178">
        <v>0</v>
      </c>
      <c r="I251" s="180">
        <v>55</v>
      </c>
      <c r="J251" s="179">
        <v>65</v>
      </c>
      <c r="K251" s="178">
        <v>20</v>
      </c>
      <c r="L251" s="178">
        <v>2</v>
      </c>
      <c r="M251" s="178">
        <v>0</v>
      </c>
      <c r="N251" s="178">
        <v>1</v>
      </c>
      <c r="O251" s="178">
        <v>88</v>
      </c>
      <c r="P251" s="179">
        <v>84</v>
      </c>
      <c r="Q251" s="178">
        <v>10</v>
      </c>
      <c r="R251" s="178">
        <v>4</v>
      </c>
      <c r="S251" s="178">
        <v>0</v>
      </c>
      <c r="T251" s="178">
        <v>0</v>
      </c>
      <c r="U251" s="178">
        <v>98</v>
      </c>
      <c r="V251" s="179">
        <v>50</v>
      </c>
      <c r="W251" s="178">
        <v>13</v>
      </c>
      <c r="X251" s="178">
        <v>1</v>
      </c>
      <c r="Y251" s="178">
        <v>0</v>
      </c>
      <c r="Z251" s="178">
        <v>0</v>
      </c>
      <c r="AA251" s="178">
        <v>64</v>
      </c>
      <c r="AB251" s="179">
        <v>69</v>
      </c>
      <c r="AC251" s="178">
        <v>24</v>
      </c>
      <c r="AD251" s="178">
        <v>2</v>
      </c>
      <c r="AE251" s="178">
        <v>0</v>
      </c>
      <c r="AF251" s="178">
        <v>0</v>
      </c>
      <c r="AG251" s="180">
        <v>95</v>
      </c>
    </row>
    <row r="252" spans="1:33">
      <c r="A252" s="104" t="s">
        <v>11</v>
      </c>
      <c r="B252" s="441" t="s">
        <v>54</v>
      </c>
      <c r="C252" s="58" t="s">
        <v>55</v>
      </c>
      <c r="D252" s="169">
        <v>325</v>
      </c>
      <c r="E252" s="168">
        <v>39</v>
      </c>
      <c r="F252" s="168">
        <v>15</v>
      </c>
      <c r="G252" s="168">
        <v>0</v>
      </c>
      <c r="H252" s="168">
        <v>0</v>
      </c>
      <c r="I252" s="174">
        <v>379</v>
      </c>
      <c r="J252" s="169">
        <v>302</v>
      </c>
      <c r="K252" s="168">
        <v>57</v>
      </c>
      <c r="L252" s="168">
        <v>2</v>
      </c>
      <c r="M252" s="168">
        <v>0</v>
      </c>
      <c r="N252" s="168">
        <v>0</v>
      </c>
      <c r="O252" s="168">
        <v>361</v>
      </c>
      <c r="P252" s="169">
        <v>329</v>
      </c>
      <c r="Q252" s="168">
        <v>66</v>
      </c>
      <c r="R252" s="168">
        <v>7</v>
      </c>
      <c r="S252" s="168">
        <v>0</v>
      </c>
      <c r="T252" s="168">
        <v>0</v>
      </c>
      <c r="U252" s="168">
        <v>402</v>
      </c>
      <c r="V252" s="169">
        <v>249</v>
      </c>
      <c r="W252" s="168">
        <v>72</v>
      </c>
      <c r="X252" s="168">
        <v>5</v>
      </c>
      <c r="Y252" s="168">
        <v>0</v>
      </c>
      <c r="Z252" s="168">
        <v>1</v>
      </c>
      <c r="AA252" s="168">
        <v>327</v>
      </c>
      <c r="AB252" s="169">
        <v>195</v>
      </c>
      <c r="AC252" s="168">
        <v>67</v>
      </c>
      <c r="AD252" s="168">
        <v>2</v>
      </c>
      <c r="AE252" s="168">
        <v>0</v>
      </c>
      <c r="AF252" s="168">
        <v>0</v>
      </c>
      <c r="AG252" s="174">
        <v>264</v>
      </c>
    </row>
    <row r="253" spans="1:33">
      <c r="A253" s="104"/>
      <c r="B253" s="441"/>
      <c r="C253" s="58" t="s">
        <v>56</v>
      </c>
      <c r="D253" s="169">
        <v>27</v>
      </c>
      <c r="E253" s="168">
        <v>5</v>
      </c>
      <c r="F253" s="168">
        <v>2</v>
      </c>
      <c r="G253" s="168">
        <v>0</v>
      </c>
      <c r="H253" s="168">
        <v>0</v>
      </c>
      <c r="I253" s="174">
        <v>34</v>
      </c>
      <c r="J253" s="169">
        <v>18</v>
      </c>
      <c r="K253" s="168">
        <v>9</v>
      </c>
      <c r="L253" s="168">
        <v>1</v>
      </c>
      <c r="M253" s="168">
        <v>0</v>
      </c>
      <c r="N253" s="168">
        <v>0</v>
      </c>
      <c r="O253" s="168">
        <v>28</v>
      </c>
      <c r="P253" s="169">
        <v>18</v>
      </c>
      <c r="Q253" s="168">
        <v>7</v>
      </c>
      <c r="R253" s="168">
        <v>0</v>
      </c>
      <c r="S253" s="168">
        <v>0</v>
      </c>
      <c r="T253" s="168">
        <v>0</v>
      </c>
      <c r="U253" s="168">
        <v>25</v>
      </c>
      <c r="V253" s="169">
        <v>17</v>
      </c>
      <c r="W253" s="168">
        <v>4</v>
      </c>
      <c r="X253" s="168">
        <v>0</v>
      </c>
      <c r="Y253" s="168">
        <v>0</v>
      </c>
      <c r="Z253" s="168">
        <v>1</v>
      </c>
      <c r="AA253" s="168">
        <v>22</v>
      </c>
      <c r="AB253" s="169">
        <v>10</v>
      </c>
      <c r="AC253" s="168">
        <v>5</v>
      </c>
      <c r="AD253" s="168">
        <v>0</v>
      </c>
      <c r="AE253" s="168">
        <v>0</v>
      </c>
      <c r="AF253" s="168">
        <v>0</v>
      </c>
      <c r="AG253" s="174">
        <v>15</v>
      </c>
    </row>
    <row r="254" spans="1:33">
      <c r="A254" s="104"/>
      <c r="B254" s="441"/>
      <c r="C254" s="58" t="s">
        <v>36</v>
      </c>
      <c r="D254" s="169">
        <v>352</v>
      </c>
      <c r="E254" s="168">
        <v>44</v>
      </c>
      <c r="F254" s="168">
        <v>17</v>
      </c>
      <c r="G254" s="168">
        <v>0</v>
      </c>
      <c r="H254" s="168">
        <v>0</v>
      </c>
      <c r="I254" s="174">
        <v>413</v>
      </c>
      <c r="J254" s="169">
        <v>320</v>
      </c>
      <c r="K254" s="168">
        <v>66</v>
      </c>
      <c r="L254" s="168">
        <v>3</v>
      </c>
      <c r="M254" s="168">
        <v>0</v>
      </c>
      <c r="N254" s="168">
        <v>0</v>
      </c>
      <c r="O254" s="168">
        <v>389</v>
      </c>
      <c r="P254" s="169">
        <v>347</v>
      </c>
      <c r="Q254" s="168">
        <v>73</v>
      </c>
      <c r="R254" s="168">
        <v>7</v>
      </c>
      <c r="S254" s="168">
        <v>0</v>
      </c>
      <c r="T254" s="168">
        <v>0</v>
      </c>
      <c r="U254" s="168">
        <v>427</v>
      </c>
      <c r="V254" s="169">
        <v>266</v>
      </c>
      <c r="W254" s="168">
        <v>76</v>
      </c>
      <c r="X254" s="168">
        <v>5</v>
      </c>
      <c r="Y254" s="168">
        <v>0</v>
      </c>
      <c r="Z254" s="168">
        <v>2</v>
      </c>
      <c r="AA254" s="168">
        <v>349</v>
      </c>
      <c r="AB254" s="169">
        <v>205</v>
      </c>
      <c r="AC254" s="168">
        <v>72</v>
      </c>
      <c r="AD254" s="168">
        <v>2</v>
      </c>
      <c r="AE254" s="168">
        <v>0</v>
      </c>
      <c r="AF254" s="168">
        <v>0</v>
      </c>
      <c r="AG254" s="174">
        <v>279</v>
      </c>
    </row>
    <row r="255" spans="1:33">
      <c r="A255" s="104"/>
      <c r="B255" s="445" t="s">
        <v>57</v>
      </c>
      <c r="C255" s="440" t="s">
        <v>57</v>
      </c>
      <c r="D255" s="179">
        <v>0</v>
      </c>
      <c r="E255" s="178">
        <v>1</v>
      </c>
      <c r="F255" s="178">
        <v>0</v>
      </c>
      <c r="G255" s="178">
        <v>0</v>
      </c>
      <c r="H255" s="178">
        <v>0</v>
      </c>
      <c r="I255" s="180">
        <v>1</v>
      </c>
      <c r="J255" s="179">
        <v>1</v>
      </c>
      <c r="K255" s="178">
        <v>1</v>
      </c>
      <c r="L255" s="178">
        <v>0</v>
      </c>
      <c r="M255" s="178">
        <v>0</v>
      </c>
      <c r="N255" s="178">
        <v>0</v>
      </c>
      <c r="O255" s="178">
        <v>2</v>
      </c>
      <c r="P255" s="179">
        <v>2</v>
      </c>
      <c r="Q255" s="178">
        <v>0</v>
      </c>
      <c r="R255" s="178">
        <v>0</v>
      </c>
      <c r="S255" s="178">
        <v>0</v>
      </c>
      <c r="T255" s="178">
        <v>0</v>
      </c>
      <c r="U255" s="178">
        <v>2</v>
      </c>
      <c r="V255" s="179">
        <v>1</v>
      </c>
      <c r="W255" s="178">
        <v>1</v>
      </c>
      <c r="X255" s="178">
        <v>0</v>
      </c>
      <c r="Y255" s="178">
        <v>0</v>
      </c>
      <c r="Z255" s="178">
        <v>0</v>
      </c>
      <c r="AA255" s="178">
        <v>2</v>
      </c>
      <c r="AB255" s="179">
        <v>1</v>
      </c>
      <c r="AC255" s="178">
        <v>0</v>
      </c>
      <c r="AD255" s="178">
        <v>0</v>
      </c>
      <c r="AE255" s="178">
        <v>0</v>
      </c>
      <c r="AF255" s="178">
        <v>0</v>
      </c>
      <c r="AG255" s="180">
        <v>1</v>
      </c>
    </row>
    <row r="256" spans="1:33">
      <c r="A256" s="446"/>
      <c r="B256" s="443" t="s">
        <v>36</v>
      </c>
      <c r="C256" s="444"/>
      <c r="D256" s="170">
        <v>352</v>
      </c>
      <c r="E256" s="171">
        <v>45</v>
      </c>
      <c r="F256" s="171">
        <v>17</v>
      </c>
      <c r="G256" s="171">
        <v>0</v>
      </c>
      <c r="H256" s="171">
        <v>0</v>
      </c>
      <c r="I256" s="175">
        <v>414</v>
      </c>
      <c r="J256" s="170">
        <v>321</v>
      </c>
      <c r="K256" s="171">
        <v>67</v>
      </c>
      <c r="L256" s="171">
        <v>3</v>
      </c>
      <c r="M256" s="171">
        <v>0</v>
      </c>
      <c r="N256" s="171">
        <v>0</v>
      </c>
      <c r="O256" s="171">
        <v>391</v>
      </c>
      <c r="P256" s="170">
        <v>349</v>
      </c>
      <c r="Q256" s="171">
        <v>73</v>
      </c>
      <c r="R256" s="171">
        <v>7</v>
      </c>
      <c r="S256" s="171">
        <v>0</v>
      </c>
      <c r="T256" s="171">
        <v>0</v>
      </c>
      <c r="U256" s="171">
        <v>429</v>
      </c>
      <c r="V256" s="170">
        <v>267</v>
      </c>
      <c r="W256" s="171">
        <v>77</v>
      </c>
      <c r="X256" s="171">
        <v>5</v>
      </c>
      <c r="Y256" s="171">
        <v>0</v>
      </c>
      <c r="Z256" s="171">
        <v>2</v>
      </c>
      <c r="AA256" s="171">
        <v>351</v>
      </c>
      <c r="AB256" s="170">
        <v>206</v>
      </c>
      <c r="AC256" s="171">
        <v>72</v>
      </c>
      <c r="AD256" s="171">
        <v>2</v>
      </c>
      <c r="AE256" s="171">
        <v>0</v>
      </c>
      <c r="AF256" s="171">
        <v>0</v>
      </c>
      <c r="AG256" s="175">
        <v>280</v>
      </c>
    </row>
    <row r="257" spans="1:33" ht="26.25">
      <c r="A257" s="446" t="s">
        <v>12</v>
      </c>
      <c r="B257" s="443"/>
      <c r="C257" s="444"/>
      <c r="D257" s="170">
        <v>354</v>
      </c>
      <c r="E257" s="171">
        <v>111</v>
      </c>
      <c r="F257" s="171">
        <v>29</v>
      </c>
      <c r="G257" s="171">
        <v>0</v>
      </c>
      <c r="H257" s="171">
        <v>1</v>
      </c>
      <c r="I257" s="175">
        <v>495</v>
      </c>
      <c r="J257" s="170">
        <v>328</v>
      </c>
      <c r="K257" s="171">
        <v>130</v>
      </c>
      <c r="L257" s="171">
        <v>15</v>
      </c>
      <c r="M257" s="171">
        <v>0</v>
      </c>
      <c r="N257" s="171">
        <v>0</v>
      </c>
      <c r="O257" s="171">
        <v>473</v>
      </c>
      <c r="P257" s="170">
        <v>279</v>
      </c>
      <c r="Q257" s="171">
        <v>127</v>
      </c>
      <c r="R257" s="171">
        <v>13</v>
      </c>
      <c r="S257" s="171">
        <v>0</v>
      </c>
      <c r="T257" s="171">
        <v>0</v>
      </c>
      <c r="U257" s="171">
        <v>419</v>
      </c>
      <c r="V257" s="170">
        <v>238</v>
      </c>
      <c r="W257" s="171">
        <v>103</v>
      </c>
      <c r="X257" s="171">
        <v>6</v>
      </c>
      <c r="Y257" s="171">
        <v>0</v>
      </c>
      <c r="Z257" s="171">
        <v>0</v>
      </c>
      <c r="AA257" s="171">
        <v>347</v>
      </c>
      <c r="AB257" s="170">
        <v>251</v>
      </c>
      <c r="AC257" s="171">
        <v>139</v>
      </c>
      <c r="AD257" s="171">
        <v>6</v>
      </c>
      <c r="AE257" s="171">
        <v>0</v>
      </c>
      <c r="AF257" s="171">
        <v>0</v>
      </c>
      <c r="AG257" s="175">
        <v>396</v>
      </c>
    </row>
    <row r="258" spans="1:33">
      <c r="A258" s="104" t="s">
        <v>13</v>
      </c>
      <c r="B258" s="441" t="s">
        <v>183</v>
      </c>
      <c r="C258" s="58" t="s">
        <v>58</v>
      </c>
      <c r="D258" s="169">
        <v>12</v>
      </c>
      <c r="E258" s="168">
        <v>2</v>
      </c>
      <c r="F258" s="168">
        <v>1</v>
      </c>
      <c r="G258" s="168">
        <v>0</v>
      </c>
      <c r="H258" s="168">
        <v>0</v>
      </c>
      <c r="I258" s="174">
        <v>15</v>
      </c>
      <c r="J258" s="169">
        <v>12</v>
      </c>
      <c r="K258" s="168">
        <v>4</v>
      </c>
      <c r="L258" s="168">
        <v>0</v>
      </c>
      <c r="M258" s="168">
        <v>0</v>
      </c>
      <c r="N258" s="168">
        <v>0</v>
      </c>
      <c r="O258" s="168">
        <v>16</v>
      </c>
      <c r="P258" s="169">
        <v>15</v>
      </c>
      <c r="Q258" s="168">
        <v>1</v>
      </c>
      <c r="R258" s="168">
        <v>0</v>
      </c>
      <c r="S258" s="168">
        <v>0</v>
      </c>
      <c r="T258" s="168">
        <v>0</v>
      </c>
      <c r="U258" s="168">
        <v>16</v>
      </c>
      <c r="V258" s="169">
        <v>15</v>
      </c>
      <c r="W258" s="168">
        <v>4</v>
      </c>
      <c r="X258" s="168">
        <v>2</v>
      </c>
      <c r="Y258" s="168">
        <v>0</v>
      </c>
      <c r="Z258" s="168">
        <v>0</v>
      </c>
      <c r="AA258" s="168">
        <v>21</v>
      </c>
      <c r="AB258" s="169">
        <v>12</v>
      </c>
      <c r="AC258" s="168">
        <v>3</v>
      </c>
      <c r="AD258" s="168">
        <v>0</v>
      </c>
      <c r="AE258" s="168">
        <v>0</v>
      </c>
      <c r="AF258" s="168">
        <v>0</v>
      </c>
      <c r="AG258" s="174">
        <v>15</v>
      </c>
    </row>
    <row r="259" spans="1:33">
      <c r="A259" s="104"/>
      <c r="B259" s="441"/>
      <c r="C259" s="58" t="s">
        <v>59</v>
      </c>
      <c r="D259" s="169">
        <v>2</v>
      </c>
      <c r="E259" s="168">
        <v>2</v>
      </c>
      <c r="F259" s="168">
        <v>0</v>
      </c>
      <c r="G259" s="168">
        <v>0</v>
      </c>
      <c r="H259" s="168">
        <v>0</v>
      </c>
      <c r="I259" s="174">
        <v>4</v>
      </c>
      <c r="J259" s="169">
        <v>4</v>
      </c>
      <c r="K259" s="168">
        <v>2</v>
      </c>
      <c r="L259" s="168">
        <v>0</v>
      </c>
      <c r="M259" s="168">
        <v>0</v>
      </c>
      <c r="N259" s="168">
        <v>1</v>
      </c>
      <c r="O259" s="168">
        <v>7</v>
      </c>
      <c r="P259" s="169">
        <v>1</v>
      </c>
      <c r="Q259" s="168">
        <v>0</v>
      </c>
      <c r="R259" s="168">
        <v>0</v>
      </c>
      <c r="S259" s="168">
        <v>0</v>
      </c>
      <c r="T259" s="168">
        <v>0</v>
      </c>
      <c r="U259" s="168">
        <v>1</v>
      </c>
      <c r="V259" s="169">
        <v>6</v>
      </c>
      <c r="W259" s="168">
        <v>1</v>
      </c>
      <c r="X259" s="168">
        <v>0</v>
      </c>
      <c r="Y259" s="168">
        <v>0</v>
      </c>
      <c r="Z259" s="168">
        <v>0</v>
      </c>
      <c r="AA259" s="168">
        <v>7</v>
      </c>
      <c r="AB259" s="169">
        <v>6</v>
      </c>
      <c r="AC259" s="168">
        <v>2</v>
      </c>
      <c r="AD259" s="168">
        <v>0</v>
      </c>
      <c r="AE259" s="168">
        <v>0</v>
      </c>
      <c r="AF259" s="168">
        <v>0</v>
      </c>
      <c r="AG259" s="174">
        <v>8</v>
      </c>
    </row>
    <row r="260" spans="1:33">
      <c r="A260" s="104"/>
      <c r="B260" s="441"/>
      <c r="C260" s="58" t="s">
        <v>36</v>
      </c>
      <c r="D260" s="169">
        <v>14</v>
      </c>
      <c r="E260" s="168">
        <v>4</v>
      </c>
      <c r="F260" s="168">
        <v>1</v>
      </c>
      <c r="G260" s="168">
        <v>0</v>
      </c>
      <c r="H260" s="168">
        <v>0</v>
      </c>
      <c r="I260" s="174">
        <v>19</v>
      </c>
      <c r="J260" s="169">
        <v>16</v>
      </c>
      <c r="K260" s="168">
        <v>6</v>
      </c>
      <c r="L260" s="168">
        <v>0</v>
      </c>
      <c r="M260" s="168">
        <v>0</v>
      </c>
      <c r="N260" s="168">
        <v>1</v>
      </c>
      <c r="O260" s="168">
        <v>23</v>
      </c>
      <c r="P260" s="169">
        <v>16</v>
      </c>
      <c r="Q260" s="168">
        <v>1</v>
      </c>
      <c r="R260" s="168">
        <v>0</v>
      </c>
      <c r="S260" s="168">
        <v>0</v>
      </c>
      <c r="T260" s="168">
        <v>0</v>
      </c>
      <c r="U260" s="168">
        <v>17</v>
      </c>
      <c r="V260" s="169">
        <v>21</v>
      </c>
      <c r="W260" s="168">
        <v>5</v>
      </c>
      <c r="X260" s="168">
        <v>2</v>
      </c>
      <c r="Y260" s="168">
        <v>0</v>
      </c>
      <c r="Z260" s="168">
        <v>0</v>
      </c>
      <c r="AA260" s="168">
        <v>28</v>
      </c>
      <c r="AB260" s="169">
        <v>18</v>
      </c>
      <c r="AC260" s="168">
        <v>5</v>
      </c>
      <c r="AD260" s="168">
        <v>0</v>
      </c>
      <c r="AE260" s="168">
        <v>0</v>
      </c>
      <c r="AF260" s="168">
        <v>0</v>
      </c>
      <c r="AG260" s="174">
        <v>23</v>
      </c>
    </row>
    <row r="261" spans="1:33">
      <c r="A261" s="104"/>
      <c r="B261" s="442" t="s">
        <v>60</v>
      </c>
      <c r="C261" s="429" t="s">
        <v>61</v>
      </c>
      <c r="D261" s="172">
        <v>8</v>
      </c>
      <c r="E261" s="173">
        <v>3</v>
      </c>
      <c r="F261" s="173">
        <v>1</v>
      </c>
      <c r="G261" s="173">
        <v>0</v>
      </c>
      <c r="H261" s="173">
        <v>0</v>
      </c>
      <c r="I261" s="291">
        <v>12</v>
      </c>
      <c r="J261" s="172">
        <v>5</v>
      </c>
      <c r="K261" s="173">
        <v>2</v>
      </c>
      <c r="L261" s="173">
        <v>0</v>
      </c>
      <c r="M261" s="173">
        <v>0</v>
      </c>
      <c r="N261" s="173">
        <v>0</v>
      </c>
      <c r="O261" s="173">
        <v>7</v>
      </c>
      <c r="P261" s="172">
        <v>8</v>
      </c>
      <c r="Q261" s="173">
        <v>4</v>
      </c>
      <c r="R261" s="173">
        <v>0</v>
      </c>
      <c r="S261" s="173">
        <v>0</v>
      </c>
      <c r="T261" s="173">
        <v>0</v>
      </c>
      <c r="U261" s="173">
        <v>12</v>
      </c>
      <c r="V261" s="172">
        <v>4</v>
      </c>
      <c r="W261" s="173">
        <v>2</v>
      </c>
      <c r="X261" s="173">
        <v>0</v>
      </c>
      <c r="Y261" s="173">
        <v>0</v>
      </c>
      <c r="Z261" s="173">
        <v>0</v>
      </c>
      <c r="AA261" s="173">
        <v>6</v>
      </c>
      <c r="AB261" s="172">
        <v>3</v>
      </c>
      <c r="AC261" s="173">
        <v>2</v>
      </c>
      <c r="AD261" s="173">
        <v>1</v>
      </c>
      <c r="AE261" s="173">
        <v>0</v>
      </c>
      <c r="AF261" s="173">
        <v>0</v>
      </c>
      <c r="AG261" s="291">
        <v>6</v>
      </c>
    </row>
    <row r="262" spans="1:33">
      <c r="A262" s="104"/>
      <c r="B262" s="441"/>
      <c r="C262" s="58" t="s">
        <v>62</v>
      </c>
      <c r="D262" s="169">
        <v>0</v>
      </c>
      <c r="E262" s="168">
        <v>0</v>
      </c>
      <c r="F262" s="168">
        <v>1</v>
      </c>
      <c r="G262" s="168">
        <v>0</v>
      </c>
      <c r="H262" s="168">
        <v>0</v>
      </c>
      <c r="I262" s="174">
        <v>1</v>
      </c>
      <c r="J262" s="169">
        <v>0</v>
      </c>
      <c r="K262" s="168">
        <v>0</v>
      </c>
      <c r="L262" s="168">
        <v>0</v>
      </c>
      <c r="M262" s="168">
        <v>0</v>
      </c>
      <c r="N262" s="168">
        <v>0</v>
      </c>
      <c r="O262" s="168">
        <v>0</v>
      </c>
      <c r="P262" s="169">
        <v>0</v>
      </c>
      <c r="Q262" s="168">
        <v>0</v>
      </c>
      <c r="R262" s="168">
        <v>0</v>
      </c>
      <c r="S262" s="168">
        <v>0</v>
      </c>
      <c r="T262" s="168">
        <v>0</v>
      </c>
      <c r="U262" s="168">
        <v>0</v>
      </c>
      <c r="V262" s="169">
        <v>0</v>
      </c>
      <c r="W262" s="168">
        <v>1</v>
      </c>
      <c r="X262" s="168">
        <v>0</v>
      </c>
      <c r="Y262" s="168">
        <v>0</v>
      </c>
      <c r="Z262" s="168">
        <v>0</v>
      </c>
      <c r="AA262" s="168">
        <v>1</v>
      </c>
      <c r="AB262" s="169">
        <v>0</v>
      </c>
      <c r="AC262" s="168">
        <v>0</v>
      </c>
      <c r="AD262" s="168">
        <v>0</v>
      </c>
      <c r="AE262" s="168">
        <v>0</v>
      </c>
      <c r="AF262" s="168">
        <v>0</v>
      </c>
      <c r="AG262" s="174">
        <v>0</v>
      </c>
    </row>
    <row r="263" spans="1:33">
      <c r="A263" s="104"/>
      <c r="B263" s="441"/>
      <c r="C263" s="58" t="s">
        <v>63</v>
      </c>
      <c r="D263" s="169">
        <v>0</v>
      </c>
      <c r="E263" s="168">
        <v>0</v>
      </c>
      <c r="F263" s="168">
        <v>0</v>
      </c>
      <c r="G263" s="168">
        <v>0</v>
      </c>
      <c r="H263" s="168">
        <v>0</v>
      </c>
      <c r="I263" s="174">
        <v>0</v>
      </c>
      <c r="J263" s="169">
        <v>0</v>
      </c>
      <c r="K263" s="168">
        <v>0</v>
      </c>
      <c r="L263" s="168">
        <v>0</v>
      </c>
      <c r="M263" s="168">
        <v>0</v>
      </c>
      <c r="N263" s="168">
        <v>0</v>
      </c>
      <c r="O263" s="168">
        <v>0</v>
      </c>
      <c r="P263" s="169">
        <v>0</v>
      </c>
      <c r="Q263" s="168">
        <v>0</v>
      </c>
      <c r="R263" s="168">
        <v>0</v>
      </c>
      <c r="S263" s="168">
        <v>0</v>
      </c>
      <c r="T263" s="168">
        <v>0</v>
      </c>
      <c r="U263" s="168">
        <v>0</v>
      </c>
      <c r="V263" s="169">
        <v>0</v>
      </c>
      <c r="W263" s="168">
        <v>1</v>
      </c>
      <c r="X263" s="168">
        <v>0</v>
      </c>
      <c r="Y263" s="168">
        <v>0</v>
      </c>
      <c r="Z263" s="168">
        <v>0</v>
      </c>
      <c r="AA263" s="168">
        <v>1</v>
      </c>
      <c r="AB263" s="169">
        <v>1</v>
      </c>
      <c r="AC263" s="168">
        <v>1</v>
      </c>
      <c r="AD263" s="168">
        <v>0</v>
      </c>
      <c r="AE263" s="168">
        <v>0</v>
      </c>
      <c r="AF263" s="168">
        <v>0</v>
      </c>
      <c r="AG263" s="174">
        <v>2</v>
      </c>
    </row>
    <row r="264" spans="1:33">
      <c r="A264" s="104"/>
      <c r="B264" s="441"/>
      <c r="C264" s="58" t="s">
        <v>292</v>
      </c>
      <c r="D264" s="169">
        <v>1</v>
      </c>
      <c r="E264" s="168">
        <v>2</v>
      </c>
      <c r="F264" s="168">
        <v>0</v>
      </c>
      <c r="G264" s="168">
        <v>0</v>
      </c>
      <c r="H264" s="168">
        <v>0</v>
      </c>
      <c r="I264" s="174">
        <v>3</v>
      </c>
      <c r="J264" s="169">
        <v>4</v>
      </c>
      <c r="K264" s="168">
        <v>0</v>
      </c>
      <c r="L264" s="168">
        <v>2</v>
      </c>
      <c r="M264" s="168">
        <v>0</v>
      </c>
      <c r="N264" s="168">
        <v>1</v>
      </c>
      <c r="O264" s="168">
        <v>7</v>
      </c>
      <c r="P264" s="169">
        <v>7</v>
      </c>
      <c r="Q264" s="168">
        <v>0</v>
      </c>
      <c r="R264" s="168">
        <v>0</v>
      </c>
      <c r="S264" s="168">
        <v>0</v>
      </c>
      <c r="T264" s="168">
        <v>0</v>
      </c>
      <c r="U264" s="168">
        <v>7</v>
      </c>
      <c r="V264" s="169">
        <v>2</v>
      </c>
      <c r="W264" s="168">
        <v>2</v>
      </c>
      <c r="X264" s="168">
        <v>0</v>
      </c>
      <c r="Y264" s="168">
        <v>0</v>
      </c>
      <c r="Z264" s="168">
        <v>0</v>
      </c>
      <c r="AA264" s="168">
        <v>4</v>
      </c>
      <c r="AB264" s="169">
        <v>0</v>
      </c>
      <c r="AC264" s="168">
        <v>3</v>
      </c>
      <c r="AD264" s="168">
        <v>0</v>
      </c>
      <c r="AE264" s="168">
        <v>0</v>
      </c>
      <c r="AF264" s="168">
        <v>0</v>
      </c>
      <c r="AG264" s="174">
        <v>3</v>
      </c>
    </row>
    <row r="265" spans="1:33">
      <c r="A265" s="104"/>
      <c r="B265" s="443"/>
      <c r="C265" s="444" t="s">
        <v>36</v>
      </c>
      <c r="D265" s="170">
        <v>9</v>
      </c>
      <c r="E265" s="171">
        <v>5</v>
      </c>
      <c r="F265" s="171">
        <v>2</v>
      </c>
      <c r="G265" s="171">
        <v>0</v>
      </c>
      <c r="H265" s="171">
        <v>0</v>
      </c>
      <c r="I265" s="175">
        <v>16</v>
      </c>
      <c r="J265" s="170">
        <v>9</v>
      </c>
      <c r="K265" s="171">
        <v>2</v>
      </c>
      <c r="L265" s="171">
        <v>2</v>
      </c>
      <c r="M265" s="171">
        <v>0</v>
      </c>
      <c r="N265" s="171">
        <v>1</v>
      </c>
      <c r="O265" s="171">
        <v>14</v>
      </c>
      <c r="P265" s="170">
        <v>15</v>
      </c>
      <c r="Q265" s="171">
        <v>4</v>
      </c>
      <c r="R265" s="171">
        <v>0</v>
      </c>
      <c r="S265" s="171">
        <v>0</v>
      </c>
      <c r="T265" s="171">
        <v>0</v>
      </c>
      <c r="U265" s="171">
        <v>19</v>
      </c>
      <c r="V265" s="170">
        <v>6</v>
      </c>
      <c r="W265" s="171">
        <v>6</v>
      </c>
      <c r="X265" s="171">
        <v>0</v>
      </c>
      <c r="Y265" s="171">
        <v>0</v>
      </c>
      <c r="Z265" s="171">
        <v>0</v>
      </c>
      <c r="AA265" s="171">
        <v>12</v>
      </c>
      <c r="AB265" s="170">
        <v>4</v>
      </c>
      <c r="AC265" s="171">
        <v>6</v>
      </c>
      <c r="AD265" s="171">
        <v>1</v>
      </c>
      <c r="AE265" s="171">
        <v>0</v>
      </c>
      <c r="AF265" s="171">
        <v>0</v>
      </c>
      <c r="AG265" s="175">
        <v>11</v>
      </c>
    </row>
    <row r="266" spans="1:33">
      <c r="A266" s="104"/>
      <c r="B266" s="441" t="s">
        <v>64</v>
      </c>
      <c r="C266" s="58" t="s">
        <v>64</v>
      </c>
      <c r="D266" s="169">
        <v>46</v>
      </c>
      <c r="E266" s="168">
        <v>26</v>
      </c>
      <c r="F266" s="168">
        <v>17</v>
      </c>
      <c r="G266" s="168">
        <v>0</v>
      </c>
      <c r="H266" s="168">
        <v>0</v>
      </c>
      <c r="I266" s="174">
        <v>89</v>
      </c>
      <c r="J266" s="169">
        <v>37</v>
      </c>
      <c r="K266" s="168">
        <v>23</v>
      </c>
      <c r="L266" s="168">
        <v>10</v>
      </c>
      <c r="M266" s="168">
        <v>0</v>
      </c>
      <c r="N266" s="168">
        <v>1</v>
      </c>
      <c r="O266" s="168">
        <v>71</v>
      </c>
      <c r="P266" s="169">
        <v>34</v>
      </c>
      <c r="Q266" s="168">
        <v>20</v>
      </c>
      <c r="R266" s="168">
        <v>3</v>
      </c>
      <c r="S266" s="168">
        <v>0</v>
      </c>
      <c r="T266" s="168">
        <v>0</v>
      </c>
      <c r="U266" s="168">
        <v>57</v>
      </c>
      <c r="V266" s="169">
        <v>14</v>
      </c>
      <c r="W266" s="168">
        <v>15</v>
      </c>
      <c r="X266" s="168">
        <v>2</v>
      </c>
      <c r="Y266" s="168">
        <v>0</v>
      </c>
      <c r="Z266" s="168">
        <v>0</v>
      </c>
      <c r="AA266" s="168">
        <v>31</v>
      </c>
      <c r="AB266" s="169">
        <v>15</v>
      </c>
      <c r="AC266" s="168">
        <v>18</v>
      </c>
      <c r="AD266" s="168">
        <v>2</v>
      </c>
      <c r="AE266" s="168">
        <v>0</v>
      </c>
      <c r="AF266" s="168">
        <v>1</v>
      </c>
      <c r="AG266" s="174">
        <v>36</v>
      </c>
    </row>
    <row r="267" spans="1:33">
      <c r="A267" s="446"/>
      <c r="B267" s="445" t="s">
        <v>36</v>
      </c>
      <c r="C267" s="440"/>
      <c r="D267" s="179">
        <v>69</v>
      </c>
      <c r="E267" s="178">
        <v>35</v>
      </c>
      <c r="F267" s="178">
        <v>20</v>
      </c>
      <c r="G267" s="178">
        <v>0</v>
      </c>
      <c r="H267" s="178">
        <v>0</v>
      </c>
      <c r="I267" s="180">
        <v>124</v>
      </c>
      <c r="J267" s="179">
        <v>62</v>
      </c>
      <c r="K267" s="178">
        <v>31</v>
      </c>
      <c r="L267" s="178">
        <v>12</v>
      </c>
      <c r="M267" s="178">
        <v>0</v>
      </c>
      <c r="N267" s="178">
        <v>3</v>
      </c>
      <c r="O267" s="178">
        <v>108</v>
      </c>
      <c r="P267" s="179">
        <v>65</v>
      </c>
      <c r="Q267" s="178">
        <v>25</v>
      </c>
      <c r="R267" s="178">
        <v>3</v>
      </c>
      <c r="S267" s="178">
        <v>0</v>
      </c>
      <c r="T267" s="178">
        <v>0</v>
      </c>
      <c r="U267" s="178">
        <v>93</v>
      </c>
      <c r="V267" s="179">
        <v>41</v>
      </c>
      <c r="W267" s="178">
        <v>26</v>
      </c>
      <c r="X267" s="178">
        <v>4</v>
      </c>
      <c r="Y267" s="178">
        <v>0</v>
      </c>
      <c r="Z267" s="178">
        <v>0</v>
      </c>
      <c r="AA267" s="178">
        <v>71</v>
      </c>
      <c r="AB267" s="179">
        <v>37</v>
      </c>
      <c r="AC267" s="178">
        <v>29</v>
      </c>
      <c r="AD267" s="178">
        <v>3</v>
      </c>
      <c r="AE267" s="178">
        <v>0</v>
      </c>
      <c r="AF267" s="178">
        <v>1</v>
      </c>
      <c r="AG267" s="180">
        <v>70</v>
      </c>
    </row>
    <row r="268" spans="1:33">
      <c r="A268" s="104" t="s">
        <v>14</v>
      </c>
      <c r="B268" s="441" t="s">
        <v>66</v>
      </c>
      <c r="C268" s="58" t="s">
        <v>66</v>
      </c>
      <c r="D268" s="169">
        <v>49</v>
      </c>
      <c r="E268" s="168">
        <v>12</v>
      </c>
      <c r="F268" s="168">
        <v>3</v>
      </c>
      <c r="G268" s="168">
        <v>0</v>
      </c>
      <c r="H268" s="168">
        <v>0</v>
      </c>
      <c r="I268" s="174">
        <v>64</v>
      </c>
      <c r="J268" s="169">
        <v>32</v>
      </c>
      <c r="K268" s="168">
        <v>10</v>
      </c>
      <c r="L268" s="168">
        <v>7</v>
      </c>
      <c r="M268" s="168">
        <v>0</v>
      </c>
      <c r="N268" s="168">
        <v>0</v>
      </c>
      <c r="O268" s="168">
        <v>49</v>
      </c>
      <c r="P268" s="169">
        <v>40</v>
      </c>
      <c r="Q268" s="168">
        <v>26</v>
      </c>
      <c r="R268" s="168">
        <v>2</v>
      </c>
      <c r="S268" s="168">
        <v>0</v>
      </c>
      <c r="T268" s="168">
        <v>0</v>
      </c>
      <c r="U268" s="168">
        <v>68</v>
      </c>
      <c r="V268" s="169">
        <v>38</v>
      </c>
      <c r="W268" s="168">
        <v>15</v>
      </c>
      <c r="X268" s="168">
        <v>1</v>
      </c>
      <c r="Y268" s="168">
        <v>0</v>
      </c>
      <c r="Z268" s="168">
        <v>0</v>
      </c>
      <c r="AA268" s="168">
        <v>54</v>
      </c>
      <c r="AB268" s="169">
        <v>33</v>
      </c>
      <c r="AC268" s="168">
        <v>18</v>
      </c>
      <c r="AD268" s="168">
        <v>1</v>
      </c>
      <c r="AE268" s="168">
        <v>0</v>
      </c>
      <c r="AF268" s="168">
        <v>0</v>
      </c>
      <c r="AG268" s="174">
        <v>52</v>
      </c>
    </row>
    <row r="269" spans="1:33">
      <c r="A269" s="104"/>
      <c r="B269" s="442" t="s">
        <v>67</v>
      </c>
      <c r="C269" s="429" t="s">
        <v>68</v>
      </c>
      <c r="D269" s="172">
        <v>1</v>
      </c>
      <c r="E269" s="173">
        <v>0</v>
      </c>
      <c r="F269" s="173">
        <v>0</v>
      </c>
      <c r="G269" s="173">
        <v>0</v>
      </c>
      <c r="H269" s="173">
        <v>0</v>
      </c>
      <c r="I269" s="291">
        <v>1</v>
      </c>
      <c r="J269" s="172">
        <v>1</v>
      </c>
      <c r="K269" s="173">
        <v>0</v>
      </c>
      <c r="L269" s="173">
        <v>0</v>
      </c>
      <c r="M269" s="173">
        <v>0</v>
      </c>
      <c r="N269" s="173">
        <v>0</v>
      </c>
      <c r="O269" s="173">
        <v>1</v>
      </c>
      <c r="P269" s="172">
        <v>1</v>
      </c>
      <c r="Q269" s="173">
        <v>0</v>
      </c>
      <c r="R269" s="173">
        <v>2</v>
      </c>
      <c r="S269" s="173">
        <v>0</v>
      </c>
      <c r="T269" s="173">
        <v>0</v>
      </c>
      <c r="U269" s="173">
        <v>3</v>
      </c>
      <c r="V269" s="172">
        <v>0</v>
      </c>
      <c r="W269" s="173">
        <v>0</v>
      </c>
      <c r="X269" s="173">
        <v>0</v>
      </c>
      <c r="Y269" s="173">
        <v>0</v>
      </c>
      <c r="Z269" s="173">
        <v>0</v>
      </c>
      <c r="AA269" s="173">
        <v>0</v>
      </c>
      <c r="AB269" s="172">
        <v>0</v>
      </c>
      <c r="AC269" s="173">
        <v>0</v>
      </c>
      <c r="AD269" s="173">
        <v>0</v>
      </c>
      <c r="AE269" s="173">
        <v>0</v>
      </c>
      <c r="AF269" s="173">
        <v>0</v>
      </c>
      <c r="AG269" s="291">
        <v>0</v>
      </c>
    </row>
    <row r="270" spans="1:33">
      <c r="A270" s="104"/>
      <c r="B270" s="441"/>
      <c r="C270" s="58" t="s">
        <v>69</v>
      </c>
      <c r="D270" s="169">
        <v>2</v>
      </c>
      <c r="E270" s="168">
        <v>0</v>
      </c>
      <c r="F270" s="168">
        <v>1</v>
      </c>
      <c r="G270" s="168">
        <v>0</v>
      </c>
      <c r="H270" s="168">
        <v>0</v>
      </c>
      <c r="I270" s="174">
        <v>3</v>
      </c>
      <c r="J270" s="169">
        <v>2</v>
      </c>
      <c r="K270" s="168">
        <v>0</v>
      </c>
      <c r="L270" s="168">
        <v>1</v>
      </c>
      <c r="M270" s="168">
        <v>0</v>
      </c>
      <c r="N270" s="168">
        <v>0</v>
      </c>
      <c r="O270" s="168">
        <v>3</v>
      </c>
      <c r="P270" s="169">
        <v>0</v>
      </c>
      <c r="Q270" s="168">
        <v>0</v>
      </c>
      <c r="R270" s="168">
        <v>0</v>
      </c>
      <c r="S270" s="168">
        <v>0</v>
      </c>
      <c r="T270" s="168">
        <v>0</v>
      </c>
      <c r="U270" s="168">
        <v>0</v>
      </c>
      <c r="V270" s="169">
        <v>0</v>
      </c>
      <c r="W270" s="168">
        <v>0</v>
      </c>
      <c r="X270" s="168">
        <v>0</v>
      </c>
      <c r="Y270" s="168">
        <v>0</v>
      </c>
      <c r="Z270" s="168">
        <v>0</v>
      </c>
      <c r="AA270" s="168">
        <v>0</v>
      </c>
      <c r="AB270" s="169">
        <v>1</v>
      </c>
      <c r="AC270" s="168">
        <v>1</v>
      </c>
      <c r="AD270" s="168">
        <v>0</v>
      </c>
      <c r="AE270" s="168">
        <v>0</v>
      </c>
      <c r="AF270" s="168">
        <v>0</v>
      </c>
      <c r="AG270" s="174">
        <v>2</v>
      </c>
    </row>
    <row r="271" spans="1:33">
      <c r="A271" s="104"/>
      <c r="B271" s="443"/>
      <c r="C271" s="444" t="s">
        <v>36</v>
      </c>
      <c r="D271" s="170">
        <v>3</v>
      </c>
      <c r="E271" s="171">
        <v>0</v>
      </c>
      <c r="F271" s="171">
        <v>1</v>
      </c>
      <c r="G271" s="171">
        <v>0</v>
      </c>
      <c r="H271" s="171">
        <v>0</v>
      </c>
      <c r="I271" s="175">
        <v>4</v>
      </c>
      <c r="J271" s="170">
        <v>3</v>
      </c>
      <c r="K271" s="171">
        <v>0</v>
      </c>
      <c r="L271" s="171">
        <v>1</v>
      </c>
      <c r="M271" s="171">
        <v>0</v>
      </c>
      <c r="N271" s="171">
        <v>0</v>
      </c>
      <c r="O271" s="171">
        <v>4</v>
      </c>
      <c r="P271" s="170">
        <v>1</v>
      </c>
      <c r="Q271" s="171">
        <v>0</v>
      </c>
      <c r="R271" s="171">
        <v>2</v>
      </c>
      <c r="S271" s="171">
        <v>0</v>
      </c>
      <c r="T271" s="171">
        <v>0</v>
      </c>
      <c r="U271" s="171">
        <v>3</v>
      </c>
      <c r="V271" s="170">
        <v>0</v>
      </c>
      <c r="W271" s="171">
        <v>0</v>
      </c>
      <c r="X271" s="171">
        <v>0</v>
      </c>
      <c r="Y271" s="171">
        <v>0</v>
      </c>
      <c r="Z271" s="171">
        <v>0</v>
      </c>
      <c r="AA271" s="171">
        <v>0</v>
      </c>
      <c r="AB271" s="170">
        <v>1</v>
      </c>
      <c r="AC271" s="171">
        <v>1</v>
      </c>
      <c r="AD271" s="171">
        <v>0</v>
      </c>
      <c r="AE271" s="171">
        <v>0</v>
      </c>
      <c r="AF271" s="171">
        <v>0</v>
      </c>
      <c r="AG271" s="175">
        <v>2</v>
      </c>
    </row>
    <row r="272" spans="1:33">
      <c r="A272" s="104"/>
      <c r="B272" s="441" t="s">
        <v>184</v>
      </c>
      <c r="C272" s="58" t="s">
        <v>71</v>
      </c>
      <c r="D272" s="169">
        <v>0</v>
      </c>
      <c r="E272" s="168">
        <v>1</v>
      </c>
      <c r="F272" s="168">
        <v>0</v>
      </c>
      <c r="G272" s="168">
        <v>0</v>
      </c>
      <c r="H272" s="168">
        <v>0</v>
      </c>
      <c r="I272" s="174">
        <v>1</v>
      </c>
      <c r="J272" s="169">
        <v>1</v>
      </c>
      <c r="K272" s="168">
        <v>0</v>
      </c>
      <c r="L272" s="168">
        <v>0</v>
      </c>
      <c r="M272" s="168">
        <v>0</v>
      </c>
      <c r="N272" s="168">
        <v>0</v>
      </c>
      <c r="O272" s="168">
        <v>1</v>
      </c>
      <c r="P272" s="169">
        <v>1</v>
      </c>
      <c r="Q272" s="168">
        <v>0</v>
      </c>
      <c r="R272" s="168">
        <v>3</v>
      </c>
      <c r="S272" s="168">
        <v>0</v>
      </c>
      <c r="T272" s="168">
        <v>0</v>
      </c>
      <c r="U272" s="168">
        <v>4</v>
      </c>
      <c r="V272" s="169">
        <v>2</v>
      </c>
      <c r="W272" s="168">
        <v>2</v>
      </c>
      <c r="X272" s="168">
        <v>0</v>
      </c>
      <c r="Y272" s="168">
        <v>0</v>
      </c>
      <c r="Z272" s="168">
        <v>0</v>
      </c>
      <c r="AA272" s="168">
        <v>4</v>
      </c>
      <c r="AB272" s="169">
        <v>2</v>
      </c>
      <c r="AC272" s="168">
        <v>3</v>
      </c>
      <c r="AD272" s="168">
        <v>0</v>
      </c>
      <c r="AE272" s="168">
        <v>0</v>
      </c>
      <c r="AF272" s="168">
        <v>0</v>
      </c>
      <c r="AG272" s="174">
        <v>5</v>
      </c>
    </row>
    <row r="273" spans="1:33">
      <c r="A273" s="104"/>
      <c r="B273" s="441"/>
      <c r="C273" s="58" t="s">
        <v>72</v>
      </c>
      <c r="D273" s="169">
        <v>0</v>
      </c>
      <c r="E273" s="168">
        <v>0</v>
      </c>
      <c r="F273" s="168">
        <v>0</v>
      </c>
      <c r="G273" s="168">
        <v>0</v>
      </c>
      <c r="H273" s="168">
        <v>0</v>
      </c>
      <c r="I273" s="174">
        <v>0</v>
      </c>
      <c r="J273" s="169">
        <v>0</v>
      </c>
      <c r="K273" s="168">
        <v>0</v>
      </c>
      <c r="L273" s="168">
        <v>0</v>
      </c>
      <c r="M273" s="168">
        <v>0</v>
      </c>
      <c r="N273" s="168">
        <v>0</v>
      </c>
      <c r="O273" s="168">
        <v>0</v>
      </c>
      <c r="P273" s="169">
        <v>1</v>
      </c>
      <c r="Q273" s="168">
        <v>0</v>
      </c>
      <c r="R273" s="168">
        <v>0</v>
      </c>
      <c r="S273" s="168">
        <v>0</v>
      </c>
      <c r="T273" s="168">
        <v>0</v>
      </c>
      <c r="U273" s="168">
        <v>1</v>
      </c>
      <c r="V273" s="169">
        <v>0</v>
      </c>
      <c r="W273" s="168">
        <v>0</v>
      </c>
      <c r="X273" s="168">
        <v>0</v>
      </c>
      <c r="Y273" s="168">
        <v>0</v>
      </c>
      <c r="Z273" s="168">
        <v>0</v>
      </c>
      <c r="AA273" s="168">
        <v>0</v>
      </c>
      <c r="AB273" s="169">
        <v>0</v>
      </c>
      <c r="AC273" s="168">
        <v>0</v>
      </c>
      <c r="AD273" s="168">
        <v>0</v>
      </c>
      <c r="AE273" s="168">
        <v>0</v>
      </c>
      <c r="AF273" s="168">
        <v>0</v>
      </c>
      <c r="AG273" s="174">
        <v>0</v>
      </c>
    </row>
    <row r="274" spans="1:33">
      <c r="A274" s="104"/>
      <c r="B274" s="441"/>
      <c r="C274" s="444" t="s">
        <v>36</v>
      </c>
      <c r="D274" s="169">
        <v>0</v>
      </c>
      <c r="E274" s="168">
        <v>1</v>
      </c>
      <c r="F274" s="168">
        <v>0</v>
      </c>
      <c r="G274" s="168">
        <v>0</v>
      </c>
      <c r="H274" s="168">
        <v>0</v>
      </c>
      <c r="I274" s="174">
        <v>1</v>
      </c>
      <c r="J274" s="169">
        <v>1</v>
      </c>
      <c r="K274" s="168">
        <v>0</v>
      </c>
      <c r="L274" s="168">
        <v>0</v>
      </c>
      <c r="M274" s="168">
        <v>0</v>
      </c>
      <c r="N274" s="168">
        <v>0</v>
      </c>
      <c r="O274" s="168">
        <v>1</v>
      </c>
      <c r="P274" s="169">
        <v>2</v>
      </c>
      <c r="Q274" s="168">
        <v>0</v>
      </c>
      <c r="R274" s="168">
        <v>3</v>
      </c>
      <c r="S274" s="168">
        <v>0</v>
      </c>
      <c r="T274" s="168">
        <v>0</v>
      </c>
      <c r="U274" s="168">
        <v>5</v>
      </c>
      <c r="V274" s="169">
        <v>2</v>
      </c>
      <c r="W274" s="168">
        <v>2</v>
      </c>
      <c r="X274" s="168">
        <v>0</v>
      </c>
      <c r="Y274" s="168">
        <v>0</v>
      </c>
      <c r="Z274" s="168">
        <v>0</v>
      </c>
      <c r="AA274" s="168">
        <v>4</v>
      </c>
      <c r="AB274" s="169">
        <v>2</v>
      </c>
      <c r="AC274" s="168">
        <v>3</v>
      </c>
      <c r="AD274" s="168">
        <v>0</v>
      </c>
      <c r="AE274" s="168">
        <v>0</v>
      </c>
      <c r="AF274" s="168">
        <v>0</v>
      </c>
      <c r="AG274" s="174">
        <v>5</v>
      </c>
    </row>
    <row r="275" spans="1:33">
      <c r="A275" s="104"/>
      <c r="B275" s="442" t="s">
        <v>174</v>
      </c>
      <c r="C275" s="429" t="s">
        <v>74</v>
      </c>
      <c r="D275" s="172">
        <v>5</v>
      </c>
      <c r="E275" s="173">
        <v>0</v>
      </c>
      <c r="F275" s="173">
        <v>0</v>
      </c>
      <c r="G275" s="173">
        <v>0</v>
      </c>
      <c r="H275" s="173">
        <v>0</v>
      </c>
      <c r="I275" s="291">
        <v>5</v>
      </c>
      <c r="J275" s="172">
        <v>2</v>
      </c>
      <c r="K275" s="173">
        <v>2</v>
      </c>
      <c r="L275" s="173">
        <v>0</v>
      </c>
      <c r="M275" s="173">
        <v>0</v>
      </c>
      <c r="N275" s="173">
        <v>0</v>
      </c>
      <c r="O275" s="173">
        <v>4</v>
      </c>
      <c r="P275" s="172">
        <v>4</v>
      </c>
      <c r="Q275" s="173">
        <v>5</v>
      </c>
      <c r="R275" s="173">
        <v>0</v>
      </c>
      <c r="S275" s="173">
        <v>0</v>
      </c>
      <c r="T275" s="173">
        <v>0</v>
      </c>
      <c r="U275" s="173">
        <v>9</v>
      </c>
      <c r="V275" s="172">
        <v>1</v>
      </c>
      <c r="W275" s="173">
        <v>0</v>
      </c>
      <c r="X275" s="173">
        <v>0</v>
      </c>
      <c r="Y275" s="173">
        <v>0</v>
      </c>
      <c r="Z275" s="173">
        <v>0</v>
      </c>
      <c r="AA275" s="173">
        <v>1</v>
      </c>
      <c r="AB275" s="172">
        <v>0</v>
      </c>
      <c r="AC275" s="173">
        <v>1</v>
      </c>
      <c r="AD275" s="173">
        <v>0</v>
      </c>
      <c r="AE275" s="173">
        <v>0</v>
      </c>
      <c r="AF275" s="173">
        <v>0</v>
      </c>
      <c r="AG275" s="291">
        <v>1</v>
      </c>
    </row>
    <row r="276" spans="1:33">
      <c r="A276" s="104"/>
      <c r="B276" s="441"/>
      <c r="C276" s="58" t="s">
        <v>293</v>
      </c>
      <c r="D276" s="169">
        <v>0</v>
      </c>
      <c r="E276" s="168">
        <v>0</v>
      </c>
      <c r="F276" s="168">
        <v>0</v>
      </c>
      <c r="G276" s="168">
        <v>0</v>
      </c>
      <c r="H276" s="168">
        <v>0</v>
      </c>
      <c r="I276" s="174">
        <v>0</v>
      </c>
      <c r="J276" s="169">
        <v>0</v>
      </c>
      <c r="K276" s="168">
        <v>0</v>
      </c>
      <c r="L276" s="168">
        <v>0</v>
      </c>
      <c r="M276" s="168">
        <v>0</v>
      </c>
      <c r="N276" s="168">
        <v>0</v>
      </c>
      <c r="O276" s="168">
        <v>0</v>
      </c>
      <c r="P276" s="169">
        <v>0</v>
      </c>
      <c r="Q276" s="168">
        <v>0</v>
      </c>
      <c r="R276" s="168">
        <v>0</v>
      </c>
      <c r="S276" s="168">
        <v>0</v>
      </c>
      <c r="T276" s="168">
        <v>0</v>
      </c>
      <c r="U276" s="168">
        <v>0</v>
      </c>
      <c r="V276" s="169">
        <v>0</v>
      </c>
      <c r="W276" s="168">
        <v>0</v>
      </c>
      <c r="X276" s="168">
        <v>0</v>
      </c>
      <c r="Y276" s="168">
        <v>0</v>
      </c>
      <c r="Z276" s="168">
        <v>0</v>
      </c>
      <c r="AA276" s="168">
        <v>0</v>
      </c>
      <c r="AB276" s="169">
        <v>0</v>
      </c>
      <c r="AC276" s="168">
        <v>1</v>
      </c>
      <c r="AD276" s="168">
        <v>0</v>
      </c>
      <c r="AE276" s="168">
        <v>0</v>
      </c>
      <c r="AF276" s="168">
        <v>0</v>
      </c>
      <c r="AG276" s="174">
        <v>1</v>
      </c>
    </row>
    <row r="277" spans="1:33">
      <c r="A277" s="104"/>
      <c r="B277" s="443"/>
      <c r="C277" s="444" t="s">
        <v>36</v>
      </c>
      <c r="D277" s="170">
        <v>5</v>
      </c>
      <c r="E277" s="171">
        <v>0</v>
      </c>
      <c r="F277" s="171">
        <v>0</v>
      </c>
      <c r="G277" s="171">
        <v>0</v>
      </c>
      <c r="H277" s="171">
        <v>0</v>
      </c>
      <c r="I277" s="175">
        <v>5</v>
      </c>
      <c r="J277" s="170">
        <v>2</v>
      </c>
      <c r="K277" s="171">
        <v>2</v>
      </c>
      <c r="L277" s="171">
        <v>0</v>
      </c>
      <c r="M277" s="171">
        <v>0</v>
      </c>
      <c r="N277" s="171">
        <v>0</v>
      </c>
      <c r="O277" s="171">
        <v>4</v>
      </c>
      <c r="P277" s="170">
        <v>4</v>
      </c>
      <c r="Q277" s="171">
        <v>5</v>
      </c>
      <c r="R277" s="171">
        <v>0</v>
      </c>
      <c r="S277" s="171">
        <v>0</v>
      </c>
      <c r="T277" s="171">
        <v>0</v>
      </c>
      <c r="U277" s="171">
        <v>9</v>
      </c>
      <c r="V277" s="170">
        <v>1</v>
      </c>
      <c r="W277" s="171">
        <v>0</v>
      </c>
      <c r="X277" s="171">
        <v>0</v>
      </c>
      <c r="Y277" s="171">
        <v>0</v>
      </c>
      <c r="Z277" s="171">
        <v>0</v>
      </c>
      <c r="AA277" s="171">
        <v>1</v>
      </c>
      <c r="AB277" s="170">
        <v>0</v>
      </c>
      <c r="AC277" s="171">
        <v>2</v>
      </c>
      <c r="AD277" s="171">
        <v>0</v>
      </c>
      <c r="AE277" s="171">
        <v>0</v>
      </c>
      <c r="AF277" s="171">
        <v>0</v>
      </c>
      <c r="AG277" s="175">
        <v>2</v>
      </c>
    </row>
    <row r="278" spans="1:33">
      <c r="A278" s="104"/>
      <c r="B278" s="441" t="s">
        <v>36</v>
      </c>
      <c r="C278" s="58"/>
      <c r="D278" s="169">
        <v>57</v>
      </c>
      <c r="E278" s="168">
        <v>13</v>
      </c>
      <c r="F278" s="168">
        <v>4</v>
      </c>
      <c r="G278" s="168">
        <v>0</v>
      </c>
      <c r="H278" s="168">
        <v>0</v>
      </c>
      <c r="I278" s="174">
        <v>74</v>
      </c>
      <c r="J278" s="169">
        <v>38</v>
      </c>
      <c r="K278" s="168">
        <v>12</v>
      </c>
      <c r="L278" s="168">
        <v>8</v>
      </c>
      <c r="M278" s="168">
        <v>0</v>
      </c>
      <c r="N278" s="168">
        <v>0</v>
      </c>
      <c r="O278" s="168">
        <v>58</v>
      </c>
      <c r="P278" s="169">
        <v>47</v>
      </c>
      <c r="Q278" s="168">
        <v>31</v>
      </c>
      <c r="R278" s="168">
        <v>7</v>
      </c>
      <c r="S278" s="168">
        <v>0</v>
      </c>
      <c r="T278" s="168">
        <v>0</v>
      </c>
      <c r="U278" s="168">
        <v>85</v>
      </c>
      <c r="V278" s="169">
        <v>41</v>
      </c>
      <c r="W278" s="168">
        <v>17</v>
      </c>
      <c r="X278" s="168">
        <v>1</v>
      </c>
      <c r="Y278" s="168">
        <v>0</v>
      </c>
      <c r="Z278" s="168">
        <v>0</v>
      </c>
      <c r="AA278" s="168">
        <v>59</v>
      </c>
      <c r="AB278" s="169">
        <v>36</v>
      </c>
      <c r="AC278" s="168">
        <v>24</v>
      </c>
      <c r="AD278" s="168">
        <v>1</v>
      </c>
      <c r="AE278" s="168">
        <v>0</v>
      </c>
      <c r="AF278" s="168">
        <v>0</v>
      </c>
      <c r="AG278" s="174">
        <v>61</v>
      </c>
    </row>
    <row r="279" spans="1:33">
      <c r="A279" s="363" t="s">
        <v>15</v>
      </c>
      <c r="B279" s="442" t="s">
        <v>75</v>
      </c>
      <c r="C279" s="429" t="s">
        <v>76</v>
      </c>
      <c r="D279" s="172">
        <v>96</v>
      </c>
      <c r="E279" s="173">
        <v>7</v>
      </c>
      <c r="F279" s="173">
        <v>1</v>
      </c>
      <c r="G279" s="173">
        <v>0</v>
      </c>
      <c r="H279" s="173">
        <v>0</v>
      </c>
      <c r="I279" s="291">
        <v>104</v>
      </c>
      <c r="J279" s="172">
        <v>83</v>
      </c>
      <c r="K279" s="173">
        <v>3</v>
      </c>
      <c r="L279" s="173">
        <v>2</v>
      </c>
      <c r="M279" s="173">
        <v>0</v>
      </c>
      <c r="N279" s="173">
        <v>0</v>
      </c>
      <c r="O279" s="173">
        <v>88</v>
      </c>
      <c r="P279" s="172">
        <v>99</v>
      </c>
      <c r="Q279" s="173">
        <v>3</v>
      </c>
      <c r="R279" s="173">
        <v>0</v>
      </c>
      <c r="S279" s="173">
        <v>0</v>
      </c>
      <c r="T279" s="173">
        <v>0</v>
      </c>
      <c r="U279" s="173">
        <v>102</v>
      </c>
      <c r="V279" s="172">
        <v>69</v>
      </c>
      <c r="W279" s="173">
        <v>9</v>
      </c>
      <c r="X279" s="173">
        <v>1</v>
      </c>
      <c r="Y279" s="173">
        <v>0</v>
      </c>
      <c r="Z279" s="173">
        <v>0</v>
      </c>
      <c r="AA279" s="173">
        <v>79</v>
      </c>
      <c r="AB279" s="172">
        <v>59</v>
      </c>
      <c r="AC279" s="173">
        <v>8</v>
      </c>
      <c r="AD279" s="173">
        <v>4</v>
      </c>
      <c r="AE279" s="173">
        <v>0</v>
      </c>
      <c r="AF279" s="173">
        <v>0</v>
      </c>
      <c r="AG279" s="291">
        <v>71</v>
      </c>
    </row>
    <row r="280" spans="1:33" ht="26.25">
      <c r="A280" s="104"/>
      <c r="B280" s="442" t="s">
        <v>77</v>
      </c>
      <c r="C280" s="429" t="s">
        <v>78</v>
      </c>
      <c r="D280" s="172">
        <v>300</v>
      </c>
      <c r="E280" s="173">
        <v>69</v>
      </c>
      <c r="F280" s="173">
        <v>12</v>
      </c>
      <c r="G280" s="173">
        <v>0</v>
      </c>
      <c r="H280" s="173">
        <v>0</v>
      </c>
      <c r="I280" s="291">
        <v>381</v>
      </c>
      <c r="J280" s="172">
        <v>274</v>
      </c>
      <c r="K280" s="173">
        <v>132</v>
      </c>
      <c r="L280" s="173">
        <v>7</v>
      </c>
      <c r="M280" s="173">
        <v>0</v>
      </c>
      <c r="N280" s="173">
        <v>0</v>
      </c>
      <c r="O280" s="173">
        <v>413</v>
      </c>
      <c r="P280" s="172">
        <v>285</v>
      </c>
      <c r="Q280" s="173">
        <v>108</v>
      </c>
      <c r="R280" s="173">
        <v>3</v>
      </c>
      <c r="S280" s="173">
        <v>0</v>
      </c>
      <c r="T280" s="173">
        <v>0</v>
      </c>
      <c r="U280" s="173">
        <v>396</v>
      </c>
      <c r="V280" s="172">
        <v>214</v>
      </c>
      <c r="W280" s="173">
        <v>108</v>
      </c>
      <c r="X280" s="173">
        <v>3</v>
      </c>
      <c r="Y280" s="173">
        <v>0</v>
      </c>
      <c r="Z280" s="173">
        <v>0</v>
      </c>
      <c r="AA280" s="173">
        <v>325</v>
      </c>
      <c r="AB280" s="172">
        <v>215</v>
      </c>
      <c r="AC280" s="173">
        <v>110</v>
      </c>
      <c r="AD280" s="173">
        <v>1</v>
      </c>
      <c r="AE280" s="173">
        <v>0</v>
      </c>
      <c r="AF280" s="173">
        <v>1</v>
      </c>
      <c r="AG280" s="291">
        <v>327</v>
      </c>
    </row>
    <row r="281" spans="1:33" ht="26.25">
      <c r="A281" s="104"/>
      <c r="B281" s="441"/>
      <c r="C281" s="58" t="s">
        <v>79</v>
      </c>
      <c r="D281" s="169">
        <v>263</v>
      </c>
      <c r="E281" s="168">
        <v>319</v>
      </c>
      <c r="F281" s="168">
        <v>123</v>
      </c>
      <c r="G281" s="168">
        <v>0</v>
      </c>
      <c r="H281" s="168">
        <v>0</v>
      </c>
      <c r="I281" s="174">
        <v>705</v>
      </c>
      <c r="J281" s="169">
        <v>230</v>
      </c>
      <c r="K281" s="168">
        <v>543</v>
      </c>
      <c r="L281" s="168">
        <v>64</v>
      </c>
      <c r="M281" s="168">
        <v>0</v>
      </c>
      <c r="N281" s="168">
        <v>1</v>
      </c>
      <c r="O281" s="168">
        <v>838</v>
      </c>
      <c r="P281" s="169">
        <v>105</v>
      </c>
      <c r="Q281" s="168">
        <v>175</v>
      </c>
      <c r="R281" s="168">
        <v>20</v>
      </c>
      <c r="S281" s="168">
        <v>0</v>
      </c>
      <c r="T281" s="168">
        <v>0</v>
      </c>
      <c r="U281" s="168">
        <v>300</v>
      </c>
      <c r="V281" s="169">
        <v>73</v>
      </c>
      <c r="W281" s="168">
        <v>73</v>
      </c>
      <c r="X281" s="168">
        <v>9</v>
      </c>
      <c r="Y281" s="168">
        <v>0</v>
      </c>
      <c r="Z281" s="168">
        <v>2</v>
      </c>
      <c r="AA281" s="168">
        <v>157</v>
      </c>
      <c r="AB281" s="169">
        <v>54</v>
      </c>
      <c r="AC281" s="168">
        <v>57</v>
      </c>
      <c r="AD281" s="168">
        <v>4</v>
      </c>
      <c r="AE281" s="168">
        <v>0</v>
      </c>
      <c r="AF281" s="168">
        <v>1</v>
      </c>
      <c r="AG281" s="174">
        <v>116</v>
      </c>
    </row>
    <row r="282" spans="1:33">
      <c r="A282" s="104"/>
      <c r="B282" s="443"/>
      <c r="C282" s="444" t="s">
        <v>36</v>
      </c>
      <c r="D282" s="170">
        <v>563</v>
      </c>
      <c r="E282" s="171">
        <v>388</v>
      </c>
      <c r="F282" s="171">
        <v>135</v>
      </c>
      <c r="G282" s="171">
        <v>0</v>
      </c>
      <c r="H282" s="171">
        <v>0</v>
      </c>
      <c r="I282" s="175">
        <v>1086</v>
      </c>
      <c r="J282" s="170">
        <v>504</v>
      </c>
      <c r="K282" s="171">
        <v>675</v>
      </c>
      <c r="L282" s="171">
        <v>71</v>
      </c>
      <c r="M282" s="171">
        <v>0</v>
      </c>
      <c r="N282" s="171">
        <v>1</v>
      </c>
      <c r="O282" s="171">
        <v>1251</v>
      </c>
      <c r="P282" s="170">
        <v>390</v>
      </c>
      <c r="Q282" s="171">
        <v>283</v>
      </c>
      <c r="R282" s="171">
        <v>23</v>
      </c>
      <c r="S282" s="171">
        <v>0</v>
      </c>
      <c r="T282" s="171">
        <v>0</v>
      </c>
      <c r="U282" s="171">
        <v>696</v>
      </c>
      <c r="V282" s="170">
        <v>287</v>
      </c>
      <c r="W282" s="171">
        <v>181</v>
      </c>
      <c r="X282" s="171">
        <v>12</v>
      </c>
      <c r="Y282" s="171">
        <v>0</v>
      </c>
      <c r="Z282" s="171">
        <v>2</v>
      </c>
      <c r="AA282" s="171">
        <v>482</v>
      </c>
      <c r="AB282" s="170">
        <v>269</v>
      </c>
      <c r="AC282" s="171">
        <v>167</v>
      </c>
      <c r="AD282" s="171">
        <v>5</v>
      </c>
      <c r="AE282" s="171">
        <v>0</v>
      </c>
      <c r="AF282" s="171">
        <v>2</v>
      </c>
      <c r="AG282" s="175">
        <v>443</v>
      </c>
    </row>
    <row r="283" spans="1:33">
      <c r="A283" s="104"/>
      <c r="B283" s="441" t="s">
        <v>175</v>
      </c>
      <c r="C283" s="58" t="s">
        <v>80</v>
      </c>
      <c r="D283" s="169">
        <v>36</v>
      </c>
      <c r="E283" s="168">
        <v>6</v>
      </c>
      <c r="F283" s="168">
        <v>0</v>
      </c>
      <c r="G283" s="168">
        <v>0</v>
      </c>
      <c r="H283" s="168">
        <v>0</v>
      </c>
      <c r="I283" s="174">
        <v>42</v>
      </c>
      <c r="J283" s="169">
        <v>30</v>
      </c>
      <c r="K283" s="168">
        <v>8</v>
      </c>
      <c r="L283" s="168">
        <v>2</v>
      </c>
      <c r="M283" s="168">
        <v>0</v>
      </c>
      <c r="N283" s="168">
        <v>0</v>
      </c>
      <c r="O283" s="168">
        <v>40</v>
      </c>
      <c r="P283" s="169">
        <v>12</v>
      </c>
      <c r="Q283" s="168">
        <v>8</v>
      </c>
      <c r="R283" s="168">
        <v>0</v>
      </c>
      <c r="S283" s="168">
        <v>0</v>
      </c>
      <c r="T283" s="168">
        <v>0</v>
      </c>
      <c r="U283" s="168">
        <v>20</v>
      </c>
      <c r="V283" s="169">
        <v>35</v>
      </c>
      <c r="W283" s="168">
        <v>4</v>
      </c>
      <c r="X283" s="168">
        <v>0</v>
      </c>
      <c r="Y283" s="168">
        <v>0</v>
      </c>
      <c r="Z283" s="168">
        <v>0</v>
      </c>
      <c r="AA283" s="168">
        <v>39</v>
      </c>
      <c r="AB283" s="169">
        <v>25</v>
      </c>
      <c r="AC283" s="168">
        <v>12</v>
      </c>
      <c r="AD283" s="168">
        <v>0</v>
      </c>
      <c r="AE283" s="168">
        <v>0</v>
      </c>
      <c r="AF283" s="168">
        <v>0</v>
      </c>
      <c r="AG283" s="174">
        <v>37</v>
      </c>
    </row>
    <row r="284" spans="1:33">
      <c r="A284" s="104"/>
      <c r="B284" s="441"/>
      <c r="C284" s="58" t="s">
        <v>81</v>
      </c>
      <c r="D284" s="169">
        <v>79</v>
      </c>
      <c r="E284" s="168">
        <v>32</v>
      </c>
      <c r="F284" s="168">
        <v>12</v>
      </c>
      <c r="G284" s="168">
        <v>0</v>
      </c>
      <c r="H284" s="168">
        <v>0</v>
      </c>
      <c r="I284" s="174">
        <v>123</v>
      </c>
      <c r="J284" s="169">
        <v>78</v>
      </c>
      <c r="K284" s="168">
        <v>45</v>
      </c>
      <c r="L284" s="168">
        <v>3</v>
      </c>
      <c r="M284" s="168">
        <v>0</v>
      </c>
      <c r="N284" s="168">
        <v>0</v>
      </c>
      <c r="O284" s="168">
        <v>126</v>
      </c>
      <c r="P284" s="169">
        <v>48</v>
      </c>
      <c r="Q284" s="168">
        <v>44</v>
      </c>
      <c r="R284" s="168">
        <v>1</v>
      </c>
      <c r="S284" s="168">
        <v>0</v>
      </c>
      <c r="T284" s="168">
        <v>0</v>
      </c>
      <c r="U284" s="168">
        <v>93</v>
      </c>
      <c r="V284" s="169">
        <v>70</v>
      </c>
      <c r="W284" s="168">
        <v>66</v>
      </c>
      <c r="X284" s="168">
        <v>11</v>
      </c>
      <c r="Y284" s="168">
        <v>2</v>
      </c>
      <c r="Z284" s="168">
        <v>0</v>
      </c>
      <c r="AA284" s="168">
        <v>149</v>
      </c>
      <c r="AB284" s="169">
        <v>82</v>
      </c>
      <c r="AC284" s="168">
        <v>65</v>
      </c>
      <c r="AD284" s="168">
        <v>2</v>
      </c>
      <c r="AE284" s="168">
        <v>0</v>
      </c>
      <c r="AF284" s="168">
        <v>0</v>
      </c>
      <c r="AG284" s="174">
        <v>149</v>
      </c>
    </row>
    <row r="285" spans="1:33">
      <c r="A285" s="104"/>
      <c r="B285" s="441"/>
      <c r="C285" s="58" t="s">
        <v>36</v>
      </c>
      <c r="D285" s="169">
        <v>115</v>
      </c>
      <c r="E285" s="168">
        <v>38</v>
      </c>
      <c r="F285" s="168">
        <v>12</v>
      </c>
      <c r="G285" s="168">
        <v>0</v>
      </c>
      <c r="H285" s="168">
        <v>0</v>
      </c>
      <c r="I285" s="174">
        <v>165</v>
      </c>
      <c r="J285" s="169">
        <v>108</v>
      </c>
      <c r="K285" s="168">
        <v>53</v>
      </c>
      <c r="L285" s="168">
        <v>5</v>
      </c>
      <c r="M285" s="168">
        <v>0</v>
      </c>
      <c r="N285" s="168">
        <v>0</v>
      </c>
      <c r="O285" s="168">
        <v>166</v>
      </c>
      <c r="P285" s="169">
        <v>60</v>
      </c>
      <c r="Q285" s="168">
        <v>52</v>
      </c>
      <c r="R285" s="168">
        <v>1</v>
      </c>
      <c r="S285" s="168">
        <v>0</v>
      </c>
      <c r="T285" s="168">
        <v>0</v>
      </c>
      <c r="U285" s="168">
        <v>113</v>
      </c>
      <c r="V285" s="169">
        <v>105</v>
      </c>
      <c r="W285" s="168">
        <v>70</v>
      </c>
      <c r="X285" s="168">
        <v>11</v>
      </c>
      <c r="Y285" s="168">
        <v>2</v>
      </c>
      <c r="Z285" s="168">
        <v>0</v>
      </c>
      <c r="AA285" s="168">
        <v>188</v>
      </c>
      <c r="AB285" s="169">
        <v>107</v>
      </c>
      <c r="AC285" s="168">
        <v>77</v>
      </c>
      <c r="AD285" s="168">
        <v>2</v>
      </c>
      <c r="AE285" s="168">
        <v>0</v>
      </c>
      <c r="AF285" s="168">
        <v>0</v>
      </c>
      <c r="AG285" s="174">
        <v>186</v>
      </c>
    </row>
    <row r="286" spans="1:33">
      <c r="A286" s="104"/>
      <c r="B286" s="445" t="s">
        <v>82</v>
      </c>
      <c r="C286" s="440" t="s">
        <v>83</v>
      </c>
      <c r="D286" s="179">
        <v>0</v>
      </c>
      <c r="E286" s="178">
        <v>6</v>
      </c>
      <c r="F286" s="178">
        <v>4</v>
      </c>
      <c r="G286" s="178">
        <v>2</v>
      </c>
      <c r="H286" s="178">
        <v>5</v>
      </c>
      <c r="I286" s="180">
        <v>17</v>
      </c>
      <c r="J286" s="179">
        <v>1</v>
      </c>
      <c r="K286" s="178">
        <v>6</v>
      </c>
      <c r="L286" s="178">
        <v>2</v>
      </c>
      <c r="M286" s="178">
        <v>1</v>
      </c>
      <c r="N286" s="178">
        <v>2</v>
      </c>
      <c r="O286" s="178">
        <v>12</v>
      </c>
      <c r="P286" s="179">
        <v>0</v>
      </c>
      <c r="Q286" s="178">
        <v>2</v>
      </c>
      <c r="R286" s="178">
        <v>1</v>
      </c>
      <c r="S286" s="178">
        <v>0</v>
      </c>
      <c r="T286" s="178">
        <v>3</v>
      </c>
      <c r="U286" s="178">
        <v>6</v>
      </c>
      <c r="V286" s="179">
        <v>0</v>
      </c>
      <c r="W286" s="178">
        <v>0</v>
      </c>
      <c r="X286" s="178">
        <v>2</v>
      </c>
      <c r="Y286" s="178">
        <v>0</v>
      </c>
      <c r="Z286" s="178">
        <v>4</v>
      </c>
      <c r="AA286" s="178">
        <v>6</v>
      </c>
      <c r="AB286" s="179">
        <v>1</v>
      </c>
      <c r="AC286" s="178">
        <v>0</v>
      </c>
      <c r="AD286" s="178">
        <v>0</v>
      </c>
      <c r="AE286" s="178">
        <v>0</v>
      </c>
      <c r="AF286" s="178">
        <v>2</v>
      </c>
      <c r="AG286" s="180">
        <v>3</v>
      </c>
    </row>
    <row r="287" spans="1:33">
      <c r="A287" s="104"/>
      <c r="B287" s="445" t="s">
        <v>85</v>
      </c>
      <c r="C287" s="440" t="s">
        <v>294</v>
      </c>
      <c r="D287" s="179">
        <v>0</v>
      </c>
      <c r="E287" s="178">
        <v>0</v>
      </c>
      <c r="F287" s="178">
        <v>0</v>
      </c>
      <c r="G287" s="178">
        <v>0</v>
      </c>
      <c r="H287" s="178">
        <v>0</v>
      </c>
      <c r="I287" s="180">
        <v>0</v>
      </c>
      <c r="J287" s="179">
        <v>2</v>
      </c>
      <c r="K287" s="178">
        <v>0</v>
      </c>
      <c r="L287" s="178">
        <v>0</v>
      </c>
      <c r="M287" s="178">
        <v>0</v>
      </c>
      <c r="N287" s="178">
        <v>0</v>
      </c>
      <c r="O287" s="178">
        <v>2</v>
      </c>
      <c r="P287" s="179">
        <v>2</v>
      </c>
      <c r="Q287" s="178">
        <v>1</v>
      </c>
      <c r="R287" s="178">
        <v>0</v>
      </c>
      <c r="S287" s="178">
        <v>0</v>
      </c>
      <c r="T287" s="178">
        <v>0</v>
      </c>
      <c r="U287" s="178">
        <v>3</v>
      </c>
      <c r="V287" s="179">
        <v>0</v>
      </c>
      <c r="W287" s="178">
        <v>0</v>
      </c>
      <c r="X287" s="178">
        <v>0</v>
      </c>
      <c r="Y287" s="178">
        <v>0</v>
      </c>
      <c r="Z287" s="178">
        <v>0</v>
      </c>
      <c r="AA287" s="178">
        <v>0</v>
      </c>
      <c r="AB287" s="179">
        <v>0</v>
      </c>
      <c r="AC287" s="178">
        <v>0</v>
      </c>
      <c r="AD287" s="178">
        <v>0</v>
      </c>
      <c r="AE287" s="178">
        <v>0</v>
      </c>
      <c r="AF287" s="178">
        <v>0</v>
      </c>
      <c r="AG287" s="180">
        <v>0</v>
      </c>
    </row>
    <row r="288" spans="1:33">
      <c r="A288" s="446"/>
      <c r="B288" s="443" t="s">
        <v>36</v>
      </c>
      <c r="C288" s="444"/>
      <c r="D288" s="170">
        <v>774</v>
      </c>
      <c r="E288" s="171">
        <v>439</v>
      </c>
      <c r="F288" s="171">
        <v>152</v>
      </c>
      <c r="G288" s="171">
        <v>2</v>
      </c>
      <c r="H288" s="171">
        <v>5</v>
      </c>
      <c r="I288" s="175">
        <v>1372</v>
      </c>
      <c r="J288" s="170">
        <v>698</v>
      </c>
      <c r="K288" s="171">
        <v>737</v>
      </c>
      <c r="L288" s="171">
        <v>80</v>
      </c>
      <c r="M288" s="171">
        <v>1</v>
      </c>
      <c r="N288" s="171">
        <v>3</v>
      </c>
      <c r="O288" s="171">
        <v>1519</v>
      </c>
      <c r="P288" s="170">
        <v>551</v>
      </c>
      <c r="Q288" s="171">
        <v>341</v>
      </c>
      <c r="R288" s="171">
        <v>25</v>
      </c>
      <c r="S288" s="171">
        <v>0</v>
      </c>
      <c r="T288" s="171">
        <v>3</v>
      </c>
      <c r="U288" s="171">
        <v>920</v>
      </c>
      <c r="V288" s="170">
        <v>461</v>
      </c>
      <c r="W288" s="171">
        <v>260</v>
      </c>
      <c r="X288" s="171">
        <v>26</v>
      </c>
      <c r="Y288" s="171">
        <v>2</v>
      </c>
      <c r="Z288" s="171">
        <v>6</v>
      </c>
      <c r="AA288" s="171">
        <v>755</v>
      </c>
      <c r="AB288" s="170">
        <v>436</v>
      </c>
      <c r="AC288" s="171">
        <v>252</v>
      </c>
      <c r="AD288" s="171">
        <v>11</v>
      </c>
      <c r="AE288" s="171">
        <v>0</v>
      </c>
      <c r="AF288" s="171">
        <v>4</v>
      </c>
      <c r="AG288" s="175">
        <v>703</v>
      </c>
    </row>
    <row r="289" spans="1:33" ht="26.25">
      <c r="A289" s="104" t="s">
        <v>16</v>
      </c>
      <c r="B289" s="441" t="s">
        <v>185</v>
      </c>
      <c r="C289" s="58" t="s">
        <v>86</v>
      </c>
      <c r="D289" s="169">
        <v>45</v>
      </c>
      <c r="E289" s="168">
        <v>9</v>
      </c>
      <c r="F289" s="168">
        <v>5</v>
      </c>
      <c r="G289" s="168">
        <v>0</v>
      </c>
      <c r="H289" s="168">
        <v>1</v>
      </c>
      <c r="I289" s="174">
        <v>60</v>
      </c>
      <c r="J289" s="169">
        <v>34</v>
      </c>
      <c r="K289" s="168">
        <v>17</v>
      </c>
      <c r="L289" s="168">
        <v>1</v>
      </c>
      <c r="M289" s="168">
        <v>0</v>
      </c>
      <c r="N289" s="168">
        <v>0</v>
      </c>
      <c r="O289" s="168">
        <v>52</v>
      </c>
      <c r="P289" s="169">
        <v>28</v>
      </c>
      <c r="Q289" s="168">
        <v>3</v>
      </c>
      <c r="R289" s="168">
        <v>1</v>
      </c>
      <c r="S289" s="168">
        <v>0</v>
      </c>
      <c r="T289" s="168">
        <v>1</v>
      </c>
      <c r="U289" s="168">
        <v>33</v>
      </c>
      <c r="V289" s="169">
        <v>34</v>
      </c>
      <c r="W289" s="168">
        <v>13</v>
      </c>
      <c r="X289" s="168">
        <v>0</v>
      </c>
      <c r="Y289" s="168">
        <v>0</v>
      </c>
      <c r="Z289" s="168">
        <v>2</v>
      </c>
      <c r="AA289" s="168">
        <v>49</v>
      </c>
      <c r="AB289" s="169">
        <v>27</v>
      </c>
      <c r="AC289" s="168">
        <v>10</v>
      </c>
      <c r="AD289" s="168">
        <v>2</v>
      </c>
      <c r="AE289" s="168">
        <v>0</v>
      </c>
      <c r="AF289" s="168">
        <v>0</v>
      </c>
      <c r="AG289" s="174">
        <v>39</v>
      </c>
    </row>
    <row r="290" spans="1:33">
      <c r="A290" s="104"/>
      <c r="B290" s="441"/>
      <c r="C290" s="58" t="s">
        <v>295</v>
      </c>
      <c r="D290" s="169">
        <v>1</v>
      </c>
      <c r="E290" s="168">
        <v>0</v>
      </c>
      <c r="F290" s="168">
        <v>0</v>
      </c>
      <c r="G290" s="168">
        <v>0</v>
      </c>
      <c r="H290" s="168">
        <v>0</v>
      </c>
      <c r="I290" s="174">
        <v>1</v>
      </c>
      <c r="J290" s="169">
        <v>0</v>
      </c>
      <c r="K290" s="168">
        <v>0</v>
      </c>
      <c r="L290" s="168">
        <v>0</v>
      </c>
      <c r="M290" s="168">
        <v>0</v>
      </c>
      <c r="N290" s="168">
        <v>0</v>
      </c>
      <c r="O290" s="168">
        <v>0</v>
      </c>
      <c r="P290" s="169">
        <v>2</v>
      </c>
      <c r="Q290" s="168">
        <v>0</v>
      </c>
      <c r="R290" s="168">
        <v>0</v>
      </c>
      <c r="S290" s="168">
        <v>0</v>
      </c>
      <c r="T290" s="168">
        <v>0</v>
      </c>
      <c r="U290" s="168">
        <v>2</v>
      </c>
      <c r="V290" s="169">
        <v>0</v>
      </c>
      <c r="W290" s="168">
        <v>0</v>
      </c>
      <c r="X290" s="168">
        <v>0</v>
      </c>
      <c r="Y290" s="168">
        <v>0</v>
      </c>
      <c r="Z290" s="168">
        <v>0</v>
      </c>
      <c r="AA290" s="168">
        <v>0</v>
      </c>
      <c r="AB290" s="169">
        <v>0</v>
      </c>
      <c r="AC290" s="168">
        <v>0</v>
      </c>
      <c r="AD290" s="168">
        <v>0</v>
      </c>
      <c r="AE290" s="168">
        <v>0</v>
      </c>
      <c r="AF290" s="168">
        <v>0</v>
      </c>
      <c r="AG290" s="174">
        <v>0</v>
      </c>
    </row>
    <row r="291" spans="1:33">
      <c r="A291" s="104"/>
      <c r="B291" s="441"/>
      <c r="C291" s="58" t="s">
        <v>36</v>
      </c>
      <c r="D291" s="169">
        <v>46</v>
      </c>
      <c r="E291" s="168">
        <v>9</v>
      </c>
      <c r="F291" s="168">
        <v>5</v>
      </c>
      <c r="G291" s="168">
        <v>0</v>
      </c>
      <c r="H291" s="168">
        <v>1</v>
      </c>
      <c r="I291" s="174">
        <v>61</v>
      </c>
      <c r="J291" s="169">
        <v>34</v>
      </c>
      <c r="K291" s="168">
        <v>17</v>
      </c>
      <c r="L291" s="168">
        <v>1</v>
      </c>
      <c r="M291" s="168">
        <v>0</v>
      </c>
      <c r="N291" s="168">
        <v>0</v>
      </c>
      <c r="O291" s="168">
        <v>52</v>
      </c>
      <c r="P291" s="169">
        <v>30</v>
      </c>
      <c r="Q291" s="168">
        <v>3</v>
      </c>
      <c r="R291" s="168">
        <v>1</v>
      </c>
      <c r="S291" s="168">
        <v>0</v>
      </c>
      <c r="T291" s="168">
        <v>1</v>
      </c>
      <c r="U291" s="168">
        <v>35</v>
      </c>
      <c r="V291" s="169">
        <v>34</v>
      </c>
      <c r="W291" s="168">
        <v>13</v>
      </c>
      <c r="X291" s="168">
        <v>0</v>
      </c>
      <c r="Y291" s="168">
        <v>0</v>
      </c>
      <c r="Z291" s="168">
        <v>2</v>
      </c>
      <c r="AA291" s="168">
        <v>49</v>
      </c>
      <c r="AB291" s="169">
        <v>27</v>
      </c>
      <c r="AC291" s="168">
        <v>10</v>
      </c>
      <c r="AD291" s="168">
        <v>2</v>
      </c>
      <c r="AE291" s="168">
        <v>0</v>
      </c>
      <c r="AF291" s="168">
        <v>0</v>
      </c>
      <c r="AG291" s="174">
        <v>39</v>
      </c>
    </row>
    <row r="292" spans="1:33" ht="26.25">
      <c r="A292" s="104"/>
      <c r="B292" s="442" t="s">
        <v>186</v>
      </c>
      <c r="C292" s="429" t="s">
        <v>190</v>
      </c>
      <c r="D292" s="172">
        <v>39</v>
      </c>
      <c r="E292" s="173">
        <v>3</v>
      </c>
      <c r="F292" s="173">
        <v>3</v>
      </c>
      <c r="G292" s="173">
        <v>0</v>
      </c>
      <c r="H292" s="173">
        <v>2</v>
      </c>
      <c r="I292" s="291">
        <v>47</v>
      </c>
      <c r="J292" s="172">
        <v>46</v>
      </c>
      <c r="K292" s="173">
        <v>4</v>
      </c>
      <c r="L292" s="173">
        <v>1</v>
      </c>
      <c r="M292" s="173">
        <v>0</v>
      </c>
      <c r="N292" s="173">
        <v>1</v>
      </c>
      <c r="O292" s="173">
        <v>52</v>
      </c>
      <c r="P292" s="172">
        <v>53</v>
      </c>
      <c r="Q292" s="173">
        <v>8</v>
      </c>
      <c r="R292" s="173">
        <v>1</v>
      </c>
      <c r="S292" s="173">
        <v>0</v>
      </c>
      <c r="T292" s="173">
        <v>0</v>
      </c>
      <c r="U292" s="173">
        <v>62</v>
      </c>
      <c r="V292" s="172">
        <v>26</v>
      </c>
      <c r="W292" s="173">
        <v>10</v>
      </c>
      <c r="X292" s="173">
        <v>0</v>
      </c>
      <c r="Y292" s="173">
        <v>0</v>
      </c>
      <c r="Z292" s="173">
        <v>0</v>
      </c>
      <c r="AA292" s="173">
        <v>36</v>
      </c>
      <c r="AB292" s="172">
        <v>37</v>
      </c>
      <c r="AC292" s="173">
        <v>4</v>
      </c>
      <c r="AD292" s="173">
        <v>0</v>
      </c>
      <c r="AE292" s="173">
        <v>0</v>
      </c>
      <c r="AF292" s="173">
        <v>1</v>
      </c>
      <c r="AG292" s="291">
        <v>42</v>
      </c>
    </row>
    <row r="293" spans="1:33">
      <c r="A293" s="104"/>
      <c r="B293" s="441"/>
      <c r="C293" s="58" t="s">
        <v>87</v>
      </c>
      <c r="D293" s="169">
        <v>18</v>
      </c>
      <c r="E293" s="168">
        <v>0</v>
      </c>
      <c r="F293" s="168">
        <v>0</v>
      </c>
      <c r="G293" s="168">
        <v>0</v>
      </c>
      <c r="H293" s="168">
        <v>0</v>
      </c>
      <c r="I293" s="174">
        <v>18</v>
      </c>
      <c r="J293" s="169">
        <v>14</v>
      </c>
      <c r="K293" s="168">
        <v>0</v>
      </c>
      <c r="L293" s="168">
        <v>0</v>
      </c>
      <c r="M293" s="168">
        <v>0</v>
      </c>
      <c r="N293" s="168">
        <v>0</v>
      </c>
      <c r="O293" s="168">
        <v>14</v>
      </c>
      <c r="P293" s="169">
        <v>21</v>
      </c>
      <c r="Q293" s="168">
        <v>0</v>
      </c>
      <c r="R293" s="168">
        <v>0</v>
      </c>
      <c r="S293" s="168">
        <v>0</v>
      </c>
      <c r="T293" s="168">
        <v>0</v>
      </c>
      <c r="U293" s="168">
        <v>21</v>
      </c>
      <c r="V293" s="169">
        <v>16</v>
      </c>
      <c r="W293" s="168">
        <v>0</v>
      </c>
      <c r="X293" s="168">
        <v>1</v>
      </c>
      <c r="Y293" s="168">
        <v>0</v>
      </c>
      <c r="Z293" s="168">
        <v>0</v>
      </c>
      <c r="AA293" s="168">
        <v>17</v>
      </c>
      <c r="AB293" s="169">
        <v>13</v>
      </c>
      <c r="AC293" s="168">
        <v>4</v>
      </c>
      <c r="AD293" s="168">
        <v>0</v>
      </c>
      <c r="AE293" s="168">
        <v>0</v>
      </c>
      <c r="AF293" s="168">
        <v>0</v>
      </c>
      <c r="AG293" s="174">
        <v>17</v>
      </c>
    </row>
    <row r="294" spans="1:33" ht="26.25">
      <c r="A294" s="104"/>
      <c r="B294" s="441"/>
      <c r="C294" s="58" t="s">
        <v>88</v>
      </c>
      <c r="D294" s="169">
        <v>7</v>
      </c>
      <c r="E294" s="168">
        <v>0</v>
      </c>
      <c r="F294" s="168">
        <v>2</v>
      </c>
      <c r="G294" s="168">
        <v>0</v>
      </c>
      <c r="H294" s="168">
        <v>0</v>
      </c>
      <c r="I294" s="174">
        <v>9</v>
      </c>
      <c r="J294" s="169">
        <v>7</v>
      </c>
      <c r="K294" s="168">
        <v>2</v>
      </c>
      <c r="L294" s="168">
        <v>1</v>
      </c>
      <c r="M294" s="168">
        <v>0</v>
      </c>
      <c r="N294" s="168">
        <v>0</v>
      </c>
      <c r="O294" s="168">
        <v>10</v>
      </c>
      <c r="P294" s="169">
        <v>10</v>
      </c>
      <c r="Q294" s="168">
        <v>0</v>
      </c>
      <c r="R294" s="168">
        <v>1</v>
      </c>
      <c r="S294" s="168">
        <v>0</v>
      </c>
      <c r="T294" s="168">
        <v>0</v>
      </c>
      <c r="U294" s="168">
        <v>11</v>
      </c>
      <c r="V294" s="169">
        <v>10</v>
      </c>
      <c r="W294" s="168">
        <v>1</v>
      </c>
      <c r="X294" s="168">
        <v>0</v>
      </c>
      <c r="Y294" s="168">
        <v>0</v>
      </c>
      <c r="Z294" s="168">
        <v>0</v>
      </c>
      <c r="AA294" s="168">
        <v>11</v>
      </c>
      <c r="AB294" s="169">
        <v>10</v>
      </c>
      <c r="AC294" s="168">
        <v>5</v>
      </c>
      <c r="AD294" s="168">
        <v>1</v>
      </c>
      <c r="AE294" s="168">
        <v>0</v>
      </c>
      <c r="AF294" s="168">
        <v>0</v>
      </c>
      <c r="AG294" s="174">
        <v>16</v>
      </c>
    </row>
    <row r="295" spans="1:33">
      <c r="A295" s="104"/>
      <c r="B295" s="441"/>
      <c r="C295" s="58" t="s">
        <v>296</v>
      </c>
      <c r="D295" s="169">
        <v>0</v>
      </c>
      <c r="E295" s="168">
        <v>0</v>
      </c>
      <c r="F295" s="168">
        <v>0</v>
      </c>
      <c r="G295" s="168">
        <v>0</v>
      </c>
      <c r="H295" s="168">
        <v>0</v>
      </c>
      <c r="I295" s="174">
        <v>0</v>
      </c>
      <c r="J295" s="169">
        <v>1</v>
      </c>
      <c r="K295" s="168">
        <v>0</v>
      </c>
      <c r="L295" s="168">
        <v>0</v>
      </c>
      <c r="M295" s="168">
        <v>0</v>
      </c>
      <c r="N295" s="168">
        <v>0</v>
      </c>
      <c r="O295" s="168">
        <v>1</v>
      </c>
      <c r="P295" s="169">
        <v>0</v>
      </c>
      <c r="Q295" s="168">
        <v>0</v>
      </c>
      <c r="R295" s="168">
        <v>0</v>
      </c>
      <c r="S295" s="168">
        <v>0</v>
      </c>
      <c r="T295" s="168">
        <v>0</v>
      </c>
      <c r="U295" s="168">
        <v>0</v>
      </c>
      <c r="V295" s="169">
        <v>0</v>
      </c>
      <c r="W295" s="168">
        <v>0</v>
      </c>
      <c r="X295" s="168">
        <v>0</v>
      </c>
      <c r="Y295" s="168">
        <v>0</v>
      </c>
      <c r="Z295" s="168">
        <v>0</v>
      </c>
      <c r="AA295" s="168">
        <v>0</v>
      </c>
      <c r="AB295" s="169">
        <v>0</v>
      </c>
      <c r="AC295" s="168">
        <v>0</v>
      </c>
      <c r="AD295" s="168">
        <v>0</v>
      </c>
      <c r="AE295" s="168">
        <v>0</v>
      </c>
      <c r="AF295" s="168">
        <v>0</v>
      </c>
      <c r="AG295" s="174">
        <v>0</v>
      </c>
    </row>
    <row r="296" spans="1:33">
      <c r="A296" s="104"/>
      <c r="B296" s="443"/>
      <c r="C296" s="444" t="s">
        <v>36</v>
      </c>
      <c r="D296" s="170">
        <v>64</v>
      </c>
      <c r="E296" s="171">
        <v>3</v>
      </c>
      <c r="F296" s="171">
        <v>5</v>
      </c>
      <c r="G296" s="171">
        <v>0</v>
      </c>
      <c r="H296" s="171">
        <v>2</v>
      </c>
      <c r="I296" s="175">
        <v>74</v>
      </c>
      <c r="J296" s="170">
        <v>68</v>
      </c>
      <c r="K296" s="171">
        <v>6</v>
      </c>
      <c r="L296" s="171">
        <v>2</v>
      </c>
      <c r="M296" s="171">
        <v>0</v>
      </c>
      <c r="N296" s="171">
        <v>1</v>
      </c>
      <c r="O296" s="171">
        <v>77</v>
      </c>
      <c r="P296" s="170">
        <v>84</v>
      </c>
      <c r="Q296" s="171">
        <v>8</v>
      </c>
      <c r="R296" s="171">
        <v>2</v>
      </c>
      <c r="S296" s="171">
        <v>0</v>
      </c>
      <c r="T296" s="171">
        <v>0</v>
      </c>
      <c r="U296" s="171">
        <v>94</v>
      </c>
      <c r="V296" s="170">
        <v>52</v>
      </c>
      <c r="W296" s="171">
        <v>11</v>
      </c>
      <c r="X296" s="171">
        <v>1</v>
      </c>
      <c r="Y296" s="171">
        <v>0</v>
      </c>
      <c r="Z296" s="171">
        <v>0</v>
      </c>
      <c r="AA296" s="171">
        <v>64</v>
      </c>
      <c r="AB296" s="170">
        <v>60</v>
      </c>
      <c r="AC296" s="171">
        <v>13</v>
      </c>
      <c r="AD296" s="171">
        <v>1</v>
      </c>
      <c r="AE296" s="171">
        <v>0</v>
      </c>
      <c r="AF296" s="171">
        <v>1</v>
      </c>
      <c r="AG296" s="175">
        <v>75</v>
      </c>
    </row>
    <row r="297" spans="1:33">
      <c r="A297" s="446"/>
      <c r="B297" s="443" t="s">
        <v>36</v>
      </c>
      <c r="C297" s="444"/>
      <c r="D297" s="170">
        <v>110</v>
      </c>
      <c r="E297" s="171">
        <v>12</v>
      </c>
      <c r="F297" s="171">
        <v>10</v>
      </c>
      <c r="G297" s="171">
        <v>0</v>
      </c>
      <c r="H297" s="171">
        <v>3</v>
      </c>
      <c r="I297" s="175">
        <v>135</v>
      </c>
      <c r="J297" s="170">
        <v>102</v>
      </c>
      <c r="K297" s="171">
        <v>23</v>
      </c>
      <c r="L297" s="171">
        <v>3</v>
      </c>
      <c r="M297" s="171">
        <v>0</v>
      </c>
      <c r="N297" s="171">
        <v>1</v>
      </c>
      <c r="O297" s="171">
        <v>129</v>
      </c>
      <c r="P297" s="170">
        <v>114</v>
      </c>
      <c r="Q297" s="171">
        <v>11</v>
      </c>
      <c r="R297" s="171">
        <v>3</v>
      </c>
      <c r="S297" s="171">
        <v>0</v>
      </c>
      <c r="T297" s="171">
        <v>1</v>
      </c>
      <c r="U297" s="171">
        <v>129</v>
      </c>
      <c r="V297" s="170">
        <v>86</v>
      </c>
      <c r="W297" s="171">
        <v>24</v>
      </c>
      <c r="X297" s="171">
        <v>1</v>
      </c>
      <c r="Y297" s="171">
        <v>0</v>
      </c>
      <c r="Z297" s="171">
        <v>2</v>
      </c>
      <c r="AA297" s="171">
        <v>113</v>
      </c>
      <c r="AB297" s="170">
        <v>87</v>
      </c>
      <c r="AC297" s="171">
        <v>23</v>
      </c>
      <c r="AD297" s="171">
        <v>3</v>
      </c>
      <c r="AE297" s="171">
        <v>0</v>
      </c>
      <c r="AF297" s="171">
        <v>1</v>
      </c>
      <c r="AG297" s="175">
        <v>114</v>
      </c>
    </row>
    <row r="298" spans="1:33">
      <c r="A298" s="104" t="s">
        <v>17</v>
      </c>
      <c r="B298" s="441" t="s">
        <v>89</v>
      </c>
      <c r="C298" s="58" t="s">
        <v>90</v>
      </c>
      <c r="D298" s="169">
        <v>17</v>
      </c>
      <c r="E298" s="168">
        <v>4</v>
      </c>
      <c r="F298" s="168">
        <v>0</v>
      </c>
      <c r="G298" s="168">
        <v>0</v>
      </c>
      <c r="H298" s="168">
        <v>0</v>
      </c>
      <c r="I298" s="174">
        <v>21</v>
      </c>
      <c r="J298" s="169">
        <v>16</v>
      </c>
      <c r="K298" s="168">
        <v>6</v>
      </c>
      <c r="L298" s="168">
        <v>0</v>
      </c>
      <c r="M298" s="168">
        <v>0</v>
      </c>
      <c r="N298" s="168">
        <v>0</v>
      </c>
      <c r="O298" s="168">
        <v>22</v>
      </c>
      <c r="P298" s="169">
        <v>15</v>
      </c>
      <c r="Q298" s="168">
        <v>2</v>
      </c>
      <c r="R298" s="168">
        <v>0</v>
      </c>
      <c r="S298" s="168">
        <v>0</v>
      </c>
      <c r="T298" s="168">
        <v>0</v>
      </c>
      <c r="U298" s="168">
        <v>17</v>
      </c>
      <c r="V298" s="169">
        <v>18</v>
      </c>
      <c r="W298" s="168">
        <v>1</v>
      </c>
      <c r="X298" s="168">
        <v>0</v>
      </c>
      <c r="Y298" s="168">
        <v>0</v>
      </c>
      <c r="Z298" s="168">
        <v>0</v>
      </c>
      <c r="AA298" s="168">
        <v>19</v>
      </c>
      <c r="AB298" s="169">
        <v>10</v>
      </c>
      <c r="AC298" s="168">
        <v>6</v>
      </c>
      <c r="AD298" s="168">
        <v>0</v>
      </c>
      <c r="AE298" s="168">
        <v>0</v>
      </c>
      <c r="AF298" s="168">
        <v>0</v>
      </c>
      <c r="AG298" s="174">
        <v>16</v>
      </c>
    </row>
    <row r="299" spans="1:33">
      <c r="A299" s="104"/>
      <c r="B299" s="441"/>
      <c r="C299" s="58" t="s">
        <v>297</v>
      </c>
      <c r="D299" s="169">
        <v>7</v>
      </c>
      <c r="E299" s="168">
        <v>0</v>
      </c>
      <c r="F299" s="168">
        <v>0</v>
      </c>
      <c r="G299" s="168">
        <v>0</v>
      </c>
      <c r="H299" s="168">
        <v>0</v>
      </c>
      <c r="I299" s="174">
        <v>7</v>
      </c>
      <c r="J299" s="169">
        <v>6</v>
      </c>
      <c r="K299" s="168">
        <v>2</v>
      </c>
      <c r="L299" s="168">
        <v>0</v>
      </c>
      <c r="M299" s="168">
        <v>1</v>
      </c>
      <c r="N299" s="168">
        <v>1</v>
      </c>
      <c r="O299" s="168">
        <v>10</v>
      </c>
      <c r="P299" s="169">
        <v>2</v>
      </c>
      <c r="Q299" s="168">
        <v>3</v>
      </c>
      <c r="R299" s="168">
        <v>0</v>
      </c>
      <c r="S299" s="168">
        <v>0</v>
      </c>
      <c r="T299" s="168">
        <v>0</v>
      </c>
      <c r="U299" s="168">
        <v>5</v>
      </c>
      <c r="V299" s="169">
        <v>0</v>
      </c>
      <c r="W299" s="168">
        <v>2</v>
      </c>
      <c r="X299" s="168">
        <v>1</v>
      </c>
      <c r="Y299" s="168">
        <v>1</v>
      </c>
      <c r="Z299" s="168">
        <v>1</v>
      </c>
      <c r="AA299" s="168">
        <v>5</v>
      </c>
      <c r="AB299" s="169">
        <v>5</v>
      </c>
      <c r="AC299" s="168">
        <v>0</v>
      </c>
      <c r="AD299" s="168">
        <v>0</v>
      </c>
      <c r="AE299" s="168">
        <v>0</v>
      </c>
      <c r="AF299" s="168">
        <v>0</v>
      </c>
      <c r="AG299" s="174">
        <v>5</v>
      </c>
    </row>
    <row r="300" spans="1:33">
      <c r="A300" s="446"/>
      <c r="B300" s="443"/>
      <c r="C300" s="444" t="s">
        <v>36</v>
      </c>
      <c r="D300" s="170">
        <v>24</v>
      </c>
      <c r="E300" s="171">
        <v>4</v>
      </c>
      <c r="F300" s="171">
        <v>0</v>
      </c>
      <c r="G300" s="171">
        <v>0</v>
      </c>
      <c r="H300" s="171">
        <v>0</v>
      </c>
      <c r="I300" s="175">
        <v>28</v>
      </c>
      <c r="J300" s="170">
        <v>22</v>
      </c>
      <c r="K300" s="171">
        <v>8</v>
      </c>
      <c r="L300" s="171">
        <v>0</v>
      </c>
      <c r="M300" s="171">
        <v>1</v>
      </c>
      <c r="N300" s="171">
        <v>1</v>
      </c>
      <c r="O300" s="171">
        <v>32</v>
      </c>
      <c r="P300" s="170">
        <v>17</v>
      </c>
      <c r="Q300" s="171">
        <v>5</v>
      </c>
      <c r="R300" s="171">
        <v>0</v>
      </c>
      <c r="S300" s="171">
        <v>0</v>
      </c>
      <c r="T300" s="171">
        <v>0</v>
      </c>
      <c r="U300" s="171">
        <v>22</v>
      </c>
      <c r="V300" s="170">
        <v>18</v>
      </c>
      <c r="W300" s="171">
        <v>3</v>
      </c>
      <c r="X300" s="171">
        <v>1</v>
      </c>
      <c r="Y300" s="171">
        <v>1</v>
      </c>
      <c r="Z300" s="171">
        <v>1</v>
      </c>
      <c r="AA300" s="171">
        <v>24</v>
      </c>
      <c r="AB300" s="170">
        <v>15</v>
      </c>
      <c r="AC300" s="171">
        <v>6</v>
      </c>
      <c r="AD300" s="171">
        <v>0</v>
      </c>
      <c r="AE300" s="171">
        <v>0</v>
      </c>
      <c r="AF300" s="171">
        <v>0</v>
      </c>
      <c r="AG300" s="175">
        <v>21</v>
      </c>
    </row>
    <row r="301" spans="1:33">
      <c r="A301" s="104" t="s">
        <v>18</v>
      </c>
      <c r="B301" s="441" t="s">
        <v>97</v>
      </c>
      <c r="C301" s="58" t="s">
        <v>98</v>
      </c>
      <c r="D301" s="169">
        <v>0</v>
      </c>
      <c r="E301" s="168">
        <v>0</v>
      </c>
      <c r="F301" s="168">
        <v>0</v>
      </c>
      <c r="G301" s="168">
        <v>0</v>
      </c>
      <c r="H301" s="168">
        <v>1</v>
      </c>
      <c r="I301" s="174">
        <v>1</v>
      </c>
      <c r="J301" s="169">
        <v>0</v>
      </c>
      <c r="K301" s="168">
        <v>0</v>
      </c>
      <c r="L301" s="168">
        <v>0</v>
      </c>
      <c r="M301" s="168">
        <v>0</v>
      </c>
      <c r="N301" s="168">
        <v>0</v>
      </c>
      <c r="O301" s="168">
        <v>0</v>
      </c>
      <c r="P301" s="169">
        <v>0</v>
      </c>
      <c r="Q301" s="168">
        <v>0</v>
      </c>
      <c r="R301" s="168">
        <v>0</v>
      </c>
      <c r="S301" s="168">
        <v>0</v>
      </c>
      <c r="T301" s="168">
        <v>1</v>
      </c>
      <c r="U301" s="168">
        <v>1</v>
      </c>
      <c r="V301" s="169">
        <v>0</v>
      </c>
      <c r="W301" s="168">
        <v>0</v>
      </c>
      <c r="X301" s="168">
        <v>0</v>
      </c>
      <c r="Y301" s="168">
        <v>0</v>
      </c>
      <c r="Z301" s="168">
        <v>0</v>
      </c>
      <c r="AA301" s="168">
        <v>0</v>
      </c>
      <c r="AB301" s="169">
        <v>0</v>
      </c>
      <c r="AC301" s="168">
        <v>0</v>
      </c>
      <c r="AD301" s="168">
        <v>0</v>
      </c>
      <c r="AE301" s="168">
        <v>0</v>
      </c>
      <c r="AF301" s="168">
        <v>0</v>
      </c>
      <c r="AG301" s="174">
        <v>0</v>
      </c>
    </row>
    <row r="302" spans="1:33">
      <c r="A302" s="104"/>
      <c r="B302" s="441"/>
      <c r="C302" s="58" t="s">
        <v>99</v>
      </c>
      <c r="D302" s="169">
        <v>11</v>
      </c>
      <c r="E302" s="168">
        <v>2</v>
      </c>
      <c r="F302" s="168">
        <v>3</v>
      </c>
      <c r="G302" s="168">
        <v>0</v>
      </c>
      <c r="H302" s="168">
        <v>0</v>
      </c>
      <c r="I302" s="174">
        <v>16</v>
      </c>
      <c r="J302" s="169">
        <v>8</v>
      </c>
      <c r="K302" s="168">
        <v>6</v>
      </c>
      <c r="L302" s="168">
        <v>1</v>
      </c>
      <c r="M302" s="168">
        <v>0</v>
      </c>
      <c r="N302" s="168">
        <v>0</v>
      </c>
      <c r="O302" s="168">
        <v>15</v>
      </c>
      <c r="P302" s="169">
        <v>12</v>
      </c>
      <c r="Q302" s="168">
        <v>5</v>
      </c>
      <c r="R302" s="168">
        <v>1</v>
      </c>
      <c r="S302" s="168">
        <v>0</v>
      </c>
      <c r="T302" s="168">
        <v>0</v>
      </c>
      <c r="U302" s="168">
        <v>18</v>
      </c>
      <c r="V302" s="169">
        <v>14</v>
      </c>
      <c r="W302" s="168">
        <v>8</v>
      </c>
      <c r="X302" s="168">
        <v>0</v>
      </c>
      <c r="Y302" s="168">
        <v>0</v>
      </c>
      <c r="Z302" s="168">
        <v>0</v>
      </c>
      <c r="AA302" s="168">
        <v>22</v>
      </c>
      <c r="AB302" s="169">
        <v>8</v>
      </c>
      <c r="AC302" s="168">
        <v>1</v>
      </c>
      <c r="AD302" s="168">
        <v>0</v>
      </c>
      <c r="AE302" s="168">
        <v>0</v>
      </c>
      <c r="AF302" s="168">
        <v>0</v>
      </c>
      <c r="AG302" s="174">
        <v>9</v>
      </c>
    </row>
    <row r="303" spans="1:33">
      <c r="A303" s="104"/>
      <c r="B303" s="441"/>
      <c r="C303" s="58" t="s">
        <v>100</v>
      </c>
      <c r="D303" s="169">
        <v>9</v>
      </c>
      <c r="E303" s="168">
        <v>4</v>
      </c>
      <c r="F303" s="168">
        <v>16</v>
      </c>
      <c r="G303" s="168">
        <v>0</v>
      </c>
      <c r="H303" s="168">
        <v>0</v>
      </c>
      <c r="I303" s="174">
        <v>29</v>
      </c>
      <c r="J303" s="169">
        <v>6</v>
      </c>
      <c r="K303" s="168">
        <v>2</v>
      </c>
      <c r="L303" s="168">
        <v>3</v>
      </c>
      <c r="M303" s="168">
        <v>0</v>
      </c>
      <c r="N303" s="168">
        <v>0</v>
      </c>
      <c r="O303" s="168">
        <v>11</v>
      </c>
      <c r="P303" s="169">
        <v>6</v>
      </c>
      <c r="Q303" s="168">
        <v>9</v>
      </c>
      <c r="R303" s="168">
        <v>0</v>
      </c>
      <c r="S303" s="168">
        <v>0</v>
      </c>
      <c r="T303" s="168">
        <v>0</v>
      </c>
      <c r="U303" s="168">
        <v>15</v>
      </c>
      <c r="V303" s="169">
        <v>8</v>
      </c>
      <c r="W303" s="168">
        <v>7</v>
      </c>
      <c r="X303" s="168">
        <v>5</v>
      </c>
      <c r="Y303" s="168">
        <v>0</v>
      </c>
      <c r="Z303" s="168">
        <v>1</v>
      </c>
      <c r="AA303" s="168">
        <v>21</v>
      </c>
      <c r="AB303" s="169">
        <v>14</v>
      </c>
      <c r="AC303" s="168">
        <v>2</v>
      </c>
      <c r="AD303" s="168">
        <v>0</v>
      </c>
      <c r="AE303" s="168">
        <v>0</v>
      </c>
      <c r="AF303" s="168">
        <v>0</v>
      </c>
      <c r="AG303" s="174">
        <v>16</v>
      </c>
    </row>
    <row r="304" spans="1:33">
      <c r="A304" s="104"/>
      <c r="B304" s="441"/>
      <c r="C304" s="58" t="s">
        <v>36</v>
      </c>
      <c r="D304" s="169">
        <v>20</v>
      </c>
      <c r="E304" s="168">
        <v>6</v>
      </c>
      <c r="F304" s="168">
        <v>19</v>
      </c>
      <c r="G304" s="168">
        <v>0</v>
      </c>
      <c r="H304" s="168">
        <v>1</v>
      </c>
      <c r="I304" s="174">
        <v>46</v>
      </c>
      <c r="J304" s="169">
        <v>14</v>
      </c>
      <c r="K304" s="168">
        <v>8</v>
      </c>
      <c r="L304" s="168">
        <v>4</v>
      </c>
      <c r="M304" s="168">
        <v>0</v>
      </c>
      <c r="N304" s="168">
        <v>0</v>
      </c>
      <c r="O304" s="168">
        <v>26</v>
      </c>
      <c r="P304" s="169">
        <v>18</v>
      </c>
      <c r="Q304" s="168">
        <v>14</v>
      </c>
      <c r="R304" s="168">
        <v>1</v>
      </c>
      <c r="S304" s="168">
        <v>0</v>
      </c>
      <c r="T304" s="168">
        <v>1</v>
      </c>
      <c r="U304" s="168">
        <v>34</v>
      </c>
      <c r="V304" s="169">
        <v>22</v>
      </c>
      <c r="W304" s="168">
        <v>15</v>
      </c>
      <c r="X304" s="168">
        <v>5</v>
      </c>
      <c r="Y304" s="168">
        <v>0</v>
      </c>
      <c r="Z304" s="168">
        <v>1</v>
      </c>
      <c r="AA304" s="168">
        <v>43</v>
      </c>
      <c r="AB304" s="169">
        <v>22</v>
      </c>
      <c r="AC304" s="168">
        <v>3</v>
      </c>
      <c r="AD304" s="168">
        <v>0</v>
      </c>
      <c r="AE304" s="168">
        <v>0</v>
      </c>
      <c r="AF304" s="168">
        <v>0</v>
      </c>
      <c r="AG304" s="174">
        <v>25</v>
      </c>
    </row>
    <row r="305" spans="1:33">
      <c r="A305" s="104"/>
      <c r="B305" s="442" t="s">
        <v>101</v>
      </c>
      <c r="C305" s="429" t="s">
        <v>103</v>
      </c>
      <c r="D305" s="172">
        <v>0</v>
      </c>
      <c r="E305" s="173">
        <v>0</v>
      </c>
      <c r="F305" s="173">
        <v>0</v>
      </c>
      <c r="G305" s="173">
        <v>0</v>
      </c>
      <c r="H305" s="173">
        <v>2</v>
      </c>
      <c r="I305" s="291">
        <v>2</v>
      </c>
      <c r="J305" s="172">
        <v>0</v>
      </c>
      <c r="K305" s="173">
        <v>0</v>
      </c>
      <c r="L305" s="173">
        <v>1</v>
      </c>
      <c r="M305" s="173">
        <v>0</v>
      </c>
      <c r="N305" s="173">
        <v>0</v>
      </c>
      <c r="O305" s="173">
        <v>1</v>
      </c>
      <c r="P305" s="172">
        <v>0</v>
      </c>
      <c r="Q305" s="173">
        <v>0</v>
      </c>
      <c r="R305" s="173">
        <v>0</v>
      </c>
      <c r="S305" s="173">
        <v>0</v>
      </c>
      <c r="T305" s="173">
        <v>0</v>
      </c>
      <c r="U305" s="173">
        <v>0</v>
      </c>
      <c r="V305" s="172">
        <v>1</v>
      </c>
      <c r="W305" s="173">
        <v>0</v>
      </c>
      <c r="X305" s="173">
        <v>4</v>
      </c>
      <c r="Y305" s="173">
        <v>0</v>
      </c>
      <c r="Z305" s="173">
        <v>1</v>
      </c>
      <c r="AA305" s="173">
        <v>6</v>
      </c>
      <c r="AB305" s="172">
        <v>0</v>
      </c>
      <c r="AC305" s="173">
        <v>1</v>
      </c>
      <c r="AD305" s="173">
        <v>0</v>
      </c>
      <c r="AE305" s="173">
        <v>0</v>
      </c>
      <c r="AF305" s="173">
        <v>0</v>
      </c>
      <c r="AG305" s="291">
        <v>1</v>
      </c>
    </row>
    <row r="306" spans="1:33">
      <c r="A306" s="104"/>
      <c r="B306" s="441"/>
      <c r="C306" s="58" t="s">
        <v>106</v>
      </c>
      <c r="D306" s="169">
        <v>0</v>
      </c>
      <c r="E306" s="168">
        <v>0</v>
      </c>
      <c r="F306" s="168">
        <v>0</v>
      </c>
      <c r="G306" s="168">
        <v>0</v>
      </c>
      <c r="H306" s="168">
        <v>0</v>
      </c>
      <c r="I306" s="174">
        <v>0</v>
      </c>
      <c r="J306" s="169">
        <v>0</v>
      </c>
      <c r="K306" s="168">
        <v>1</v>
      </c>
      <c r="L306" s="168">
        <v>0</v>
      </c>
      <c r="M306" s="168">
        <v>0</v>
      </c>
      <c r="N306" s="168">
        <v>0</v>
      </c>
      <c r="O306" s="168">
        <v>1</v>
      </c>
      <c r="P306" s="169">
        <v>1</v>
      </c>
      <c r="Q306" s="168">
        <v>0</v>
      </c>
      <c r="R306" s="168">
        <v>0</v>
      </c>
      <c r="S306" s="168">
        <v>0</v>
      </c>
      <c r="T306" s="168">
        <v>0</v>
      </c>
      <c r="U306" s="168">
        <v>1</v>
      </c>
      <c r="V306" s="169">
        <v>0</v>
      </c>
      <c r="W306" s="168">
        <v>0</v>
      </c>
      <c r="X306" s="168">
        <v>0</v>
      </c>
      <c r="Y306" s="168">
        <v>0</v>
      </c>
      <c r="Z306" s="168">
        <v>0</v>
      </c>
      <c r="AA306" s="168">
        <v>0</v>
      </c>
      <c r="AB306" s="169">
        <v>2</v>
      </c>
      <c r="AC306" s="168">
        <v>3</v>
      </c>
      <c r="AD306" s="168">
        <v>0</v>
      </c>
      <c r="AE306" s="168">
        <v>0</v>
      </c>
      <c r="AF306" s="168">
        <v>0</v>
      </c>
      <c r="AG306" s="174">
        <v>5</v>
      </c>
    </row>
    <row r="307" spans="1:33" ht="26.25" customHeight="1">
      <c r="A307" s="104"/>
      <c r="B307" s="443"/>
      <c r="C307" s="444" t="s">
        <v>36</v>
      </c>
      <c r="D307" s="170">
        <v>0</v>
      </c>
      <c r="E307" s="171">
        <v>0</v>
      </c>
      <c r="F307" s="171">
        <v>0</v>
      </c>
      <c r="G307" s="171">
        <v>0</v>
      </c>
      <c r="H307" s="171">
        <v>2</v>
      </c>
      <c r="I307" s="175">
        <v>2</v>
      </c>
      <c r="J307" s="170">
        <v>0</v>
      </c>
      <c r="K307" s="171">
        <v>1</v>
      </c>
      <c r="L307" s="171">
        <v>1</v>
      </c>
      <c r="M307" s="171">
        <v>0</v>
      </c>
      <c r="N307" s="171">
        <v>0</v>
      </c>
      <c r="O307" s="171">
        <v>2</v>
      </c>
      <c r="P307" s="170">
        <v>1</v>
      </c>
      <c r="Q307" s="171">
        <v>0</v>
      </c>
      <c r="R307" s="171">
        <v>0</v>
      </c>
      <c r="S307" s="171">
        <v>0</v>
      </c>
      <c r="T307" s="171">
        <v>0</v>
      </c>
      <c r="U307" s="171">
        <v>1</v>
      </c>
      <c r="V307" s="170">
        <v>1</v>
      </c>
      <c r="W307" s="171">
        <v>0</v>
      </c>
      <c r="X307" s="171">
        <v>4</v>
      </c>
      <c r="Y307" s="171">
        <v>0</v>
      </c>
      <c r="Z307" s="171">
        <v>1</v>
      </c>
      <c r="AA307" s="171">
        <v>6</v>
      </c>
      <c r="AB307" s="170">
        <v>2</v>
      </c>
      <c r="AC307" s="171">
        <v>4</v>
      </c>
      <c r="AD307" s="171">
        <v>0</v>
      </c>
      <c r="AE307" s="171">
        <v>0</v>
      </c>
      <c r="AF307" s="171">
        <v>0</v>
      </c>
      <c r="AG307" s="175">
        <v>6</v>
      </c>
    </row>
    <row r="308" spans="1:33">
      <c r="A308" s="104"/>
      <c r="B308" s="443" t="s">
        <v>108</v>
      </c>
      <c r="C308" s="444" t="s">
        <v>111</v>
      </c>
      <c r="D308" s="170">
        <v>0</v>
      </c>
      <c r="E308" s="171">
        <v>0</v>
      </c>
      <c r="F308" s="171">
        <v>0</v>
      </c>
      <c r="G308" s="171">
        <v>0</v>
      </c>
      <c r="H308" s="171">
        <v>0</v>
      </c>
      <c r="I308" s="175">
        <v>0</v>
      </c>
      <c r="J308" s="170">
        <v>0</v>
      </c>
      <c r="K308" s="171">
        <v>0</v>
      </c>
      <c r="L308" s="171">
        <v>0</v>
      </c>
      <c r="M308" s="171">
        <v>0</v>
      </c>
      <c r="N308" s="171">
        <v>0</v>
      </c>
      <c r="O308" s="171">
        <v>0</v>
      </c>
      <c r="P308" s="170">
        <v>0</v>
      </c>
      <c r="Q308" s="171">
        <v>0</v>
      </c>
      <c r="R308" s="171">
        <v>0</v>
      </c>
      <c r="S308" s="171">
        <v>0</v>
      </c>
      <c r="T308" s="171">
        <v>0</v>
      </c>
      <c r="U308" s="171">
        <v>0</v>
      </c>
      <c r="V308" s="170">
        <v>1</v>
      </c>
      <c r="W308" s="171">
        <v>1</v>
      </c>
      <c r="X308" s="171">
        <v>0</v>
      </c>
      <c r="Y308" s="171">
        <v>0</v>
      </c>
      <c r="Z308" s="171">
        <v>0</v>
      </c>
      <c r="AA308" s="171">
        <v>2</v>
      </c>
      <c r="AB308" s="170">
        <v>0</v>
      </c>
      <c r="AC308" s="171">
        <v>0</v>
      </c>
      <c r="AD308" s="171">
        <v>1</v>
      </c>
      <c r="AE308" s="171">
        <v>0</v>
      </c>
      <c r="AF308" s="171">
        <v>0</v>
      </c>
      <c r="AG308" s="175">
        <v>1</v>
      </c>
    </row>
    <row r="309" spans="1:33">
      <c r="A309" s="446"/>
      <c r="B309" s="445" t="s">
        <v>36</v>
      </c>
      <c r="C309" s="440"/>
      <c r="D309" s="179">
        <v>20</v>
      </c>
      <c r="E309" s="178">
        <v>6</v>
      </c>
      <c r="F309" s="178">
        <v>19</v>
      </c>
      <c r="G309" s="178">
        <v>0</v>
      </c>
      <c r="H309" s="178">
        <v>3</v>
      </c>
      <c r="I309" s="180">
        <v>48</v>
      </c>
      <c r="J309" s="179">
        <v>14</v>
      </c>
      <c r="K309" s="178">
        <v>9</v>
      </c>
      <c r="L309" s="178">
        <v>5</v>
      </c>
      <c r="M309" s="178">
        <v>0</v>
      </c>
      <c r="N309" s="178">
        <v>0</v>
      </c>
      <c r="O309" s="178">
        <v>28</v>
      </c>
      <c r="P309" s="179">
        <v>19</v>
      </c>
      <c r="Q309" s="178">
        <v>14</v>
      </c>
      <c r="R309" s="178">
        <v>1</v>
      </c>
      <c r="S309" s="178">
        <v>0</v>
      </c>
      <c r="T309" s="178">
        <v>1</v>
      </c>
      <c r="U309" s="178">
        <v>35</v>
      </c>
      <c r="V309" s="179">
        <v>24</v>
      </c>
      <c r="W309" s="178">
        <v>16</v>
      </c>
      <c r="X309" s="178">
        <v>9</v>
      </c>
      <c r="Y309" s="178">
        <v>0</v>
      </c>
      <c r="Z309" s="178">
        <v>2</v>
      </c>
      <c r="AA309" s="178">
        <v>51</v>
      </c>
      <c r="AB309" s="179">
        <v>24</v>
      </c>
      <c r="AC309" s="178">
        <v>7</v>
      </c>
      <c r="AD309" s="178">
        <v>1</v>
      </c>
      <c r="AE309" s="178">
        <v>0</v>
      </c>
      <c r="AF309" s="178">
        <v>0</v>
      </c>
      <c r="AG309" s="180">
        <v>32</v>
      </c>
    </row>
    <row r="310" spans="1:33">
      <c r="A310" s="104" t="s">
        <v>19</v>
      </c>
      <c r="B310" s="441" t="s">
        <v>112</v>
      </c>
      <c r="C310" s="58" t="s">
        <v>113</v>
      </c>
      <c r="D310" s="169">
        <v>0</v>
      </c>
      <c r="E310" s="168">
        <v>1</v>
      </c>
      <c r="F310" s="168">
        <v>0</v>
      </c>
      <c r="G310" s="168">
        <v>0</v>
      </c>
      <c r="H310" s="168">
        <v>0</v>
      </c>
      <c r="I310" s="174">
        <v>1</v>
      </c>
      <c r="J310" s="169">
        <v>1</v>
      </c>
      <c r="K310" s="168">
        <v>0</v>
      </c>
      <c r="L310" s="168">
        <v>0</v>
      </c>
      <c r="M310" s="168">
        <v>0</v>
      </c>
      <c r="N310" s="168">
        <v>0</v>
      </c>
      <c r="O310" s="168">
        <v>1</v>
      </c>
      <c r="P310" s="169">
        <v>0</v>
      </c>
      <c r="Q310" s="168">
        <v>0</v>
      </c>
      <c r="R310" s="168">
        <v>0</v>
      </c>
      <c r="S310" s="168">
        <v>0</v>
      </c>
      <c r="T310" s="168">
        <v>0</v>
      </c>
      <c r="U310" s="168">
        <v>0</v>
      </c>
      <c r="V310" s="169">
        <v>1</v>
      </c>
      <c r="W310" s="168">
        <v>0</v>
      </c>
      <c r="X310" s="168">
        <v>0</v>
      </c>
      <c r="Y310" s="168">
        <v>0</v>
      </c>
      <c r="Z310" s="168">
        <v>0</v>
      </c>
      <c r="AA310" s="168">
        <v>1</v>
      </c>
      <c r="AB310" s="169">
        <v>0</v>
      </c>
      <c r="AC310" s="168">
        <v>0</v>
      </c>
      <c r="AD310" s="168">
        <v>0</v>
      </c>
      <c r="AE310" s="168">
        <v>0</v>
      </c>
      <c r="AF310" s="168">
        <v>0</v>
      </c>
      <c r="AG310" s="174">
        <v>0</v>
      </c>
    </row>
    <row r="311" spans="1:33">
      <c r="A311" s="104"/>
      <c r="B311" s="441"/>
      <c r="C311" s="58" t="s">
        <v>114</v>
      </c>
      <c r="D311" s="169">
        <v>0</v>
      </c>
      <c r="E311" s="168">
        <v>0</v>
      </c>
      <c r="F311" s="168">
        <v>0</v>
      </c>
      <c r="G311" s="168">
        <v>0</v>
      </c>
      <c r="H311" s="168">
        <v>0</v>
      </c>
      <c r="I311" s="174">
        <v>0</v>
      </c>
      <c r="J311" s="169">
        <v>0</v>
      </c>
      <c r="K311" s="168">
        <v>0</v>
      </c>
      <c r="L311" s="168">
        <v>0</v>
      </c>
      <c r="M311" s="168">
        <v>1</v>
      </c>
      <c r="N311" s="168">
        <v>0</v>
      </c>
      <c r="O311" s="168">
        <v>1</v>
      </c>
      <c r="P311" s="169">
        <v>0</v>
      </c>
      <c r="Q311" s="168">
        <v>0</v>
      </c>
      <c r="R311" s="168">
        <v>0</v>
      </c>
      <c r="S311" s="168">
        <v>0</v>
      </c>
      <c r="T311" s="168">
        <v>0</v>
      </c>
      <c r="U311" s="168">
        <v>0</v>
      </c>
      <c r="V311" s="169">
        <v>0</v>
      </c>
      <c r="W311" s="168">
        <v>0</v>
      </c>
      <c r="X311" s="168">
        <v>0</v>
      </c>
      <c r="Y311" s="168">
        <v>0</v>
      </c>
      <c r="Z311" s="168">
        <v>0</v>
      </c>
      <c r="AA311" s="168">
        <v>0</v>
      </c>
      <c r="AB311" s="169">
        <v>0</v>
      </c>
      <c r="AC311" s="168">
        <v>0</v>
      </c>
      <c r="AD311" s="168">
        <v>0</v>
      </c>
      <c r="AE311" s="168">
        <v>0</v>
      </c>
      <c r="AF311" s="168">
        <v>0</v>
      </c>
      <c r="AG311" s="174">
        <v>0</v>
      </c>
    </row>
    <row r="312" spans="1:33">
      <c r="A312" s="104"/>
      <c r="B312" s="441"/>
      <c r="C312" s="58" t="s">
        <v>36</v>
      </c>
      <c r="D312" s="169">
        <v>0</v>
      </c>
      <c r="E312" s="168">
        <v>1</v>
      </c>
      <c r="F312" s="168">
        <v>0</v>
      </c>
      <c r="G312" s="168">
        <v>0</v>
      </c>
      <c r="H312" s="168">
        <v>0</v>
      </c>
      <c r="I312" s="174">
        <v>1</v>
      </c>
      <c r="J312" s="169">
        <v>1</v>
      </c>
      <c r="K312" s="168">
        <v>0</v>
      </c>
      <c r="L312" s="168">
        <v>0</v>
      </c>
      <c r="M312" s="168">
        <v>1</v>
      </c>
      <c r="N312" s="168">
        <v>0</v>
      </c>
      <c r="O312" s="168">
        <v>2</v>
      </c>
      <c r="P312" s="169">
        <v>0</v>
      </c>
      <c r="Q312" s="168">
        <v>0</v>
      </c>
      <c r="R312" s="168">
        <v>0</v>
      </c>
      <c r="S312" s="168">
        <v>0</v>
      </c>
      <c r="T312" s="168">
        <v>0</v>
      </c>
      <c r="U312" s="168">
        <v>0</v>
      </c>
      <c r="V312" s="169">
        <v>1</v>
      </c>
      <c r="W312" s="168">
        <v>0</v>
      </c>
      <c r="X312" s="168">
        <v>0</v>
      </c>
      <c r="Y312" s="168">
        <v>0</v>
      </c>
      <c r="Z312" s="168">
        <v>0</v>
      </c>
      <c r="AA312" s="168">
        <v>1</v>
      </c>
      <c r="AB312" s="169">
        <v>0</v>
      </c>
      <c r="AC312" s="168">
        <v>0</v>
      </c>
      <c r="AD312" s="168">
        <v>0</v>
      </c>
      <c r="AE312" s="168">
        <v>0</v>
      </c>
      <c r="AF312" s="168">
        <v>0</v>
      </c>
      <c r="AG312" s="174">
        <v>0</v>
      </c>
    </row>
    <row r="313" spans="1:33">
      <c r="A313" s="104"/>
      <c r="B313" s="442" t="s">
        <v>117</v>
      </c>
      <c r="C313" s="429" t="s">
        <v>283</v>
      </c>
      <c r="D313" s="172">
        <v>0</v>
      </c>
      <c r="E313" s="173">
        <v>0</v>
      </c>
      <c r="F313" s="173">
        <v>0</v>
      </c>
      <c r="G313" s="173">
        <v>1</v>
      </c>
      <c r="H313" s="173">
        <v>0</v>
      </c>
      <c r="I313" s="291">
        <v>1</v>
      </c>
      <c r="J313" s="172">
        <v>1</v>
      </c>
      <c r="K313" s="173">
        <v>0</v>
      </c>
      <c r="L313" s="173">
        <v>0</v>
      </c>
      <c r="M313" s="173">
        <v>0</v>
      </c>
      <c r="N313" s="173">
        <v>0</v>
      </c>
      <c r="O313" s="173">
        <v>1</v>
      </c>
      <c r="P313" s="172">
        <v>0</v>
      </c>
      <c r="Q313" s="173">
        <v>0</v>
      </c>
      <c r="R313" s="173">
        <v>0</v>
      </c>
      <c r="S313" s="173">
        <v>0</v>
      </c>
      <c r="T313" s="173">
        <v>0</v>
      </c>
      <c r="U313" s="173">
        <v>0</v>
      </c>
      <c r="V313" s="172">
        <v>0</v>
      </c>
      <c r="W313" s="173">
        <v>0</v>
      </c>
      <c r="X313" s="173">
        <v>0</v>
      </c>
      <c r="Y313" s="173">
        <v>2</v>
      </c>
      <c r="Z313" s="173">
        <v>0</v>
      </c>
      <c r="AA313" s="173">
        <v>2</v>
      </c>
      <c r="AB313" s="172">
        <v>0</v>
      </c>
      <c r="AC313" s="173">
        <v>0</v>
      </c>
      <c r="AD313" s="173">
        <v>0</v>
      </c>
      <c r="AE313" s="173">
        <v>0</v>
      </c>
      <c r="AF313" s="173">
        <v>0</v>
      </c>
      <c r="AG313" s="291">
        <v>0</v>
      </c>
    </row>
    <row r="314" spans="1:33">
      <c r="A314" s="104"/>
      <c r="B314" s="441"/>
      <c r="C314" s="58" t="s">
        <v>309</v>
      </c>
      <c r="D314" s="169">
        <v>0</v>
      </c>
      <c r="E314" s="168">
        <v>0</v>
      </c>
      <c r="F314" s="168">
        <v>0</v>
      </c>
      <c r="G314" s="168">
        <v>0</v>
      </c>
      <c r="H314" s="168">
        <v>0</v>
      </c>
      <c r="I314" s="174">
        <v>0</v>
      </c>
      <c r="J314" s="169">
        <v>0</v>
      </c>
      <c r="K314" s="168">
        <v>0</v>
      </c>
      <c r="L314" s="168">
        <v>0</v>
      </c>
      <c r="M314" s="168">
        <v>0</v>
      </c>
      <c r="N314" s="168">
        <v>0</v>
      </c>
      <c r="O314" s="168">
        <v>0</v>
      </c>
      <c r="P314" s="169">
        <v>0</v>
      </c>
      <c r="Q314" s="168">
        <v>0</v>
      </c>
      <c r="R314" s="168">
        <v>0</v>
      </c>
      <c r="S314" s="168">
        <v>0</v>
      </c>
      <c r="T314" s="168">
        <v>0</v>
      </c>
      <c r="U314" s="168">
        <v>0</v>
      </c>
      <c r="V314" s="169">
        <v>0</v>
      </c>
      <c r="W314" s="168">
        <v>0</v>
      </c>
      <c r="X314" s="168">
        <v>0</v>
      </c>
      <c r="Y314" s="168">
        <v>0</v>
      </c>
      <c r="Z314" s="168">
        <v>0</v>
      </c>
      <c r="AA314" s="168">
        <v>0</v>
      </c>
      <c r="AB314" s="169">
        <v>0</v>
      </c>
      <c r="AC314" s="168">
        <v>0</v>
      </c>
      <c r="AD314" s="168">
        <v>0</v>
      </c>
      <c r="AE314" s="168">
        <v>1</v>
      </c>
      <c r="AF314" s="168">
        <v>0</v>
      </c>
      <c r="AG314" s="174">
        <v>1</v>
      </c>
    </row>
    <row r="315" spans="1:33">
      <c r="A315" s="104"/>
      <c r="B315" s="441"/>
      <c r="C315" s="58" t="s">
        <v>302</v>
      </c>
      <c r="D315" s="169">
        <v>0</v>
      </c>
      <c r="E315" s="168">
        <v>0</v>
      </c>
      <c r="F315" s="168">
        <v>0</v>
      </c>
      <c r="G315" s="168">
        <v>0</v>
      </c>
      <c r="H315" s="168">
        <v>0</v>
      </c>
      <c r="I315" s="174">
        <v>0</v>
      </c>
      <c r="J315" s="169">
        <v>2</v>
      </c>
      <c r="K315" s="168">
        <v>0</v>
      </c>
      <c r="L315" s="168">
        <v>0</v>
      </c>
      <c r="M315" s="168">
        <v>0</v>
      </c>
      <c r="N315" s="168">
        <v>1</v>
      </c>
      <c r="O315" s="168">
        <v>3</v>
      </c>
      <c r="P315" s="169">
        <v>2</v>
      </c>
      <c r="Q315" s="168">
        <v>0</v>
      </c>
      <c r="R315" s="168">
        <v>0</v>
      </c>
      <c r="S315" s="168">
        <v>0</v>
      </c>
      <c r="T315" s="168">
        <v>0</v>
      </c>
      <c r="U315" s="168">
        <v>2</v>
      </c>
      <c r="V315" s="169">
        <v>2</v>
      </c>
      <c r="W315" s="168">
        <v>1</v>
      </c>
      <c r="X315" s="168">
        <v>1</v>
      </c>
      <c r="Y315" s="168">
        <v>0</v>
      </c>
      <c r="Z315" s="168">
        <v>0</v>
      </c>
      <c r="AA315" s="168">
        <v>4</v>
      </c>
      <c r="AB315" s="169">
        <v>1</v>
      </c>
      <c r="AC315" s="168">
        <v>0</v>
      </c>
      <c r="AD315" s="168">
        <v>0</v>
      </c>
      <c r="AE315" s="168">
        <v>1</v>
      </c>
      <c r="AF315" s="168">
        <v>0</v>
      </c>
      <c r="AG315" s="174">
        <v>2</v>
      </c>
    </row>
    <row r="316" spans="1:33">
      <c r="A316" s="104"/>
      <c r="B316" s="443"/>
      <c r="C316" s="444" t="s">
        <v>36</v>
      </c>
      <c r="D316" s="170">
        <v>0</v>
      </c>
      <c r="E316" s="171">
        <v>0</v>
      </c>
      <c r="F316" s="171">
        <v>0</v>
      </c>
      <c r="G316" s="171">
        <v>1</v>
      </c>
      <c r="H316" s="171">
        <v>0</v>
      </c>
      <c r="I316" s="175">
        <v>1</v>
      </c>
      <c r="J316" s="170">
        <v>3</v>
      </c>
      <c r="K316" s="171">
        <v>0</v>
      </c>
      <c r="L316" s="171">
        <v>0</v>
      </c>
      <c r="M316" s="171">
        <v>0</v>
      </c>
      <c r="N316" s="171">
        <v>1</v>
      </c>
      <c r="O316" s="171">
        <v>4</v>
      </c>
      <c r="P316" s="170">
        <v>2</v>
      </c>
      <c r="Q316" s="171">
        <v>0</v>
      </c>
      <c r="R316" s="171">
        <v>0</v>
      </c>
      <c r="S316" s="171">
        <v>0</v>
      </c>
      <c r="T316" s="171">
        <v>0</v>
      </c>
      <c r="U316" s="171">
        <v>2</v>
      </c>
      <c r="V316" s="170">
        <v>2</v>
      </c>
      <c r="W316" s="171">
        <v>1</v>
      </c>
      <c r="X316" s="171">
        <v>1</v>
      </c>
      <c r="Y316" s="171">
        <v>2</v>
      </c>
      <c r="Z316" s="171">
        <v>0</v>
      </c>
      <c r="AA316" s="171">
        <v>6</v>
      </c>
      <c r="AB316" s="170">
        <v>1</v>
      </c>
      <c r="AC316" s="171">
        <v>0</v>
      </c>
      <c r="AD316" s="171">
        <v>0</v>
      </c>
      <c r="AE316" s="171">
        <v>2</v>
      </c>
      <c r="AF316" s="171">
        <v>0</v>
      </c>
      <c r="AG316" s="175">
        <v>3</v>
      </c>
    </row>
    <row r="317" spans="1:33">
      <c r="A317" s="446"/>
      <c r="B317" s="443" t="s">
        <v>36</v>
      </c>
      <c r="C317" s="444"/>
      <c r="D317" s="170">
        <v>0</v>
      </c>
      <c r="E317" s="171">
        <v>1</v>
      </c>
      <c r="F317" s="171">
        <v>0</v>
      </c>
      <c r="G317" s="171">
        <v>1</v>
      </c>
      <c r="H317" s="171">
        <v>0</v>
      </c>
      <c r="I317" s="175">
        <v>2</v>
      </c>
      <c r="J317" s="170">
        <v>4</v>
      </c>
      <c r="K317" s="171">
        <v>0</v>
      </c>
      <c r="L317" s="171">
        <v>0</v>
      </c>
      <c r="M317" s="171">
        <v>1</v>
      </c>
      <c r="N317" s="171">
        <v>1</v>
      </c>
      <c r="O317" s="171">
        <v>6</v>
      </c>
      <c r="P317" s="170">
        <v>2</v>
      </c>
      <c r="Q317" s="171">
        <v>0</v>
      </c>
      <c r="R317" s="171">
        <v>0</v>
      </c>
      <c r="S317" s="171">
        <v>0</v>
      </c>
      <c r="T317" s="171">
        <v>0</v>
      </c>
      <c r="U317" s="171">
        <v>2</v>
      </c>
      <c r="V317" s="170">
        <v>3</v>
      </c>
      <c r="W317" s="171">
        <v>1</v>
      </c>
      <c r="X317" s="171">
        <v>1</v>
      </c>
      <c r="Y317" s="171">
        <v>2</v>
      </c>
      <c r="Z317" s="171">
        <v>0</v>
      </c>
      <c r="AA317" s="171">
        <v>7</v>
      </c>
      <c r="AB317" s="170">
        <v>1</v>
      </c>
      <c r="AC317" s="171">
        <v>0</v>
      </c>
      <c r="AD317" s="171">
        <v>0</v>
      </c>
      <c r="AE317" s="171">
        <v>2</v>
      </c>
      <c r="AF317" s="171">
        <v>0</v>
      </c>
      <c r="AG317" s="175">
        <v>3</v>
      </c>
    </row>
    <row r="318" spans="1:33" ht="39">
      <c r="A318" s="290" t="s">
        <v>20</v>
      </c>
      <c r="B318" s="445" t="s">
        <v>118</v>
      </c>
      <c r="C318" s="440" t="s">
        <v>119</v>
      </c>
      <c r="D318" s="179">
        <v>2</v>
      </c>
      <c r="E318" s="178">
        <v>0</v>
      </c>
      <c r="F318" s="178">
        <v>0</v>
      </c>
      <c r="G318" s="178">
        <v>0</v>
      </c>
      <c r="H318" s="178">
        <v>0</v>
      </c>
      <c r="I318" s="180">
        <v>2</v>
      </c>
      <c r="J318" s="179">
        <v>0</v>
      </c>
      <c r="K318" s="178">
        <v>0</v>
      </c>
      <c r="L318" s="178">
        <v>0</v>
      </c>
      <c r="M318" s="178">
        <v>0</v>
      </c>
      <c r="N318" s="178">
        <v>0</v>
      </c>
      <c r="O318" s="178">
        <v>0</v>
      </c>
      <c r="P318" s="179">
        <v>1</v>
      </c>
      <c r="Q318" s="178">
        <v>0</v>
      </c>
      <c r="R318" s="178">
        <v>0</v>
      </c>
      <c r="S318" s="178">
        <v>0</v>
      </c>
      <c r="T318" s="178">
        <v>0</v>
      </c>
      <c r="U318" s="178">
        <v>1</v>
      </c>
      <c r="V318" s="179">
        <v>1</v>
      </c>
      <c r="W318" s="178">
        <v>1</v>
      </c>
      <c r="X318" s="178">
        <v>0</v>
      </c>
      <c r="Y318" s="178">
        <v>0</v>
      </c>
      <c r="Z318" s="178">
        <v>0</v>
      </c>
      <c r="AA318" s="178">
        <v>2</v>
      </c>
      <c r="AB318" s="179">
        <v>0</v>
      </c>
      <c r="AC318" s="178">
        <v>1</v>
      </c>
      <c r="AD318" s="178">
        <v>0</v>
      </c>
      <c r="AE318" s="178">
        <v>0</v>
      </c>
      <c r="AF318" s="178">
        <v>0</v>
      </c>
      <c r="AG318" s="180">
        <v>1</v>
      </c>
    </row>
    <row r="319" spans="1:33">
      <c r="A319" s="104"/>
      <c r="B319" s="442" t="s">
        <v>121</v>
      </c>
      <c r="C319" s="429" t="s">
        <v>303</v>
      </c>
      <c r="D319" s="172">
        <v>0</v>
      </c>
      <c r="E319" s="173">
        <v>0</v>
      </c>
      <c r="F319" s="173">
        <v>0</v>
      </c>
      <c r="G319" s="173">
        <v>0</v>
      </c>
      <c r="H319" s="173">
        <v>0</v>
      </c>
      <c r="I319" s="291">
        <v>0</v>
      </c>
      <c r="J319" s="172">
        <v>1</v>
      </c>
      <c r="K319" s="173">
        <v>0</v>
      </c>
      <c r="L319" s="173">
        <v>0</v>
      </c>
      <c r="M319" s="173">
        <v>0</v>
      </c>
      <c r="N319" s="173">
        <v>0</v>
      </c>
      <c r="O319" s="173">
        <v>1</v>
      </c>
      <c r="P319" s="172">
        <v>2</v>
      </c>
      <c r="Q319" s="173">
        <v>2</v>
      </c>
      <c r="R319" s="173">
        <v>0</v>
      </c>
      <c r="S319" s="173">
        <v>0</v>
      </c>
      <c r="T319" s="173">
        <v>0</v>
      </c>
      <c r="U319" s="173">
        <v>4</v>
      </c>
      <c r="V319" s="172">
        <v>3</v>
      </c>
      <c r="W319" s="173">
        <v>0</v>
      </c>
      <c r="X319" s="173">
        <v>0</v>
      </c>
      <c r="Y319" s="173">
        <v>0</v>
      </c>
      <c r="Z319" s="173">
        <v>0</v>
      </c>
      <c r="AA319" s="173">
        <v>3</v>
      </c>
      <c r="AB319" s="172">
        <v>2</v>
      </c>
      <c r="AC319" s="173">
        <v>1</v>
      </c>
      <c r="AD319" s="173">
        <v>0</v>
      </c>
      <c r="AE319" s="173">
        <v>0</v>
      </c>
      <c r="AF319" s="173">
        <v>0</v>
      </c>
      <c r="AG319" s="291">
        <v>3</v>
      </c>
    </row>
    <row r="320" spans="1:33" ht="26.25">
      <c r="A320" s="104"/>
      <c r="B320" s="445" t="s">
        <v>188</v>
      </c>
      <c r="C320" s="440" t="s">
        <v>125</v>
      </c>
      <c r="D320" s="179">
        <v>5</v>
      </c>
      <c r="E320" s="178">
        <v>0</v>
      </c>
      <c r="F320" s="178">
        <v>1</v>
      </c>
      <c r="G320" s="178">
        <v>0</v>
      </c>
      <c r="H320" s="178">
        <v>1</v>
      </c>
      <c r="I320" s="180">
        <v>7</v>
      </c>
      <c r="J320" s="179">
        <v>1</v>
      </c>
      <c r="K320" s="178">
        <v>0</v>
      </c>
      <c r="L320" s="178">
        <v>0</v>
      </c>
      <c r="M320" s="178">
        <v>0</v>
      </c>
      <c r="N320" s="178">
        <v>1</v>
      </c>
      <c r="O320" s="178">
        <v>2</v>
      </c>
      <c r="P320" s="179">
        <v>2</v>
      </c>
      <c r="Q320" s="178">
        <v>0</v>
      </c>
      <c r="R320" s="178">
        <v>0</v>
      </c>
      <c r="S320" s="178">
        <v>0</v>
      </c>
      <c r="T320" s="178">
        <v>3</v>
      </c>
      <c r="U320" s="178">
        <v>5</v>
      </c>
      <c r="V320" s="179">
        <v>4</v>
      </c>
      <c r="W320" s="178">
        <v>0</v>
      </c>
      <c r="X320" s="178">
        <v>0</v>
      </c>
      <c r="Y320" s="178">
        <v>0</v>
      </c>
      <c r="Z320" s="178">
        <v>0</v>
      </c>
      <c r="AA320" s="178">
        <v>4</v>
      </c>
      <c r="AB320" s="179">
        <v>2</v>
      </c>
      <c r="AC320" s="178">
        <v>1</v>
      </c>
      <c r="AD320" s="178">
        <v>0</v>
      </c>
      <c r="AE320" s="178">
        <v>0</v>
      </c>
      <c r="AF320" s="178">
        <v>2</v>
      </c>
      <c r="AG320" s="180">
        <v>5</v>
      </c>
    </row>
    <row r="321" spans="1:33">
      <c r="A321" s="104"/>
      <c r="B321" s="441" t="s">
        <v>189</v>
      </c>
      <c r="C321" s="58" t="s">
        <v>126</v>
      </c>
      <c r="D321" s="169">
        <v>1</v>
      </c>
      <c r="E321" s="168">
        <v>0</v>
      </c>
      <c r="F321" s="168">
        <v>0</v>
      </c>
      <c r="G321" s="168">
        <v>0</v>
      </c>
      <c r="H321" s="168">
        <v>0</v>
      </c>
      <c r="I321" s="174">
        <v>1</v>
      </c>
      <c r="J321" s="169">
        <v>0</v>
      </c>
      <c r="K321" s="168">
        <v>0</v>
      </c>
      <c r="L321" s="168">
        <v>0</v>
      </c>
      <c r="M321" s="168">
        <v>0</v>
      </c>
      <c r="N321" s="168">
        <v>0</v>
      </c>
      <c r="O321" s="168">
        <v>0</v>
      </c>
      <c r="P321" s="169">
        <v>0</v>
      </c>
      <c r="Q321" s="168">
        <v>0</v>
      </c>
      <c r="R321" s="168">
        <v>0</v>
      </c>
      <c r="S321" s="168">
        <v>0</v>
      </c>
      <c r="T321" s="168">
        <v>0</v>
      </c>
      <c r="U321" s="168">
        <v>0</v>
      </c>
      <c r="V321" s="169">
        <v>1</v>
      </c>
      <c r="W321" s="168">
        <v>1</v>
      </c>
      <c r="X321" s="168">
        <v>0</v>
      </c>
      <c r="Y321" s="168">
        <v>0</v>
      </c>
      <c r="Z321" s="168">
        <v>0</v>
      </c>
      <c r="AA321" s="168">
        <v>2</v>
      </c>
      <c r="AB321" s="169">
        <v>0</v>
      </c>
      <c r="AC321" s="168">
        <v>1</v>
      </c>
      <c r="AD321" s="168">
        <v>0</v>
      </c>
      <c r="AE321" s="168">
        <v>0</v>
      </c>
      <c r="AF321" s="168">
        <v>0</v>
      </c>
      <c r="AG321" s="174">
        <v>1</v>
      </c>
    </row>
    <row r="322" spans="1:33">
      <c r="A322" s="104"/>
      <c r="B322" s="441"/>
      <c r="C322" s="58" t="s">
        <v>127</v>
      </c>
      <c r="D322" s="169">
        <v>2</v>
      </c>
      <c r="E322" s="168">
        <v>0</v>
      </c>
      <c r="F322" s="168">
        <v>0</v>
      </c>
      <c r="G322" s="168">
        <v>0</v>
      </c>
      <c r="H322" s="168">
        <v>0</v>
      </c>
      <c r="I322" s="174">
        <v>2</v>
      </c>
      <c r="J322" s="169">
        <v>0</v>
      </c>
      <c r="K322" s="168">
        <v>0</v>
      </c>
      <c r="L322" s="168">
        <v>0</v>
      </c>
      <c r="M322" s="168">
        <v>0</v>
      </c>
      <c r="N322" s="168">
        <v>0</v>
      </c>
      <c r="O322" s="168">
        <v>0</v>
      </c>
      <c r="P322" s="169">
        <v>2</v>
      </c>
      <c r="Q322" s="168">
        <v>1</v>
      </c>
      <c r="R322" s="168">
        <v>3</v>
      </c>
      <c r="S322" s="168">
        <v>0</v>
      </c>
      <c r="T322" s="168">
        <v>0</v>
      </c>
      <c r="U322" s="168">
        <v>6</v>
      </c>
      <c r="V322" s="169">
        <v>0</v>
      </c>
      <c r="W322" s="168">
        <v>0</v>
      </c>
      <c r="X322" s="168">
        <v>0</v>
      </c>
      <c r="Y322" s="168">
        <v>0</v>
      </c>
      <c r="Z322" s="168">
        <v>0</v>
      </c>
      <c r="AA322" s="168">
        <v>0</v>
      </c>
      <c r="AB322" s="169">
        <v>1</v>
      </c>
      <c r="AC322" s="168">
        <v>0</v>
      </c>
      <c r="AD322" s="168">
        <v>0</v>
      </c>
      <c r="AE322" s="168">
        <v>0</v>
      </c>
      <c r="AF322" s="168">
        <v>0</v>
      </c>
      <c r="AG322" s="174">
        <v>1</v>
      </c>
    </row>
    <row r="323" spans="1:33">
      <c r="A323" s="104"/>
      <c r="B323" s="441"/>
      <c r="C323" s="58" t="s">
        <v>304</v>
      </c>
      <c r="D323" s="169">
        <v>1</v>
      </c>
      <c r="E323" s="168">
        <v>0</v>
      </c>
      <c r="F323" s="168">
        <v>0</v>
      </c>
      <c r="G323" s="168">
        <v>0</v>
      </c>
      <c r="H323" s="168">
        <v>0</v>
      </c>
      <c r="I323" s="174">
        <v>1</v>
      </c>
      <c r="J323" s="169">
        <v>0</v>
      </c>
      <c r="K323" s="168">
        <v>0</v>
      </c>
      <c r="L323" s="168">
        <v>1</v>
      </c>
      <c r="M323" s="168">
        <v>0</v>
      </c>
      <c r="N323" s="168">
        <v>0</v>
      </c>
      <c r="O323" s="168">
        <v>1</v>
      </c>
      <c r="P323" s="169">
        <v>1</v>
      </c>
      <c r="Q323" s="168">
        <v>2</v>
      </c>
      <c r="R323" s="168">
        <v>0</v>
      </c>
      <c r="S323" s="168">
        <v>0</v>
      </c>
      <c r="T323" s="168">
        <v>0</v>
      </c>
      <c r="U323" s="168">
        <v>3</v>
      </c>
      <c r="V323" s="169">
        <v>0</v>
      </c>
      <c r="W323" s="168">
        <v>3</v>
      </c>
      <c r="X323" s="168">
        <v>1</v>
      </c>
      <c r="Y323" s="168">
        <v>0</v>
      </c>
      <c r="Z323" s="168">
        <v>0</v>
      </c>
      <c r="AA323" s="168">
        <v>4</v>
      </c>
      <c r="AB323" s="169">
        <v>0</v>
      </c>
      <c r="AC323" s="168">
        <v>3</v>
      </c>
      <c r="AD323" s="168">
        <v>1</v>
      </c>
      <c r="AE323" s="168">
        <v>0</v>
      </c>
      <c r="AF323" s="168">
        <v>0</v>
      </c>
      <c r="AG323" s="174">
        <v>4</v>
      </c>
    </row>
    <row r="324" spans="1:33" ht="26.25" customHeight="1">
      <c r="A324" s="104"/>
      <c r="B324" s="441"/>
      <c r="C324" s="58" t="s">
        <v>36</v>
      </c>
      <c r="D324" s="169">
        <v>4</v>
      </c>
      <c r="E324" s="168">
        <v>0</v>
      </c>
      <c r="F324" s="168">
        <v>0</v>
      </c>
      <c r="G324" s="168">
        <v>0</v>
      </c>
      <c r="H324" s="168">
        <v>0</v>
      </c>
      <c r="I324" s="174">
        <v>4</v>
      </c>
      <c r="J324" s="169">
        <v>0</v>
      </c>
      <c r="K324" s="168">
        <v>0</v>
      </c>
      <c r="L324" s="168">
        <v>1</v>
      </c>
      <c r="M324" s="168">
        <v>0</v>
      </c>
      <c r="N324" s="168">
        <v>0</v>
      </c>
      <c r="O324" s="168">
        <v>1</v>
      </c>
      <c r="P324" s="169">
        <v>3</v>
      </c>
      <c r="Q324" s="168">
        <v>3</v>
      </c>
      <c r="R324" s="168">
        <v>3</v>
      </c>
      <c r="S324" s="168">
        <v>0</v>
      </c>
      <c r="T324" s="168">
        <v>0</v>
      </c>
      <c r="U324" s="168">
        <v>9</v>
      </c>
      <c r="V324" s="169">
        <v>1</v>
      </c>
      <c r="W324" s="168">
        <v>4</v>
      </c>
      <c r="X324" s="168">
        <v>1</v>
      </c>
      <c r="Y324" s="168">
        <v>0</v>
      </c>
      <c r="Z324" s="168">
        <v>0</v>
      </c>
      <c r="AA324" s="168">
        <v>6</v>
      </c>
      <c r="AB324" s="169">
        <v>1</v>
      </c>
      <c r="AC324" s="168">
        <v>4</v>
      </c>
      <c r="AD324" s="168">
        <v>1</v>
      </c>
      <c r="AE324" s="168">
        <v>0</v>
      </c>
      <c r="AF324" s="168">
        <v>0</v>
      </c>
      <c r="AG324" s="174">
        <v>6</v>
      </c>
    </row>
    <row r="325" spans="1:33">
      <c r="A325" s="104"/>
      <c r="B325" s="445" t="s">
        <v>177</v>
      </c>
      <c r="C325" s="440" t="s">
        <v>305</v>
      </c>
      <c r="D325" s="179">
        <v>3</v>
      </c>
      <c r="E325" s="178">
        <v>0</v>
      </c>
      <c r="F325" s="178">
        <v>1</v>
      </c>
      <c r="G325" s="178">
        <v>0</v>
      </c>
      <c r="H325" s="178">
        <v>0</v>
      </c>
      <c r="I325" s="180">
        <v>4</v>
      </c>
      <c r="J325" s="179">
        <v>1</v>
      </c>
      <c r="K325" s="178">
        <v>0</v>
      </c>
      <c r="L325" s="178">
        <v>0</v>
      </c>
      <c r="M325" s="178">
        <v>0</v>
      </c>
      <c r="N325" s="178">
        <v>0</v>
      </c>
      <c r="O325" s="178">
        <v>1</v>
      </c>
      <c r="P325" s="179">
        <v>1</v>
      </c>
      <c r="Q325" s="178">
        <v>1</v>
      </c>
      <c r="R325" s="178">
        <v>0</v>
      </c>
      <c r="S325" s="178">
        <v>0</v>
      </c>
      <c r="T325" s="178">
        <v>0</v>
      </c>
      <c r="U325" s="178">
        <v>2</v>
      </c>
      <c r="V325" s="179">
        <v>0</v>
      </c>
      <c r="W325" s="178">
        <v>0</v>
      </c>
      <c r="X325" s="178">
        <v>0</v>
      </c>
      <c r="Y325" s="178">
        <v>0</v>
      </c>
      <c r="Z325" s="178">
        <v>0</v>
      </c>
      <c r="AA325" s="178">
        <v>0</v>
      </c>
      <c r="AB325" s="179">
        <v>4</v>
      </c>
      <c r="AC325" s="178">
        <v>0</v>
      </c>
      <c r="AD325" s="178">
        <v>0</v>
      </c>
      <c r="AE325" s="178">
        <v>0</v>
      </c>
      <c r="AF325" s="178">
        <v>0</v>
      </c>
      <c r="AG325" s="180">
        <v>4</v>
      </c>
    </row>
    <row r="326" spans="1:33">
      <c r="A326" s="104"/>
      <c r="B326" s="441" t="s">
        <v>176</v>
      </c>
      <c r="C326" s="58" t="s">
        <v>128</v>
      </c>
      <c r="D326" s="169">
        <v>24</v>
      </c>
      <c r="E326" s="168">
        <v>7</v>
      </c>
      <c r="F326" s="168">
        <v>2</v>
      </c>
      <c r="G326" s="168">
        <v>0</v>
      </c>
      <c r="H326" s="168">
        <v>0</v>
      </c>
      <c r="I326" s="174">
        <v>33</v>
      </c>
      <c r="J326" s="169">
        <v>24</v>
      </c>
      <c r="K326" s="168">
        <v>12</v>
      </c>
      <c r="L326" s="168">
        <v>3</v>
      </c>
      <c r="M326" s="168">
        <v>0</v>
      </c>
      <c r="N326" s="168">
        <v>1</v>
      </c>
      <c r="O326" s="168">
        <v>40</v>
      </c>
      <c r="P326" s="169">
        <v>23</v>
      </c>
      <c r="Q326" s="168">
        <v>17</v>
      </c>
      <c r="R326" s="168">
        <v>0</v>
      </c>
      <c r="S326" s="168">
        <v>0</v>
      </c>
      <c r="T326" s="168">
        <v>0</v>
      </c>
      <c r="U326" s="168">
        <v>40</v>
      </c>
      <c r="V326" s="169">
        <v>20</v>
      </c>
      <c r="W326" s="168">
        <v>6</v>
      </c>
      <c r="X326" s="168">
        <v>0</v>
      </c>
      <c r="Y326" s="168">
        <v>0</v>
      </c>
      <c r="Z326" s="168">
        <v>0</v>
      </c>
      <c r="AA326" s="168">
        <v>26</v>
      </c>
      <c r="AB326" s="169">
        <v>14</v>
      </c>
      <c r="AC326" s="168">
        <v>4</v>
      </c>
      <c r="AD326" s="168">
        <v>0</v>
      </c>
      <c r="AE326" s="168">
        <v>0</v>
      </c>
      <c r="AF326" s="168">
        <v>0</v>
      </c>
      <c r="AG326" s="174">
        <v>18</v>
      </c>
    </row>
    <row r="327" spans="1:33">
      <c r="A327" s="104"/>
      <c r="B327" s="441"/>
      <c r="C327" s="58" t="s">
        <v>129</v>
      </c>
      <c r="D327" s="169">
        <v>2</v>
      </c>
      <c r="E327" s="168">
        <v>3</v>
      </c>
      <c r="F327" s="168">
        <v>1</v>
      </c>
      <c r="G327" s="168">
        <v>0</v>
      </c>
      <c r="H327" s="168">
        <v>0</v>
      </c>
      <c r="I327" s="174">
        <v>6</v>
      </c>
      <c r="J327" s="169">
        <v>6</v>
      </c>
      <c r="K327" s="168">
        <v>2</v>
      </c>
      <c r="L327" s="168">
        <v>2</v>
      </c>
      <c r="M327" s="168">
        <v>0</v>
      </c>
      <c r="N327" s="168">
        <v>2</v>
      </c>
      <c r="O327" s="168">
        <v>12</v>
      </c>
      <c r="P327" s="169">
        <v>4</v>
      </c>
      <c r="Q327" s="168">
        <v>1</v>
      </c>
      <c r="R327" s="168">
        <v>1</v>
      </c>
      <c r="S327" s="168">
        <v>0</v>
      </c>
      <c r="T327" s="168">
        <v>0</v>
      </c>
      <c r="U327" s="168">
        <v>6</v>
      </c>
      <c r="V327" s="169">
        <v>4</v>
      </c>
      <c r="W327" s="168">
        <v>1</v>
      </c>
      <c r="X327" s="168">
        <v>0</v>
      </c>
      <c r="Y327" s="168">
        <v>0</v>
      </c>
      <c r="Z327" s="168">
        <v>0</v>
      </c>
      <c r="AA327" s="168">
        <v>5</v>
      </c>
      <c r="AB327" s="169">
        <v>1</v>
      </c>
      <c r="AC327" s="168">
        <v>2</v>
      </c>
      <c r="AD327" s="168">
        <v>0</v>
      </c>
      <c r="AE327" s="168">
        <v>0</v>
      </c>
      <c r="AF327" s="168">
        <v>1</v>
      </c>
      <c r="AG327" s="174">
        <v>4</v>
      </c>
    </row>
    <row r="328" spans="1:33">
      <c r="A328" s="104"/>
      <c r="B328" s="441"/>
      <c r="C328" s="58" t="s">
        <v>306</v>
      </c>
      <c r="D328" s="169">
        <v>8</v>
      </c>
      <c r="E328" s="168">
        <v>17</v>
      </c>
      <c r="F328" s="168">
        <v>8</v>
      </c>
      <c r="G328" s="168">
        <v>1</v>
      </c>
      <c r="H328" s="168">
        <v>0</v>
      </c>
      <c r="I328" s="174">
        <v>34</v>
      </c>
      <c r="J328" s="169">
        <v>10</v>
      </c>
      <c r="K328" s="168">
        <v>10</v>
      </c>
      <c r="L328" s="168">
        <v>7</v>
      </c>
      <c r="M328" s="168">
        <v>0</v>
      </c>
      <c r="N328" s="168">
        <v>0</v>
      </c>
      <c r="O328" s="168">
        <v>27</v>
      </c>
      <c r="P328" s="169">
        <v>13</v>
      </c>
      <c r="Q328" s="168">
        <v>7</v>
      </c>
      <c r="R328" s="168">
        <v>6</v>
      </c>
      <c r="S328" s="168">
        <v>0</v>
      </c>
      <c r="T328" s="168">
        <v>0</v>
      </c>
      <c r="U328" s="168">
        <v>26</v>
      </c>
      <c r="V328" s="169">
        <v>8</v>
      </c>
      <c r="W328" s="168">
        <v>17</v>
      </c>
      <c r="X328" s="168">
        <v>6</v>
      </c>
      <c r="Y328" s="168">
        <v>0</v>
      </c>
      <c r="Z328" s="168">
        <v>0</v>
      </c>
      <c r="AA328" s="168">
        <v>31</v>
      </c>
      <c r="AB328" s="169">
        <v>8</v>
      </c>
      <c r="AC328" s="168">
        <v>16</v>
      </c>
      <c r="AD328" s="168">
        <v>2</v>
      </c>
      <c r="AE328" s="168">
        <v>0</v>
      </c>
      <c r="AF328" s="168">
        <v>1</v>
      </c>
      <c r="AG328" s="174">
        <v>27</v>
      </c>
    </row>
    <row r="329" spans="1:33">
      <c r="A329" s="104"/>
      <c r="B329" s="441"/>
      <c r="C329" s="58" t="s">
        <v>36</v>
      </c>
      <c r="D329" s="169">
        <v>34</v>
      </c>
      <c r="E329" s="168">
        <v>27</v>
      </c>
      <c r="F329" s="168">
        <v>11</v>
      </c>
      <c r="G329" s="168">
        <v>1</v>
      </c>
      <c r="H329" s="168">
        <v>0</v>
      </c>
      <c r="I329" s="174">
        <v>73</v>
      </c>
      <c r="J329" s="169">
        <v>40</v>
      </c>
      <c r="K329" s="168">
        <v>24</v>
      </c>
      <c r="L329" s="168">
        <v>12</v>
      </c>
      <c r="M329" s="168">
        <v>0</v>
      </c>
      <c r="N329" s="168">
        <v>3</v>
      </c>
      <c r="O329" s="168">
        <v>79</v>
      </c>
      <c r="P329" s="169">
        <v>40</v>
      </c>
      <c r="Q329" s="168">
        <v>25</v>
      </c>
      <c r="R329" s="168">
        <v>7</v>
      </c>
      <c r="S329" s="168">
        <v>0</v>
      </c>
      <c r="T329" s="168">
        <v>0</v>
      </c>
      <c r="U329" s="168">
        <v>72</v>
      </c>
      <c r="V329" s="169">
        <v>32</v>
      </c>
      <c r="W329" s="168">
        <v>24</v>
      </c>
      <c r="X329" s="168">
        <v>6</v>
      </c>
      <c r="Y329" s="168">
        <v>0</v>
      </c>
      <c r="Z329" s="168">
        <v>0</v>
      </c>
      <c r="AA329" s="168">
        <v>62</v>
      </c>
      <c r="AB329" s="169">
        <v>23</v>
      </c>
      <c r="AC329" s="168">
        <v>22</v>
      </c>
      <c r="AD329" s="168">
        <v>2</v>
      </c>
      <c r="AE329" s="168">
        <v>0</v>
      </c>
      <c r="AF329" s="168">
        <v>2</v>
      </c>
      <c r="AG329" s="174">
        <v>49</v>
      </c>
    </row>
    <row r="330" spans="1:33">
      <c r="A330" s="446"/>
      <c r="B330" s="445" t="s">
        <v>36</v>
      </c>
      <c r="C330" s="440"/>
      <c r="D330" s="179">
        <v>48</v>
      </c>
      <c r="E330" s="178">
        <v>27</v>
      </c>
      <c r="F330" s="178">
        <v>13</v>
      </c>
      <c r="G330" s="178">
        <v>1</v>
      </c>
      <c r="H330" s="178">
        <v>1</v>
      </c>
      <c r="I330" s="180">
        <v>90</v>
      </c>
      <c r="J330" s="179">
        <v>43</v>
      </c>
      <c r="K330" s="178">
        <v>24</v>
      </c>
      <c r="L330" s="178">
        <v>13</v>
      </c>
      <c r="M330" s="178">
        <v>0</v>
      </c>
      <c r="N330" s="178">
        <v>4</v>
      </c>
      <c r="O330" s="178">
        <v>84</v>
      </c>
      <c r="P330" s="179">
        <v>49</v>
      </c>
      <c r="Q330" s="178">
        <v>31</v>
      </c>
      <c r="R330" s="178">
        <v>10</v>
      </c>
      <c r="S330" s="178">
        <v>0</v>
      </c>
      <c r="T330" s="178">
        <v>3</v>
      </c>
      <c r="U330" s="178">
        <v>93</v>
      </c>
      <c r="V330" s="179">
        <v>41</v>
      </c>
      <c r="W330" s="178">
        <v>29</v>
      </c>
      <c r="X330" s="178">
        <v>7</v>
      </c>
      <c r="Y330" s="178">
        <v>0</v>
      </c>
      <c r="Z330" s="178">
        <v>0</v>
      </c>
      <c r="AA330" s="178">
        <v>77</v>
      </c>
      <c r="AB330" s="179">
        <v>32</v>
      </c>
      <c r="AC330" s="178">
        <v>29</v>
      </c>
      <c r="AD330" s="178">
        <v>3</v>
      </c>
      <c r="AE330" s="178">
        <v>0</v>
      </c>
      <c r="AF330" s="178">
        <v>4</v>
      </c>
      <c r="AG330" s="180">
        <v>68</v>
      </c>
    </row>
    <row r="331" spans="1:33">
      <c r="A331" s="104" t="s">
        <v>21</v>
      </c>
      <c r="B331" s="442" t="s">
        <v>132</v>
      </c>
      <c r="C331" s="429" t="s">
        <v>134</v>
      </c>
      <c r="D331" s="172">
        <v>0</v>
      </c>
      <c r="E331" s="173">
        <v>0</v>
      </c>
      <c r="F331" s="173">
        <v>0</v>
      </c>
      <c r="G331" s="173">
        <v>45</v>
      </c>
      <c r="H331" s="173">
        <v>1</v>
      </c>
      <c r="I331" s="291">
        <v>46</v>
      </c>
      <c r="J331" s="172">
        <v>0</v>
      </c>
      <c r="K331" s="173">
        <v>0</v>
      </c>
      <c r="L331" s="173">
        <v>0</v>
      </c>
      <c r="M331" s="173">
        <v>34</v>
      </c>
      <c r="N331" s="173">
        <v>0</v>
      </c>
      <c r="O331" s="173">
        <v>34</v>
      </c>
      <c r="P331" s="172">
        <v>0</v>
      </c>
      <c r="Q331" s="173">
        <v>0</v>
      </c>
      <c r="R331" s="173">
        <v>0</v>
      </c>
      <c r="S331" s="173">
        <v>60</v>
      </c>
      <c r="T331" s="173">
        <v>0</v>
      </c>
      <c r="U331" s="173">
        <v>60</v>
      </c>
      <c r="V331" s="172">
        <v>0</v>
      </c>
      <c r="W331" s="173">
        <v>0</v>
      </c>
      <c r="X331" s="173">
        <v>0</v>
      </c>
      <c r="Y331" s="173">
        <v>55</v>
      </c>
      <c r="Z331" s="173">
        <v>1</v>
      </c>
      <c r="AA331" s="173">
        <v>56</v>
      </c>
      <c r="AB331" s="172">
        <v>0</v>
      </c>
      <c r="AC331" s="173">
        <v>0</v>
      </c>
      <c r="AD331" s="173">
        <v>0</v>
      </c>
      <c r="AE331" s="173">
        <v>47</v>
      </c>
      <c r="AF331" s="173">
        <v>0</v>
      </c>
      <c r="AG331" s="291">
        <v>47</v>
      </c>
    </row>
    <row r="332" spans="1:33">
      <c r="A332" s="104"/>
      <c r="B332" s="441"/>
      <c r="C332" s="58" t="s">
        <v>137</v>
      </c>
      <c r="D332" s="169">
        <v>0</v>
      </c>
      <c r="E332" s="168">
        <v>0</v>
      </c>
      <c r="F332" s="168">
        <v>0</v>
      </c>
      <c r="G332" s="168">
        <v>0</v>
      </c>
      <c r="H332" s="168">
        <v>0</v>
      </c>
      <c r="I332" s="174">
        <v>0</v>
      </c>
      <c r="J332" s="169">
        <v>0</v>
      </c>
      <c r="K332" s="168">
        <v>0</v>
      </c>
      <c r="L332" s="168">
        <v>0</v>
      </c>
      <c r="M332" s="168">
        <v>0</v>
      </c>
      <c r="N332" s="168">
        <v>0</v>
      </c>
      <c r="O332" s="168">
        <v>0</v>
      </c>
      <c r="P332" s="169">
        <v>0</v>
      </c>
      <c r="Q332" s="168">
        <v>0</v>
      </c>
      <c r="R332" s="168">
        <v>0</v>
      </c>
      <c r="S332" s="168">
        <v>0</v>
      </c>
      <c r="T332" s="168">
        <v>0</v>
      </c>
      <c r="U332" s="168">
        <v>0</v>
      </c>
      <c r="V332" s="169">
        <v>0</v>
      </c>
      <c r="W332" s="168">
        <v>0</v>
      </c>
      <c r="X332" s="168">
        <v>0</v>
      </c>
      <c r="Y332" s="168">
        <v>0</v>
      </c>
      <c r="Z332" s="168">
        <v>1</v>
      </c>
      <c r="AA332" s="168">
        <v>1</v>
      </c>
      <c r="AB332" s="169">
        <v>0</v>
      </c>
      <c r="AC332" s="168">
        <v>0</v>
      </c>
      <c r="AD332" s="168">
        <v>0</v>
      </c>
      <c r="AE332" s="168">
        <v>0</v>
      </c>
      <c r="AF332" s="168">
        <v>0</v>
      </c>
      <c r="AG332" s="174">
        <v>0</v>
      </c>
    </row>
    <row r="333" spans="1:33">
      <c r="A333" s="104"/>
      <c r="B333" s="441"/>
      <c r="C333" s="58" t="s">
        <v>307</v>
      </c>
      <c r="D333" s="169">
        <v>0</v>
      </c>
      <c r="E333" s="168">
        <v>0</v>
      </c>
      <c r="F333" s="168">
        <v>0</v>
      </c>
      <c r="G333" s="168">
        <v>0</v>
      </c>
      <c r="H333" s="168">
        <v>0</v>
      </c>
      <c r="I333" s="174">
        <v>0</v>
      </c>
      <c r="J333" s="169">
        <v>0</v>
      </c>
      <c r="K333" s="168">
        <v>0</v>
      </c>
      <c r="L333" s="168">
        <v>0</v>
      </c>
      <c r="M333" s="168">
        <v>0</v>
      </c>
      <c r="N333" s="168">
        <v>0</v>
      </c>
      <c r="O333" s="168">
        <v>0</v>
      </c>
      <c r="P333" s="169">
        <v>0</v>
      </c>
      <c r="Q333" s="168">
        <v>0</v>
      </c>
      <c r="R333" s="168">
        <v>0</v>
      </c>
      <c r="S333" s="168">
        <v>0</v>
      </c>
      <c r="T333" s="168">
        <v>0</v>
      </c>
      <c r="U333" s="168">
        <v>0</v>
      </c>
      <c r="V333" s="169">
        <v>0</v>
      </c>
      <c r="W333" s="168">
        <v>0</v>
      </c>
      <c r="X333" s="168">
        <v>0</v>
      </c>
      <c r="Y333" s="168">
        <v>0</v>
      </c>
      <c r="Z333" s="168">
        <v>0</v>
      </c>
      <c r="AA333" s="168">
        <v>0</v>
      </c>
      <c r="AB333" s="169">
        <v>0</v>
      </c>
      <c r="AC333" s="168">
        <v>0</v>
      </c>
      <c r="AD333" s="168">
        <v>0</v>
      </c>
      <c r="AE333" s="168">
        <v>1</v>
      </c>
      <c r="AF333" s="168">
        <v>0</v>
      </c>
      <c r="AG333" s="174">
        <v>1</v>
      </c>
    </row>
    <row r="334" spans="1:33">
      <c r="A334" s="104"/>
      <c r="B334" s="443"/>
      <c r="C334" s="444" t="s">
        <v>36</v>
      </c>
      <c r="D334" s="169">
        <v>0</v>
      </c>
      <c r="E334" s="168">
        <v>0</v>
      </c>
      <c r="F334" s="168">
        <v>0</v>
      </c>
      <c r="G334" s="168">
        <v>45</v>
      </c>
      <c r="H334" s="168">
        <v>1</v>
      </c>
      <c r="I334" s="174">
        <v>46</v>
      </c>
      <c r="J334" s="169">
        <v>0</v>
      </c>
      <c r="K334" s="168">
        <v>0</v>
      </c>
      <c r="L334" s="168">
        <v>0</v>
      </c>
      <c r="M334" s="168">
        <v>34</v>
      </c>
      <c r="N334" s="168">
        <v>0</v>
      </c>
      <c r="O334" s="168">
        <v>34</v>
      </c>
      <c r="P334" s="169">
        <v>0</v>
      </c>
      <c r="Q334" s="168">
        <v>0</v>
      </c>
      <c r="R334" s="168">
        <v>0</v>
      </c>
      <c r="S334" s="168">
        <v>60</v>
      </c>
      <c r="T334" s="168">
        <v>0</v>
      </c>
      <c r="U334" s="168">
        <v>60</v>
      </c>
      <c r="V334" s="169">
        <v>0</v>
      </c>
      <c r="W334" s="168">
        <v>0</v>
      </c>
      <c r="X334" s="168">
        <v>0</v>
      </c>
      <c r="Y334" s="168">
        <v>55</v>
      </c>
      <c r="Z334" s="168">
        <v>2</v>
      </c>
      <c r="AA334" s="168">
        <v>57</v>
      </c>
      <c r="AB334" s="169">
        <v>0</v>
      </c>
      <c r="AC334" s="168">
        <v>0</v>
      </c>
      <c r="AD334" s="168">
        <v>0</v>
      </c>
      <c r="AE334" s="168">
        <v>48</v>
      </c>
      <c r="AF334" s="168">
        <v>0</v>
      </c>
      <c r="AG334" s="174">
        <v>48</v>
      </c>
    </row>
    <row r="335" spans="1:33">
      <c r="A335" s="104"/>
      <c r="B335" s="441" t="s">
        <v>138</v>
      </c>
      <c r="C335" s="58" t="s">
        <v>138</v>
      </c>
      <c r="D335" s="179">
        <v>0</v>
      </c>
      <c r="E335" s="178">
        <v>0</v>
      </c>
      <c r="F335" s="178">
        <v>0</v>
      </c>
      <c r="G335" s="178">
        <v>0</v>
      </c>
      <c r="H335" s="178">
        <v>0</v>
      </c>
      <c r="I335" s="180">
        <v>0</v>
      </c>
      <c r="J335" s="179">
        <v>0</v>
      </c>
      <c r="K335" s="178">
        <v>0</v>
      </c>
      <c r="L335" s="178">
        <v>1</v>
      </c>
      <c r="M335" s="178">
        <v>0</v>
      </c>
      <c r="N335" s="178">
        <v>0</v>
      </c>
      <c r="O335" s="178">
        <v>1</v>
      </c>
      <c r="P335" s="179">
        <v>0</v>
      </c>
      <c r="Q335" s="178">
        <v>2</v>
      </c>
      <c r="R335" s="178">
        <v>0</v>
      </c>
      <c r="S335" s="178">
        <v>0</v>
      </c>
      <c r="T335" s="178">
        <v>0</v>
      </c>
      <c r="U335" s="178">
        <v>2</v>
      </c>
      <c r="V335" s="179">
        <v>1</v>
      </c>
      <c r="W335" s="178">
        <v>0</v>
      </c>
      <c r="X335" s="178">
        <v>0</v>
      </c>
      <c r="Y335" s="178">
        <v>0</v>
      </c>
      <c r="Z335" s="178">
        <v>1</v>
      </c>
      <c r="AA335" s="178">
        <v>2</v>
      </c>
      <c r="AB335" s="179">
        <v>2</v>
      </c>
      <c r="AC335" s="178">
        <v>1</v>
      </c>
      <c r="AD335" s="178">
        <v>0</v>
      </c>
      <c r="AE335" s="178">
        <v>0</v>
      </c>
      <c r="AF335" s="178">
        <v>0</v>
      </c>
      <c r="AG335" s="180">
        <v>3</v>
      </c>
    </row>
    <row r="336" spans="1:33">
      <c r="A336" s="104"/>
      <c r="B336" s="442" t="s">
        <v>139</v>
      </c>
      <c r="C336" s="429" t="s">
        <v>140</v>
      </c>
      <c r="D336" s="172">
        <v>0</v>
      </c>
      <c r="E336" s="173">
        <v>0</v>
      </c>
      <c r="F336" s="173">
        <v>0</v>
      </c>
      <c r="G336" s="173">
        <v>0</v>
      </c>
      <c r="H336" s="173">
        <v>0</v>
      </c>
      <c r="I336" s="291">
        <v>0</v>
      </c>
      <c r="J336" s="172">
        <v>0</v>
      </c>
      <c r="K336" s="173">
        <v>1</v>
      </c>
      <c r="L336" s="173">
        <v>2</v>
      </c>
      <c r="M336" s="173">
        <v>0</v>
      </c>
      <c r="N336" s="173">
        <v>0</v>
      </c>
      <c r="O336" s="173">
        <v>3</v>
      </c>
      <c r="P336" s="172">
        <v>1</v>
      </c>
      <c r="Q336" s="173">
        <v>0</v>
      </c>
      <c r="R336" s="173">
        <v>0</v>
      </c>
      <c r="S336" s="173">
        <v>0</v>
      </c>
      <c r="T336" s="173">
        <v>0</v>
      </c>
      <c r="U336" s="173">
        <v>1</v>
      </c>
      <c r="V336" s="172">
        <v>3</v>
      </c>
      <c r="W336" s="173">
        <v>1</v>
      </c>
      <c r="X336" s="173">
        <v>0</v>
      </c>
      <c r="Y336" s="173">
        <v>0</v>
      </c>
      <c r="Z336" s="173">
        <v>0</v>
      </c>
      <c r="AA336" s="173">
        <v>4</v>
      </c>
      <c r="AB336" s="172">
        <v>0</v>
      </c>
      <c r="AC336" s="173">
        <v>0</v>
      </c>
      <c r="AD336" s="173">
        <v>0</v>
      </c>
      <c r="AE336" s="173">
        <v>0</v>
      </c>
      <c r="AF336" s="173">
        <v>0</v>
      </c>
      <c r="AG336" s="291">
        <v>0</v>
      </c>
    </row>
    <row r="337" spans="1:33">
      <c r="A337" s="104"/>
      <c r="B337" s="441"/>
      <c r="C337" s="58" t="s">
        <v>141</v>
      </c>
      <c r="D337" s="169">
        <v>0</v>
      </c>
      <c r="E337" s="168">
        <v>2</v>
      </c>
      <c r="F337" s="168">
        <v>0</v>
      </c>
      <c r="G337" s="168">
        <v>0</v>
      </c>
      <c r="H337" s="168">
        <v>0</v>
      </c>
      <c r="I337" s="174">
        <v>2</v>
      </c>
      <c r="J337" s="169">
        <v>1</v>
      </c>
      <c r="K337" s="168">
        <v>0</v>
      </c>
      <c r="L337" s="168">
        <v>0</v>
      </c>
      <c r="M337" s="168">
        <v>0</v>
      </c>
      <c r="N337" s="168">
        <v>0</v>
      </c>
      <c r="O337" s="168">
        <v>1</v>
      </c>
      <c r="P337" s="169">
        <v>0</v>
      </c>
      <c r="Q337" s="168">
        <v>1</v>
      </c>
      <c r="R337" s="168">
        <v>0</v>
      </c>
      <c r="S337" s="168">
        <v>0</v>
      </c>
      <c r="T337" s="168">
        <v>0</v>
      </c>
      <c r="U337" s="168">
        <v>1</v>
      </c>
      <c r="V337" s="169">
        <v>0</v>
      </c>
      <c r="W337" s="168">
        <v>2</v>
      </c>
      <c r="X337" s="168">
        <v>0</v>
      </c>
      <c r="Y337" s="168">
        <v>0</v>
      </c>
      <c r="Z337" s="168">
        <v>0</v>
      </c>
      <c r="AA337" s="168">
        <v>2</v>
      </c>
      <c r="AB337" s="169">
        <v>1</v>
      </c>
      <c r="AC337" s="168">
        <v>2</v>
      </c>
      <c r="AD337" s="168">
        <v>0</v>
      </c>
      <c r="AE337" s="168">
        <v>0</v>
      </c>
      <c r="AF337" s="168">
        <v>0</v>
      </c>
      <c r="AG337" s="174">
        <v>3</v>
      </c>
    </row>
    <row r="338" spans="1:33">
      <c r="A338" s="104"/>
      <c r="B338" s="441"/>
      <c r="C338" s="58" t="s">
        <v>142</v>
      </c>
      <c r="D338" s="169">
        <v>0</v>
      </c>
      <c r="E338" s="168">
        <v>0</v>
      </c>
      <c r="F338" s="168">
        <v>0</v>
      </c>
      <c r="G338" s="168">
        <v>0</v>
      </c>
      <c r="H338" s="168">
        <v>0</v>
      </c>
      <c r="I338" s="174">
        <v>0</v>
      </c>
      <c r="J338" s="169">
        <v>0</v>
      </c>
      <c r="K338" s="168">
        <v>0</v>
      </c>
      <c r="L338" s="168">
        <v>0</v>
      </c>
      <c r="M338" s="168">
        <v>0</v>
      </c>
      <c r="N338" s="168">
        <v>0</v>
      </c>
      <c r="O338" s="168">
        <v>0</v>
      </c>
      <c r="P338" s="169">
        <v>0</v>
      </c>
      <c r="Q338" s="168">
        <v>0</v>
      </c>
      <c r="R338" s="168">
        <v>0</v>
      </c>
      <c r="S338" s="168">
        <v>0</v>
      </c>
      <c r="T338" s="168">
        <v>0</v>
      </c>
      <c r="U338" s="168">
        <v>0</v>
      </c>
      <c r="V338" s="169">
        <v>0</v>
      </c>
      <c r="W338" s="168">
        <v>0</v>
      </c>
      <c r="X338" s="168">
        <v>1</v>
      </c>
      <c r="Y338" s="168">
        <v>1</v>
      </c>
      <c r="Z338" s="168">
        <v>0</v>
      </c>
      <c r="AA338" s="168">
        <v>2</v>
      </c>
      <c r="AB338" s="169">
        <v>0</v>
      </c>
      <c r="AC338" s="168">
        <v>0</v>
      </c>
      <c r="AD338" s="168">
        <v>0</v>
      </c>
      <c r="AE338" s="168">
        <v>0</v>
      </c>
      <c r="AF338" s="168">
        <v>0</v>
      </c>
      <c r="AG338" s="174">
        <v>0</v>
      </c>
    </row>
    <row r="339" spans="1:33">
      <c r="A339" s="104"/>
      <c r="B339" s="441"/>
      <c r="C339" s="58" t="s">
        <v>143</v>
      </c>
      <c r="D339" s="169">
        <v>8</v>
      </c>
      <c r="E339" s="168">
        <v>6</v>
      </c>
      <c r="F339" s="168">
        <v>5</v>
      </c>
      <c r="G339" s="168">
        <v>0</v>
      </c>
      <c r="H339" s="168">
        <v>0</v>
      </c>
      <c r="I339" s="174">
        <v>19</v>
      </c>
      <c r="J339" s="169">
        <v>13</v>
      </c>
      <c r="K339" s="168">
        <v>7</v>
      </c>
      <c r="L339" s="168">
        <v>4</v>
      </c>
      <c r="M339" s="168">
        <v>0</v>
      </c>
      <c r="N339" s="168">
        <v>0</v>
      </c>
      <c r="O339" s="168">
        <v>24</v>
      </c>
      <c r="P339" s="169">
        <v>5</v>
      </c>
      <c r="Q339" s="168">
        <v>4</v>
      </c>
      <c r="R339" s="168">
        <v>2</v>
      </c>
      <c r="S339" s="168">
        <v>0</v>
      </c>
      <c r="T339" s="168">
        <v>0</v>
      </c>
      <c r="U339" s="168">
        <v>11</v>
      </c>
      <c r="V339" s="169">
        <v>11</v>
      </c>
      <c r="W339" s="168">
        <v>12</v>
      </c>
      <c r="X339" s="168">
        <v>2</v>
      </c>
      <c r="Y339" s="168">
        <v>0</v>
      </c>
      <c r="Z339" s="168">
        <v>0</v>
      </c>
      <c r="AA339" s="168">
        <v>25</v>
      </c>
      <c r="AB339" s="169">
        <v>8</v>
      </c>
      <c r="AC339" s="168">
        <v>5</v>
      </c>
      <c r="AD339" s="168">
        <v>1</v>
      </c>
      <c r="AE339" s="168">
        <v>0</v>
      </c>
      <c r="AF339" s="168">
        <v>0</v>
      </c>
      <c r="AG339" s="174">
        <v>14</v>
      </c>
    </row>
    <row r="340" spans="1:33">
      <c r="A340" s="104"/>
      <c r="B340" s="443"/>
      <c r="C340" s="444" t="s">
        <v>36</v>
      </c>
      <c r="D340" s="170">
        <v>8</v>
      </c>
      <c r="E340" s="171">
        <v>8</v>
      </c>
      <c r="F340" s="171">
        <v>5</v>
      </c>
      <c r="G340" s="171">
        <v>0</v>
      </c>
      <c r="H340" s="171">
        <v>0</v>
      </c>
      <c r="I340" s="175">
        <v>21</v>
      </c>
      <c r="J340" s="170">
        <v>14</v>
      </c>
      <c r="K340" s="171">
        <v>8</v>
      </c>
      <c r="L340" s="171">
        <v>6</v>
      </c>
      <c r="M340" s="171">
        <v>0</v>
      </c>
      <c r="N340" s="171">
        <v>0</v>
      </c>
      <c r="O340" s="171">
        <v>28</v>
      </c>
      <c r="P340" s="170">
        <v>6</v>
      </c>
      <c r="Q340" s="171">
        <v>5</v>
      </c>
      <c r="R340" s="171">
        <v>2</v>
      </c>
      <c r="S340" s="171">
        <v>0</v>
      </c>
      <c r="T340" s="171">
        <v>0</v>
      </c>
      <c r="U340" s="171">
        <v>13</v>
      </c>
      <c r="V340" s="170">
        <v>14</v>
      </c>
      <c r="W340" s="171">
        <v>15</v>
      </c>
      <c r="X340" s="171">
        <v>3</v>
      </c>
      <c r="Y340" s="171">
        <v>1</v>
      </c>
      <c r="Z340" s="171">
        <v>0</v>
      </c>
      <c r="AA340" s="171">
        <v>33</v>
      </c>
      <c r="AB340" s="170">
        <v>9</v>
      </c>
      <c r="AC340" s="171">
        <v>7</v>
      </c>
      <c r="AD340" s="171">
        <v>1</v>
      </c>
      <c r="AE340" s="171">
        <v>0</v>
      </c>
      <c r="AF340" s="171">
        <v>0</v>
      </c>
      <c r="AG340" s="175">
        <v>17</v>
      </c>
    </row>
    <row r="341" spans="1:33">
      <c r="A341" s="446"/>
      <c r="B341" s="443" t="s">
        <v>36</v>
      </c>
      <c r="C341" s="444"/>
      <c r="D341" s="170">
        <v>8</v>
      </c>
      <c r="E341" s="171">
        <v>8</v>
      </c>
      <c r="F341" s="171">
        <v>5</v>
      </c>
      <c r="G341" s="171">
        <v>45</v>
      </c>
      <c r="H341" s="171">
        <v>1</v>
      </c>
      <c r="I341" s="175">
        <v>67</v>
      </c>
      <c r="J341" s="170">
        <v>14</v>
      </c>
      <c r="K341" s="171">
        <v>8</v>
      </c>
      <c r="L341" s="171">
        <v>7</v>
      </c>
      <c r="M341" s="171">
        <v>34</v>
      </c>
      <c r="N341" s="171">
        <v>0</v>
      </c>
      <c r="O341" s="171">
        <v>63</v>
      </c>
      <c r="P341" s="170">
        <v>6</v>
      </c>
      <c r="Q341" s="171">
        <v>7</v>
      </c>
      <c r="R341" s="171">
        <v>2</v>
      </c>
      <c r="S341" s="171">
        <v>60</v>
      </c>
      <c r="T341" s="171">
        <v>0</v>
      </c>
      <c r="U341" s="171">
        <v>75</v>
      </c>
      <c r="V341" s="170">
        <v>15</v>
      </c>
      <c r="W341" s="171">
        <v>15</v>
      </c>
      <c r="X341" s="171">
        <v>3</v>
      </c>
      <c r="Y341" s="171">
        <v>56</v>
      </c>
      <c r="Z341" s="171">
        <v>3</v>
      </c>
      <c r="AA341" s="171">
        <v>92</v>
      </c>
      <c r="AB341" s="170">
        <v>11</v>
      </c>
      <c r="AC341" s="171">
        <v>8</v>
      </c>
      <c r="AD341" s="171">
        <v>1</v>
      </c>
      <c r="AE341" s="171">
        <v>48</v>
      </c>
      <c r="AF341" s="171">
        <v>0</v>
      </c>
      <c r="AG341" s="175">
        <v>68</v>
      </c>
    </row>
    <row r="342" spans="1:33">
      <c r="A342" s="446" t="s">
        <v>36</v>
      </c>
      <c r="B342" s="443"/>
      <c r="C342" s="444"/>
      <c r="D342" s="170">
        <v>2644</v>
      </c>
      <c r="E342" s="171">
        <v>879</v>
      </c>
      <c r="F342" s="171">
        <v>361</v>
      </c>
      <c r="G342" s="171">
        <v>49</v>
      </c>
      <c r="H342" s="171">
        <v>18</v>
      </c>
      <c r="I342" s="175">
        <v>3951</v>
      </c>
      <c r="J342" s="170">
        <v>2627</v>
      </c>
      <c r="K342" s="171">
        <v>1286</v>
      </c>
      <c r="L342" s="171">
        <v>199</v>
      </c>
      <c r="M342" s="171">
        <v>38</v>
      </c>
      <c r="N342" s="171">
        <v>17</v>
      </c>
      <c r="O342" s="171">
        <v>4167</v>
      </c>
      <c r="P342" s="170">
        <v>2545</v>
      </c>
      <c r="Q342" s="171">
        <v>874</v>
      </c>
      <c r="R342" s="171">
        <v>120</v>
      </c>
      <c r="S342" s="171">
        <v>61</v>
      </c>
      <c r="T342" s="171">
        <v>10</v>
      </c>
      <c r="U342" s="171">
        <v>3610</v>
      </c>
      <c r="V342" s="170">
        <v>2116</v>
      </c>
      <c r="W342" s="171">
        <v>792</v>
      </c>
      <c r="X342" s="171">
        <v>96</v>
      </c>
      <c r="Y342" s="171">
        <v>62</v>
      </c>
      <c r="Z342" s="171">
        <v>21</v>
      </c>
      <c r="AA342" s="171">
        <v>3087</v>
      </c>
      <c r="AB342" s="170">
        <v>2019</v>
      </c>
      <c r="AC342" s="171">
        <v>815</v>
      </c>
      <c r="AD342" s="171">
        <v>63</v>
      </c>
      <c r="AE342" s="171">
        <v>52</v>
      </c>
      <c r="AF342" s="171">
        <v>13</v>
      </c>
      <c r="AG342" s="175">
        <v>2962</v>
      </c>
    </row>
    <row r="344" spans="1:33" ht="15.75">
      <c r="A344" s="307" t="s">
        <v>316</v>
      </c>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row>
    <row r="345" spans="1:33">
      <c r="A345" s="52" t="s">
        <v>470</v>
      </c>
      <c r="B345" s="46"/>
      <c r="C345" s="46"/>
      <c r="D345" s="54"/>
      <c r="E345" s="55"/>
      <c r="F345" s="55"/>
      <c r="G345" s="55"/>
      <c r="H345" s="55"/>
      <c r="I345" s="57"/>
      <c r="J345" s="54"/>
      <c r="K345" s="55"/>
      <c r="L345" s="55"/>
      <c r="M345" s="55"/>
      <c r="N345" s="55"/>
      <c r="O345" s="57"/>
      <c r="P345" s="54"/>
      <c r="Q345" s="55"/>
      <c r="R345" s="55"/>
      <c r="S345" s="55"/>
      <c r="T345" s="55"/>
      <c r="U345" s="57"/>
      <c r="V345" s="54"/>
      <c r="W345" s="55"/>
      <c r="X345" s="55"/>
      <c r="Y345" s="55"/>
      <c r="Z345" s="55"/>
      <c r="AA345" s="57"/>
      <c r="AB345" s="54"/>
      <c r="AC345" s="55"/>
      <c r="AD345" s="55"/>
      <c r="AE345" s="55"/>
      <c r="AF345" s="55"/>
      <c r="AG345" s="57"/>
    </row>
    <row r="346" spans="1:33">
      <c r="A346" s="363" t="s">
        <v>6</v>
      </c>
      <c r="B346" s="442" t="s">
        <v>179</v>
      </c>
      <c r="C346" s="429" t="s">
        <v>34</v>
      </c>
      <c r="D346" s="172">
        <v>0</v>
      </c>
      <c r="E346" s="173">
        <v>0</v>
      </c>
      <c r="F346" s="173">
        <v>0</v>
      </c>
      <c r="G346" s="173">
        <v>0</v>
      </c>
      <c r="H346" s="173">
        <v>0</v>
      </c>
      <c r="I346" s="291">
        <v>0</v>
      </c>
      <c r="J346" s="172">
        <v>0</v>
      </c>
      <c r="K346" s="173">
        <v>1</v>
      </c>
      <c r="L346" s="173">
        <v>0</v>
      </c>
      <c r="M346" s="173">
        <v>0</v>
      </c>
      <c r="N346" s="173">
        <v>0</v>
      </c>
      <c r="O346" s="173">
        <v>1</v>
      </c>
      <c r="P346" s="172">
        <v>0</v>
      </c>
      <c r="Q346" s="173">
        <v>0</v>
      </c>
      <c r="R346" s="173">
        <v>0</v>
      </c>
      <c r="S346" s="173">
        <v>0</v>
      </c>
      <c r="T346" s="173">
        <v>0</v>
      </c>
      <c r="U346" s="173">
        <v>0</v>
      </c>
      <c r="V346" s="172">
        <v>0</v>
      </c>
      <c r="W346" s="173">
        <v>1</v>
      </c>
      <c r="X346" s="173">
        <v>0</v>
      </c>
      <c r="Y346" s="173">
        <v>0</v>
      </c>
      <c r="Z346" s="173">
        <v>0</v>
      </c>
      <c r="AA346" s="173">
        <v>1</v>
      </c>
      <c r="AB346" s="172">
        <v>0</v>
      </c>
      <c r="AC346" s="173">
        <v>0</v>
      </c>
      <c r="AD346" s="173">
        <v>0</v>
      </c>
      <c r="AE346" s="173">
        <v>0</v>
      </c>
      <c r="AF346" s="173">
        <v>0</v>
      </c>
      <c r="AG346" s="291">
        <v>0</v>
      </c>
    </row>
    <row r="347" spans="1:33">
      <c r="A347" s="104"/>
      <c r="B347" s="441"/>
      <c r="C347" s="58" t="s">
        <v>35</v>
      </c>
      <c r="D347" s="169">
        <v>0</v>
      </c>
      <c r="E347" s="168">
        <v>9</v>
      </c>
      <c r="F347" s="168">
        <v>25</v>
      </c>
      <c r="G347" s="168">
        <v>0</v>
      </c>
      <c r="H347" s="168">
        <v>0</v>
      </c>
      <c r="I347" s="174">
        <v>34</v>
      </c>
      <c r="J347" s="169">
        <v>1</v>
      </c>
      <c r="K347" s="168">
        <v>17</v>
      </c>
      <c r="L347" s="168">
        <v>20</v>
      </c>
      <c r="M347" s="168">
        <v>1</v>
      </c>
      <c r="N347" s="168">
        <v>0</v>
      </c>
      <c r="O347" s="168">
        <v>39</v>
      </c>
      <c r="P347" s="169">
        <v>2</v>
      </c>
      <c r="Q347" s="168">
        <v>15</v>
      </c>
      <c r="R347" s="168">
        <v>8</v>
      </c>
      <c r="S347" s="168">
        <v>0</v>
      </c>
      <c r="T347" s="168">
        <v>0</v>
      </c>
      <c r="U347" s="168">
        <v>25</v>
      </c>
      <c r="V347" s="169">
        <v>0</v>
      </c>
      <c r="W347" s="168">
        <v>10</v>
      </c>
      <c r="X347" s="168">
        <v>17</v>
      </c>
      <c r="Y347" s="168">
        <v>0</v>
      </c>
      <c r="Z347" s="168">
        <v>1</v>
      </c>
      <c r="AA347" s="168">
        <v>28</v>
      </c>
      <c r="AB347" s="169">
        <v>5</v>
      </c>
      <c r="AC347" s="168">
        <v>10</v>
      </c>
      <c r="AD347" s="168">
        <v>9</v>
      </c>
      <c r="AE347" s="168">
        <v>0</v>
      </c>
      <c r="AF347" s="168">
        <v>0</v>
      </c>
      <c r="AG347" s="174">
        <v>24</v>
      </c>
    </row>
    <row r="348" spans="1:33">
      <c r="A348" s="446"/>
      <c r="B348" s="443"/>
      <c r="C348" s="444" t="s">
        <v>36</v>
      </c>
      <c r="D348" s="170">
        <v>0</v>
      </c>
      <c r="E348" s="171">
        <v>9</v>
      </c>
      <c r="F348" s="171">
        <v>25</v>
      </c>
      <c r="G348" s="171">
        <v>0</v>
      </c>
      <c r="H348" s="171">
        <v>0</v>
      </c>
      <c r="I348" s="175">
        <v>34</v>
      </c>
      <c r="J348" s="170">
        <v>1</v>
      </c>
      <c r="K348" s="171">
        <v>18</v>
      </c>
      <c r="L348" s="171">
        <v>20</v>
      </c>
      <c r="M348" s="171">
        <v>1</v>
      </c>
      <c r="N348" s="171">
        <v>0</v>
      </c>
      <c r="O348" s="171">
        <v>40</v>
      </c>
      <c r="P348" s="170">
        <v>2</v>
      </c>
      <c r="Q348" s="171">
        <v>15</v>
      </c>
      <c r="R348" s="171">
        <v>8</v>
      </c>
      <c r="S348" s="171">
        <v>0</v>
      </c>
      <c r="T348" s="171">
        <v>0</v>
      </c>
      <c r="U348" s="171">
        <v>25</v>
      </c>
      <c r="V348" s="170">
        <v>0</v>
      </c>
      <c r="W348" s="171">
        <v>11</v>
      </c>
      <c r="X348" s="171">
        <v>17</v>
      </c>
      <c r="Y348" s="171">
        <v>0</v>
      </c>
      <c r="Z348" s="171">
        <v>1</v>
      </c>
      <c r="AA348" s="171">
        <v>29</v>
      </c>
      <c r="AB348" s="170">
        <v>5</v>
      </c>
      <c r="AC348" s="171">
        <v>10</v>
      </c>
      <c r="AD348" s="171">
        <v>9</v>
      </c>
      <c r="AE348" s="171">
        <v>0</v>
      </c>
      <c r="AF348" s="171">
        <v>0</v>
      </c>
      <c r="AG348" s="175">
        <v>24</v>
      </c>
    </row>
    <row r="349" spans="1:33">
      <c r="A349" s="104" t="s">
        <v>7</v>
      </c>
      <c r="B349" s="441" t="s">
        <v>37</v>
      </c>
      <c r="C349" s="58" t="s">
        <v>38</v>
      </c>
      <c r="D349" s="169">
        <v>1175</v>
      </c>
      <c r="E349" s="168">
        <v>1560</v>
      </c>
      <c r="F349" s="168">
        <v>1942</v>
      </c>
      <c r="G349" s="168">
        <v>236</v>
      </c>
      <c r="H349" s="168">
        <v>21</v>
      </c>
      <c r="I349" s="174">
        <v>4934</v>
      </c>
      <c r="J349" s="169">
        <v>1188</v>
      </c>
      <c r="K349" s="168">
        <v>2080</v>
      </c>
      <c r="L349" s="168">
        <v>1411</v>
      </c>
      <c r="M349" s="168">
        <v>199</v>
      </c>
      <c r="N349" s="168">
        <v>20</v>
      </c>
      <c r="O349" s="168">
        <v>4898</v>
      </c>
      <c r="P349" s="169">
        <v>1115</v>
      </c>
      <c r="Q349" s="168">
        <v>2115</v>
      </c>
      <c r="R349" s="168">
        <v>1197</v>
      </c>
      <c r="S349" s="168">
        <v>218</v>
      </c>
      <c r="T349" s="168">
        <v>20</v>
      </c>
      <c r="U349" s="168">
        <v>4665</v>
      </c>
      <c r="V349" s="169">
        <v>1299</v>
      </c>
      <c r="W349" s="168">
        <v>2424</v>
      </c>
      <c r="X349" s="168">
        <v>1553</v>
      </c>
      <c r="Y349" s="168">
        <v>373</v>
      </c>
      <c r="Z349" s="168">
        <v>27</v>
      </c>
      <c r="AA349" s="168">
        <v>5676</v>
      </c>
      <c r="AB349" s="169">
        <v>1204</v>
      </c>
      <c r="AC349" s="168">
        <v>2100</v>
      </c>
      <c r="AD349" s="168">
        <v>1369</v>
      </c>
      <c r="AE349" s="168">
        <v>325</v>
      </c>
      <c r="AF349" s="168">
        <v>39</v>
      </c>
      <c r="AG349" s="174">
        <v>5037</v>
      </c>
    </row>
    <row r="350" spans="1:33">
      <c r="A350" s="104"/>
      <c r="B350" s="441"/>
      <c r="C350" s="58" t="s">
        <v>39</v>
      </c>
      <c r="D350" s="169">
        <v>198</v>
      </c>
      <c r="E350" s="168">
        <v>327</v>
      </c>
      <c r="F350" s="168">
        <v>454</v>
      </c>
      <c r="G350" s="168">
        <v>137</v>
      </c>
      <c r="H350" s="168">
        <v>26</v>
      </c>
      <c r="I350" s="174">
        <v>1142</v>
      </c>
      <c r="J350" s="169">
        <v>208</v>
      </c>
      <c r="K350" s="168">
        <v>423</v>
      </c>
      <c r="L350" s="168">
        <v>383</v>
      </c>
      <c r="M350" s="168">
        <v>114</v>
      </c>
      <c r="N350" s="168">
        <v>17</v>
      </c>
      <c r="O350" s="168">
        <v>1145</v>
      </c>
      <c r="P350" s="169">
        <v>204</v>
      </c>
      <c r="Q350" s="168">
        <v>352</v>
      </c>
      <c r="R350" s="168">
        <v>323</v>
      </c>
      <c r="S350" s="168">
        <v>113</v>
      </c>
      <c r="T350" s="168">
        <v>17</v>
      </c>
      <c r="U350" s="168">
        <v>1009</v>
      </c>
      <c r="V350" s="169">
        <v>229</v>
      </c>
      <c r="W350" s="168">
        <v>387</v>
      </c>
      <c r="X350" s="168">
        <v>335</v>
      </c>
      <c r="Y350" s="168">
        <v>167</v>
      </c>
      <c r="Z350" s="168">
        <v>19</v>
      </c>
      <c r="AA350" s="168">
        <v>1137</v>
      </c>
      <c r="AB350" s="169">
        <v>209</v>
      </c>
      <c r="AC350" s="168">
        <v>357</v>
      </c>
      <c r="AD350" s="168">
        <v>300</v>
      </c>
      <c r="AE350" s="168">
        <v>167</v>
      </c>
      <c r="AF350" s="168">
        <v>19</v>
      </c>
      <c r="AG350" s="174">
        <v>1052</v>
      </c>
    </row>
    <row r="351" spans="1:33">
      <c r="A351" s="104"/>
      <c r="B351" s="441"/>
      <c r="C351" s="58" t="s">
        <v>40</v>
      </c>
      <c r="D351" s="169">
        <v>416</v>
      </c>
      <c r="E351" s="168">
        <v>1252</v>
      </c>
      <c r="F351" s="168">
        <v>3889</v>
      </c>
      <c r="G351" s="168">
        <v>1087</v>
      </c>
      <c r="H351" s="168">
        <v>261</v>
      </c>
      <c r="I351" s="174">
        <v>6905</v>
      </c>
      <c r="J351" s="169">
        <v>371</v>
      </c>
      <c r="K351" s="168">
        <v>1907</v>
      </c>
      <c r="L351" s="168">
        <v>3456</v>
      </c>
      <c r="M351" s="168">
        <v>889</v>
      </c>
      <c r="N351" s="168">
        <v>241</v>
      </c>
      <c r="O351" s="168">
        <v>6864</v>
      </c>
      <c r="P351" s="169">
        <v>374</v>
      </c>
      <c r="Q351" s="168">
        <v>1696</v>
      </c>
      <c r="R351" s="168">
        <v>3016</v>
      </c>
      <c r="S351" s="168">
        <v>895</v>
      </c>
      <c r="T351" s="168">
        <v>205</v>
      </c>
      <c r="U351" s="168">
        <v>6186</v>
      </c>
      <c r="V351" s="169">
        <v>416</v>
      </c>
      <c r="W351" s="168">
        <v>1931</v>
      </c>
      <c r="X351" s="168">
        <v>3773</v>
      </c>
      <c r="Y351" s="168">
        <v>1334</v>
      </c>
      <c r="Z351" s="168">
        <v>321</v>
      </c>
      <c r="AA351" s="168">
        <v>7775</v>
      </c>
      <c r="AB351" s="169">
        <v>392</v>
      </c>
      <c r="AC351" s="168">
        <v>1469</v>
      </c>
      <c r="AD351" s="168">
        <v>3358</v>
      </c>
      <c r="AE351" s="168">
        <v>1355</v>
      </c>
      <c r="AF351" s="168">
        <v>369</v>
      </c>
      <c r="AG351" s="174">
        <v>6943</v>
      </c>
    </row>
    <row r="352" spans="1:33">
      <c r="A352" s="104"/>
      <c r="B352" s="441"/>
      <c r="C352" s="58" t="s">
        <v>36</v>
      </c>
      <c r="D352" s="169">
        <v>1789</v>
      </c>
      <c r="E352" s="168">
        <v>3139</v>
      </c>
      <c r="F352" s="168">
        <v>6285</v>
      </c>
      <c r="G352" s="168">
        <v>1460</v>
      </c>
      <c r="H352" s="168">
        <v>308</v>
      </c>
      <c r="I352" s="174">
        <v>12981</v>
      </c>
      <c r="J352" s="169">
        <v>1767</v>
      </c>
      <c r="K352" s="168">
        <v>4410</v>
      </c>
      <c r="L352" s="168">
        <v>5250</v>
      </c>
      <c r="M352" s="168">
        <v>1202</v>
      </c>
      <c r="N352" s="168">
        <v>278</v>
      </c>
      <c r="O352" s="168">
        <v>12907</v>
      </c>
      <c r="P352" s="169">
        <v>1693</v>
      </c>
      <c r="Q352" s="168">
        <v>4163</v>
      </c>
      <c r="R352" s="168">
        <v>4536</v>
      </c>
      <c r="S352" s="168">
        <v>1226</v>
      </c>
      <c r="T352" s="168">
        <v>242</v>
      </c>
      <c r="U352" s="168">
        <v>11860</v>
      </c>
      <c r="V352" s="169">
        <v>1944</v>
      </c>
      <c r="W352" s="168">
        <v>4742</v>
      </c>
      <c r="X352" s="168">
        <v>5661</v>
      </c>
      <c r="Y352" s="168">
        <v>1874</v>
      </c>
      <c r="Z352" s="168">
        <v>367</v>
      </c>
      <c r="AA352" s="168">
        <v>14588</v>
      </c>
      <c r="AB352" s="169">
        <v>1805</v>
      </c>
      <c r="AC352" s="168">
        <v>3926</v>
      </c>
      <c r="AD352" s="168">
        <v>5027</v>
      </c>
      <c r="AE352" s="168">
        <v>1847</v>
      </c>
      <c r="AF352" s="168">
        <v>427</v>
      </c>
      <c r="AG352" s="174">
        <v>13032</v>
      </c>
    </row>
    <row r="353" spans="1:33">
      <c r="A353" s="104"/>
      <c r="B353" s="442" t="s">
        <v>492</v>
      </c>
      <c r="C353" s="429" t="s">
        <v>426</v>
      </c>
      <c r="D353" s="172">
        <v>692</v>
      </c>
      <c r="E353" s="173">
        <v>1306</v>
      </c>
      <c r="F353" s="173">
        <v>2067</v>
      </c>
      <c r="G353" s="173">
        <v>351</v>
      </c>
      <c r="H353" s="173">
        <v>56</v>
      </c>
      <c r="I353" s="291">
        <v>4472</v>
      </c>
      <c r="J353" s="172">
        <v>633</v>
      </c>
      <c r="K353" s="173">
        <v>1998</v>
      </c>
      <c r="L353" s="173">
        <v>1785</v>
      </c>
      <c r="M353" s="173">
        <v>308</v>
      </c>
      <c r="N353" s="173">
        <v>52</v>
      </c>
      <c r="O353" s="173">
        <v>4776</v>
      </c>
      <c r="P353" s="172">
        <v>708</v>
      </c>
      <c r="Q353" s="173">
        <v>2026</v>
      </c>
      <c r="R353" s="173">
        <v>1497</v>
      </c>
      <c r="S353" s="173">
        <v>374</v>
      </c>
      <c r="T353" s="173">
        <v>54</v>
      </c>
      <c r="U353" s="173">
        <v>4659</v>
      </c>
      <c r="V353" s="172">
        <v>856</v>
      </c>
      <c r="W353" s="173">
        <v>2575</v>
      </c>
      <c r="X353" s="173">
        <v>2318</v>
      </c>
      <c r="Y353" s="173">
        <v>657</v>
      </c>
      <c r="Z353" s="173">
        <v>88</v>
      </c>
      <c r="AA353" s="173">
        <v>6494</v>
      </c>
      <c r="AB353" s="172">
        <v>807</v>
      </c>
      <c r="AC353" s="173">
        <v>2425</v>
      </c>
      <c r="AD353" s="173">
        <v>2221</v>
      </c>
      <c r="AE353" s="173">
        <v>842</v>
      </c>
      <c r="AF353" s="173">
        <v>113</v>
      </c>
      <c r="AG353" s="291">
        <v>6408</v>
      </c>
    </row>
    <row r="354" spans="1:33">
      <c r="A354" s="104"/>
      <c r="B354" s="441"/>
      <c r="C354" s="58" t="s">
        <v>289</v>
      </c>
      <c r="D354" s="169">
        <v>3</v>
      </c>
      <c r="E354" s="168">
        <v>9</v>
      </c>
      <c r="F354" s="168">
        <v>4</v>
      </c>
      <c r="G354" s="168">
        <v>9</v>
      </c>
      <c r="H354" s="168">
        <v>2</v>
      </c>
      <c r="I354" s="174">
        <v>27</v>
      </c>
      <c r="J354" s="169">
        <v>5</v>
      </c>
      <c r="K354" s="168">
        <v>7</v>
      </c>
      <c r="L354" s="168">
        <v>5</v>
      </c>
      <c r="M354" s="168">
        <v>3</v>
      </c>
      <c r="N354" s="168">
        <v>1</v>
      </c>
      <c r="O354" s="168">
        <v>21</v>
      </c>
      <c r="P354" s="169">
        <v>8</v>
      </c>
      <c r="Q354" s="168">
        <v>9</v>
      </c>
      <c r="R354" s="168">
        <v>3</v>
      </c>
      <c r="S354" s="168">
        <v>1</v>
      </c>
      <c r="T354" s="168">
        <v>0</v>
      </c>
      <c r="U354" s="168">
        <v>21</v>
      </c>
      <c r="V354" s="169">
        <v>4</v>
      </c>
      <c r="W354" s="168">
        <v>8</v>
      </c>
      <c r="X354" s="168">
        <v>11</v>
      </c>
      <c r="Y354" s="168">
        <v>3</v>
      </c>
      <c r="Z354" s="168">
        <v>1</v>
      </c>
      <c r="AA354" s="168">
        <v>27</v>
      </c>
      <c r="AB354" s="169">
        <v>1</v>
      </c>
      <c r="AC354" s="168">
        <v>14</v>
      </c>
      <c r="AD354" s="168">
        <v>7</v>
      </c>
      <c r="AE354" s="168">
        <v>7</v>
      </c>
      <c r="AF354" s="168">
        <v>0</v>
      </c>
      <c r="AG354" s="174">
        <v>29</v>
      </c>
    </row>
    <row r="355" spans="1:33">
      <c r="A355" s="104"/>
      <c r="B355" s="443"/>
      <c r="C355" s="444" t="s">
        <v>36</v>
      </c>
      <c r="D355" s="170">
        <v>695</v>
      </c>
      <c r="E355" s="171">
        <v>1315</v>
      </c>
      <c r="F355" s="171">
        <v>2071</v>
      </c>
      <c r="G355" s="171">
        <v>360</v>
      </c>
      <c r="H355" s="171">
        <v>58</v>
      </c>
      <c r="I355" s="175">
        <v>4499</v>
      </c>
      <c r="J355" s="170">
        <v>638</v>
      </c>
      <c r="K355" s="171">
        <v>2005</v>
      </c>
      <c r="L355" s="171">
        <v>1790</v>
      </c>
      <c r="M355" s="171">
        <v>311</v>
      </c>
      <c r="N355" s="171">
        <v>53</v>
      </c>
      <c r="O355" s="171">
        <v>4797</v>
      </c>
      <c r="P355" s="170">
        <v>716</v>
      </c>
      <c r="Q355" s="171">
        <v>2035</v>
      </c>
      <c r="R355" s="171">
        <v>1500</v>
      </c>
      <c r="S355" s="171">
        <v>375</v>
      </c>
      <c r="T355" s="171">
        <v>54</v>
      </c>
      <c r="U355" s="171">
        <v>4680</v>
      </c>
      <c r="V355" s="170">
        <v>860</v>
      </c>
      <c r="W355" s="171">
        <v>2583</v>
      </c>
      <c r="X355" s="171">
        <v>2329</v>
      </c>
      <c r="Y355" s="171">
        <v>660</v>
      </c>
      <c r="Z355" s="171">
        <v>89</v>
      </c>
      <c r="AA355" s="171">
        <v>6521</v>
      </c>
      <c r="AB355" s="170">
        <v>808</v>
      </c>
      <c r="AC355" s="171">
        <v>2439</v>
      </c>
      <c r="AD355" s="171">
        <v>2228</v>
      </c>
      <c r="AE355" s="171">
        <v>849</v>
      </c>
      <c r="AF355" s="171">
        <v>113</v>
      </c>
      <c r="AG355" s="175">
        <v>6437</v>
      </c>
    </row>
    <row r="356" spans="1:33">
      <c r="A356" s="446"/>
      <c r="B356" s="443" t="s">
        <v>36</v>
      </c>
      <c r="C356" s="444"/>
      <c r="D356" s="170">
        <v>2484</v>
      </c>
      <c r="E356" s="171">
        <v>4454</v>
      </c>
      <c r="F356" s="171">
        <v>8356</v>
      </c>
      <c r="G356" s="171">
        <v>1820</v>
      </c>
      <c r="H356" s="171">
        <v>366</v>
      </c>
      <c r="I356" s="175">
        <v>17480</v>
      </c>
      <c r="J356" s="170">
        <v>2405</v>
      </c>
      <c r="K356" s="171">
        <v>6415</v>
      </c>
      <c r="L356" s="171">
        <v>7040</v>
      </c>
      <c r="M356" s="171">
        <v>1513</v>
      </c>
      <c r="N356" s="171">
        <v>331</v>
      </c>
      <c r="O356" s="171">
        <v>17704</v>
      </c>
      <c r="P356" s="170">
        <v>2409</v>
      </c>
      <c r="Q356" s="171">
        <v>6198</v>
      </c>
      <c r="R356" s="171">
        <v>6036</v>
      </c>
      <c r="S356" s="171">
        <v>1601</v>
      </c>
      <c r="T356" s="171">
        <v>296</v>
      </c>
      <c r="U356" s="171">
        <v>16540</v>
      </c>
      <c r="V356" s="170">
        <v>2804</v>
      </c>
      <c r="W356" s="171">
        <v>7325</v>
      </c>
      <c r="X356" s="171">
        <v>7990</v>
      </c>
      <c r="Y356" s="171">
        <v>2534</v>
      </c>
      <c r="Z356" s="171">
        <v>456</v>
      </c>
      <c r="AA356" s="171">
        <v>21109</v>
      </c>
      <c r="AB356" s="170">
        <v>2613</v>
      </c>
      <c r="AC356" s="171">
        <v>6365</v>
      </c>
      <c r="AD356" s="171">
        <v>7255</v>
      </c>
      <c r="AE356" s="171">
        <v>2696</v>
      </c>
      <c r="AF356" s="171">
        <v>540</v>
      </c>
      <c r="AG356" s="175">
        <v>19469</v>
      </c>
    </row>
    <row r="357" spans="1:33">
      <c r="A357" s="104" t="s">
        <v>8</v>
      </c>
      <c r="B357" s="441" t="s">
        <v>41</v>
      </c>
      <c r="C357" s="58" t="s">
        <v>42</v>
      </c>
      <c r="D357" s="169">
        <v>104</v>
      </c>
      <c r="E357" s="168">
        <v>155</v>
      </c>
      <c r="F357" s="168">
        <v>100</v>
      </c>
      <c r="G357" s="168">
        <v>7</v>
      </c>
      <c r="H357" s="168">
        <v>2</v>
      </c>
      <c r="I357" s="174">
        <v>368</v>
      </c>
      <c r="J357" s="169">
        <v>120</v>
      </c>
      <c r="K357" s="168">
        <v>122</v>
      </c>
      <c r="L357" s="168">
        <v>47</v>
      </c>
      <c r="M357" s="168">
        <v>4</v>
      </c>
      <c r="N357" s="168">
        <v>2</v>
      </c>
      <c r="O357" s="168">
        <v>295</v>
      </c>
      <c r="P357" s="169">
        <v>93</v>
      </c>
      <c r="Q357" s="168">
        <v>63</v>
      </c>
      <c r="R357" s="168">
        <v>20</v>
      </c>
      <c r="S357" s="168">
        <v>1</v>
      </c>
      <c r="T357" s="168">
        <v>0</v>
      </c>
      <c r="U357" s="168">
        <v>177</v>
      </c>
      <c r="V357" s="169">
        <v>89</v>
      </c>
      <c r="W357" s="168">
        <v>63</v>
      </c>
      <c r="X357" s="168">
        <v>10</v>
      </c>
      <c r="Y357" s="168">
        <v>1</v>
      </c>
      <c r="Z357" s="168">
        <v>0</v>
      </c>
      <c r="AA357" s="168">
        <v>163</v>
      </c>
      <c r="AB357" s="169">
        <v>64</v>
      </c>
      <c r="AC357" s="168">
        <v>50</v>
      </c>
      <c r="AD357" s="168">
        <v>14</v>
      </c>
      <c r="AE357" s="168">
        <v>0</v>
      </c>
      <c r="AF357" s="168">
        <v>1</v>
      </c>
      <c r="AG357" s="174">
        <v>129</v>
      </c>
    </row>
    <row r="358" spans="1:33">
      <c r="A358" s="104"/>
      <c r="B358" s="441"/>
      <c r="C358" s="58" t="s">
        <v>43</v>
      </c>
      <c r="D358" s="169">
        <v>14</v>
      </c>
      <c r="E358" s="168">
        <v>35</v>
      </c>
      <c r="F358" s="168">
        <v>21</v>
      </c>
      <c r="G358" s="168">
        <v>6</v>
      </c>
      <c r="H358" s="168">
        <v>0</v>
      </c>
      <c r="I358" s="174">
        <v>76</v>
      </c>
      <c r="J358" s="169">
        <v>36</v>
      </c>
      <c r="K358" s="168">
        <v>50</v>
      </c>
      <c r="L358" s="168">
        <v>24</v>
      </c>
      <c r="M358" s="168">
        <v>3</v>
      </c>
      <c r="N358" s="168">
        <v>1</v>
      </c>
      <c r="O358" s="168">
        <v>114</v>
      </c>
      <c r="P358" s="169">
        <v>64</v>
      </c>
      <c r="Q358" s="168">
        <v>81</v>
      </c>
      <c r="R358" s="168">
        <v>31</v>
      </c>
      <c r="S358" s="168">
        <v>10</v>
      </c>
      <c r="T358" s="168">
        <v>0</v>
      </c>
      <c r="U358" s="168">
        <v>186</v>
      </c>
      <c r="V358" s="169">
        <v>65</v>
      </c>
      <c r="W358" s="168">
        <v>121</v>
      </c>
      <c r="X358" s="168">
        <v>66</v>
      </c>
      <c r="Y358" s="168">
        <v>7</v>
      </c>
      <c r="Z358" s="168">
        <v>0</v>
      </c>
      <c r="AA358" s="168">
        <v>259</v>
      </c>
      <c r="AB358" s="169">
        <v>55</v>
      </c>
      <c r="AC358" s="168">
        <v>124</v>
      </c>
      <c r="AD358" s="168">
        <v>47</v>
      </c>
      <c r="AE358" s="168">
        <v>13</v>
      </c>
      <c r="AF358" s="168">
        <v>0</v>
      </c>
      <c r="AG358" s="174">
        <v>239</v>
      </c>
    </row>
    <row r="359" spans="1:33">
      <c r="A359" s="104"/>
      <c r="B359" s="441"/>
      <c r="C359" s="58" t="s">
        <v>36</v>
      </c>
      <c r="D359" s="169">
        <v>118</v>
      </c>
      <c r="E359" s="168">
        <v>190</v>
      </c>
      <c r="F359" s="168">
        <v>121</v>
      </c>
      <c r="G359" s="168">
        <v>13</v>
      </c>
      <c r="H359" s="168">
        <v>2</v>
      </c>
      <c r="I359" s="174">
        <v>444</v>
      </c>
      <c r="J359" s="169">
        <v>156</v>
      </c>
      <c r="K359" s="168">
        <v>172</v>
      </c>
      <c r="L359" s="168">
        <v>71</v>
      </c>
      <c r="M359" s="168">
        <v>7</v>
      </c>
      <c r="N359" s="168">
        <v>3</v>
      </c>
      <c r="O359" s="168">
        <v>409</v>
      </c>
      <c r="P359" s="169">
        <v>157</v>
      </c>
      <c r="Q359" s="168">
        <v>144</v>
      </c>
      <c r="R359" s="168">
        <v>51</v>
      </c>
      <c r="S359" s="168">
        <v>11</v>
      </c>
      <c r="T359" s="168">
        <v>0</v>
      </c>
      <c r="U359" s="168">
        <v>363</v>
      </c>
      <c r="V359" s="169">
        <v>154</v>
      </c>
      <c r="W359" s="168">
        <v>184</v>
      </c>
      <c r="X359" s="168">
        <v>76</v>
      </c>
      <c r="Y359" s="168">
        <v>8</v>
      </c>
      <c r="Z359" s="168">
        <v>0</v>
      </c>
      <c r="AA359" s="168">
        <v>422</v>
      </c>
      <c r="AB359" s="169">
        <v>119</v>
      </c>
      <c r="AC359" s="168">
        <v>174</v>
      </c>
      <c r="AD359" s="168">
        <v>61</v>
      </c>
      <c r="AE359" s="168">
        <v>13</v>
      </c>
      <c r="AF359" s="168">
        <v>1</v>
      </c>
      <c r="AG359" s="174">
        <v>368</v>
      </c>
    </row>
    <row r="360" spans="1:33">
      <c r="A360" s="104"/>
      <c r="B360" s="442" t="s">
        <v>44</v>
      </c>
      <c r="C360" s="429" t="s">
        <v>45</v>
      </c>
      <c r="D360" s="172">
        <v>1</v>
      </c>
      <c r="E360" s="173">
        <v>1</v>
      </c>
      <c r="F360" s="173">
        <v>1</v>
      </c>
      <c r="G360" s="173">
        <v>0</v>
      </c>
      <c r="H360" s="173">
        <v>0</v>
      </c>
      <c r="I360" s="291">
        <v>3</v>
      </c>
      <c r="J360" s="172">
        <v>0</v>
      </c>
      <c r="K360" s="173">
        <v>2</v>
      </c>
      <c r="L360" s="173">
        <v>3</v>
      </c>
      <c r="M360" s="173">
        <v>0</v>
      </c>
      <c r="N360" s="173">
        <v>0</v>
      </c>
      <c r="O360" s="173">
        <v>5</v>
      </c>
      <c r="P360" s="172">
        <v>2</v>
      </c>
      <c r="Q360" s="173">
        <v>1</v>
      </c>
      <c r="R360" s="173">
        <v>1</v>
      </c>
      <c r="S360" s="173">
        <v>1</v>
      </c>
      <c r="T360" s="173">
        <v>0</v>
      </c>
      <c r="U360" s="173">
        <v>5</v>
      </c>
      <c r="V360" s="172">
        <v>3</v>
      </c>
      <c r="W360" s="173">
        <v>1</v>
      </c>
      <c r="X360" s="173">
        <v>0</v>
      </c>
      <c r="Y360" s="173">
        <v>0</v>
      </c>
      <c r="Z360" s="173">
        <v>0</v>
      </c>
      <c r="AA360" s="173">
        <v>4</v>
      </c>
      <c r="AB360" s="172">
        <v>5</v>
      </c>
      <c r="AC360" s="173">
        <v>2</v>
      </c>
      <c r="AD360" s="173">
        <v>1</v>
      </c>
      <c r="AE360" s="173">
        <v>0</v>
      </c>
      <c r="AF360" s="173">
        <v>0</v>
      </c>
      <c r="AG360" s="291">
        <v>8</v>
      </c>
    </row>
    <row r="361" spans="1:33" ht="26.25">
      <c r="A361" s="104"/>
      <c r="B361" s="441"/>
      <c r="C361" s="58" t="s">
        <v>751</v>
      </c>
      <c r="D361" s="169">
        <v>35</v>
      </c>
      <c r="E361" s="168">
        <v>26</v>
      </c>
      <c r="F361" s="168">
        <v>13</v>
      </c>
      <c r="G361" s="168">
        <v>0</v>
      </c>
      <c r="H361" s="168">
        <v>0</v>
      </c>
      <c r="I361" s="174">
        <v>74</v>
      </c>
      <c r="J361" s="169">
        <v>50</v>
      </c>
      <c r="K361" s="168">
        <v>33</v>
      </c>
      <c r="L361" s="168">
        <v>10</v>
      </c>
      <c r="M361" s="168">
        <v>1</v>
      </c>
      <c r="N361" s="168">
        <v>0</v>
      </c>
      <c r="O361" s="168">
        <v>94</v>
      </c>
      <c r="P361" s="169">
        <v>46</v>
      </c>
      <c r="Q361" s="168">
        <v>26</v>
      </c>
      <c r="R361" s="168">
        <v>3</v>
      </c>
      <c r="S361" s="168">
        <v>0</v>
      </c>
      <c r="T361" s="168">
        <v>0</v>
      </c>
      <c r="U361" s="168">
        <v>75</v>
      </c>
      <c r="V361" s="169">
        <v>57</v>
      </c>
      <c r="W361" s="168">
        <v>25</v>
      </c>
      <c r="X361" s="168">
        <v>8</v>
      </c>
      <c r="Y361" s="168">
        <v>0</v>
      </c>
      <c r="Z361" s="168">
        <v>0</v>
      </c>
      <c r="AA361" s="168">
        <v>90</v>
      </c>
      <c r="AB361" s="169">
        <v>50</v>
      </c>
      <c r="AC361" s="168">
        <v>39</v>
      </c>
      <c r="AD361" s="168">
        <v>7</v>
      </c>
      <c r="AE361" s="168">
        <v>0</v>
      </c>
      <c r="AF361" s="168">
        <v>0</v>
      </c>
      <c r="AG361" s="174">
        <v>96</v>
      </c>
    </row>
    <row r="362" spans="1:33">
      <c r="A362" s="104"/>
      <c r="B362" s="441"/>
      <c r="C362" s="58" t="s">
        <v>290</v>
      </c>
      <c r="D362" s="169">
        <v>17</v>
      </c>
      <c r="E362" s="168">
        <v>33</v>
      </c>
      <c r="F362" s="168">
        <v>35</v>
      </c>
      <c r="G362" s="168">
        <v>10</v>
      </c>
      <c r="H362" s="168">
        <v>0</v>
      </c>
      <c r="I362" s="174">
        <v>95</v>
      </c>
      <c r="J362" s="169">
        <v>21</v>
      </c>
      <c r="K362" s="168">
        <v>88</v>
      </c>
      <c r="L362" s="168">
        <v>48</v>
      </c>
      <c r="M362" s="168">
        <v>10</v>
      </c>
      <c r="N362" s="168">
        <v>0</v>
      </c>
      <c r="O362" s="168">
        <v>167</v>
      </c>
      <c r="P362" s="169">
        <v>29</v>
      </c>
      <c r="Q362" s="168">
        <v>94</v>
      </c>
      <c r="R362" s="168">
        <v>53</v>
      </c>
      <c r="S362" s="168">
        <v>11</v>
      </c>
      <c r="T362" s="168">
        <v>0</v>
      </c>
      <c r="U362" s="168">
        <v>187</v>
      </c>
      <c r="V362" s="169">
        <v>46</v>
      </c>
      <c r="W362" s="168">
        <v>111</v>
      </c>
      <c r="X362" s="168">
        <v>68</v>
      </c>
      <c r="Y362" s="168">
        <v>9</v>
      </c>
      <c r="Z362" s="168">
        <v>0</v>
      </c>
      <c r="AA362" s="168">
        <v>234</v>
      </c>
      <c r="AB362" s="169">
        <v>34</v>
      </c>
      <c r="AC362" s="168">
        <v>70</v>
      </c>
      <c r="AD362" s="168">
        <v>72</v>
      </c>
      <c r="AE362" s="168">
        <v>12</v>
      </c>
      <c r="AF362" s="168">
        <v>0</v>
      </c>
      <c r="AG362" s="174">
        <v>188</v>
      </c>
    </row>
    <row r="363" spans="1:33">
      <c r="A363" s="104"/>
      <c r="B363" s="443"/>
      <c r="C363" s="444" t="s">
        <v>36</v>
      </c>
      <c r="D363" s="170">
        <v>53</v>
      </c>
      <c r="E363" s="171">
        <v>60</v>
      </c>
      <c r="F363" s="171">
        <v>49</v>
      </c>
      <c r="G363" s="171">
        <v>10</v>
      </c>
      <c r="H363" s="171">
        <v>0</v>
      </c>
      <c r="I363" s="175">
        <v>172</v>
      </c>
      <c r="J363" s="170">
        <v>71</v>
      </c>
      <c r="K363" s="171">
        <v>123</v>
      </c>
      <c r="L363" s="171">
        <v>61</v>
      </c>
      <c r="M363" s="171">
        <v>11</v>
      </c>
      <c r="N363" s="171">
        <v>0</v>
      </c>
      <c r="O363" s="171">
        <v>266</v>
      </c>
      <c r="P363" s="170">
        <v>77</v>
      </c>
      <c r="Q363" s="171">
        <v>121</v>
      </c>
      <c r="R363" s="171">
        <v>57</v>
      </c>
      <c r="S363" s="171">
        <v>12</v>
      </c>
      <c r="T363" s="171">
        <v>0</v>
      </c>
      <c r="U363" s="171">
        <v>267</v>
      </c>
      <c r="V363" s="170">
        <v>106</v>
      </c>
      <c r="W363" s="171">
        <v>137</v>
      </c>
      <c r="X363" s="171">
        <v>76</v>
      </c>
      <c r="Y363" s="171">
        <v>9</v>
      </c>
      <c r="Z363" s="171">
        <v>0</v>
      </c>
      <c r="AA363" s="171">
        <v>328</v>
      </c>
      <c r="AB363" s="170">
        <v>89</v>
      </c>
      <c r="AC363" s="171">
        <v>111</v>
      </c>
      <c r="AD363" s="171">
        <v>80</v>
      </c>
      <c r="AE363" s="171">
        <v>12</v>
      </c>
      <c r="AF363" s="171">
        <v>0</v>
      </c>
      <c r="AG363" s="175">
        <v>292</v>
      </c>
    </row>
    <row r="364" spans="1:33">
      <c r="A364" s="446"/>
      <c r="B364" s="443" t="s">
        <v>36</v>
      </c>
      <c r="C364" s="444"/>
      <c r="D364" s="170">
        <v>171</v>
      </c>
      <c r="E364" s="171">
        <v>250</v>
      </c>
      <c r="F364" s="171">
        <v>170</v>
      </c>
      <c r="G364" s="171">
        <v>23</v>
      </c>
      <c r="H364" s="171">
        <v>2</v>
      </c>
      <c r="I364" s="175">
        <v>616</v>
      </c>
      <c r="J364" s="170">
        <v>227</v>
      </c>
      <c r="K364" s="171">
        <v>295</v>
      </c>
      <c r="L364" s="171">
        <v>132</v>
      </c>
      <c r="M364" s="171">
        <v>18</v>
      </c>
      <c r="N364" s="171">
        <v>3</v>
      </c>
      <c r="O364" s="171">
        <v>675</v>
      </c>
      <c r="P364" s="170">
        <v>234</v>
      </c>
      <c r="Q364" s="171">
        <v>265</v>
      </c>
      <c r="R364" s="171">
        <v>108</v>
      </c>
      <c r="S364" s="171">
        <v>23</v>
      </c>
      <c r="T364" s="171">
        <v>0</v>
      </c>
      <c r="U364" s="171">
        <v>630</v>
      </c>
      <c r="V364" s="170">
        <v>260</v>
      </c>
      <c r="W364" s="171">
        <v>321</v>
      </c>
      <c r="X364" s="171">
        <v>152</v>
      </c>
      <c r="Y364" s="171">
        <v>17</v>
      </c>
      <c r="Z364" s="171">
        <v>0</v>
      </c>
      <c r="AA364" s="171">
        <v>750</v>
      </c>
      <c r="AB364" s="170">
        <v>208</v>
      </c>
      <c r="AC364" s="171">
        <v>285</v>
      </c>
      <c r="AD364" s="171">
        <v>141</v>
      </c>
      <c r="AE364" s="171">
        <v>25</v>
      </c>
      <c r="AF364" s="171">
        <v>1</v>
      </c>
      <c r="AG364" s="175">
        <v>660</v>
      </c>
    </row>
    <row r="365" spans="1:33" ht="26.25">
      <c r="A365" s="104" t="s">
        <v>9</v>
      </c>
      <c r="B365" s="441" t="s">
        <v>180</v>
      </c>
      <c r="C365" s="58" t="s">
        <v>47</v>
      </c>
      <c r="D365" s="169">
        <v>41</v>
      </c>
      <c r="E365" s="168">
        <v>149</v>
      </c>
      <c r="F365" s="168">
        <v>200</v>
      </c>
      <c r="G365" s="168">
        <v>322</v>
      </c>
      <c r="H365" s="168">
        <v>26</v>
      </c>
      <c r="I365" s="174">
        <v>738</v>
      </c>
      <c r="J365" s="169">
        <v>38</v>
      </c>
      <c r="K365" s="168">
        <v>171</v>
      </c>
      <c r="L365" s="168">
        <v>194</v>
      </c>
      <c r="M365" s="168">
        <v>279</v>
      </c>
      <c r="N365" s="168">
        <v>19</v>
      </c>
      <c r="O365" s="168">
        <v>701</v>
      </c>
      <c r="P365" s="169">
        <v>38</v>
      </c>
      <c r="Q365" s="168">
        <v>181</v>
      </c>
      <c r="R365" s="168">
        <v>158</v>
      </c>
      <c r="S365" s="168">
        <v>233</v>
      </c>
      <c r="T365" s="168">
        <v>15</v>
      </c>
      <c r="U365" s="168">
        <v>625</v>
      </c>
      <c r="V365" s="169">
        <v>61</v>
      </c>
      <c r="W365" s="168">
        <v>264</v>
      </c>
      <c r="X365" s="168">
        <v>216</v>
      </c>
      <c r="Y365" s="168">
        <v>314</v>
      </c>
      <c r="Z365" s="168">
        <v>19</v>
      </c>
      <c r="AA365" s="168">
        <v>874</v>
      </c>
      <c r="AB365" s="169">
        <v>51</v>
      </c>
      <c r="AC365" s="168">
        <v>200</v>
      </c>
      <c r="AD365" s="168">
        <v>140</v>
      </c>
      <c r="AE365" s="168">
        <v>231</v>
      </c>
      <c r="AF365" s="168">
        <v>14</v>
      </c>
      <c r="AG365" s="174">
        <v>636</v>
      </c>
    </row>
    <row r="366" spans="1:33" ht="26.25">
      <c r="A366" s="104"/>
      <c r="B366" s="441"/>
      <c r="C366" s="58" t="s">
        <v>48</v>
      </c>
      <c r="D366" s="169">
        <v>333</v>
      </c>
      <c r="E366" s="168">
        <v>358</v>
      </c>
      <c r="F366" s="168">
        <v>533</v>
      </c>
      <c r="G366" s="168">
        <v>811</v>
      </c>
      <c r="H366" s="168">
        <v>101</v>
      </c>
      <c r="I366" s="174">
        <v>2136</v>
      </c>
      <c r="J366" s="169">
        <v>351</v>
      </c>
      <c r="K366" s="168">
        <v>414</v>
      </c>
      <c r="L366" s="168">
        <v>430</v>
      </c>
      <c r="M366" s="168">
        <v>689</v>
      </c>
      <c r="N366" s="168">
        <v>102</v>
      </c>
      <c r="O366" s="168">
        <v>1986</v>
      </c>
      <c r="P366" s="169">
        <v>367</v>
      </c>
      <c r="Q366" s="168">
        <v>422</v>
      </c>
      <c r="R366" s="168">
        <v>394</v>
      </c>
      <c r="S366" s="168">
        <v>652</v>
      </c>
      <c r="T366" s="168">
        <v>112</v>
      </c>
      <c r="U366" s="168">
        <v>1947</v>
      </c>
      <c r="V366" s="169">
        <v>396</v>
      </c>
      <c r="W366" s="168">
        <v>455</v>
      </c>
      <c r="X366" s="168">
        <v>498</v>
      </c>
      <c r="Y366" s="168">
        <v>807</v>
      </c>
      <c r="Z366" s="168">
        <v>169</v>
      </c>
      <c r="AA366" s="168">
        <v>2325</v>
      </c>
      <c r="AB366" s="169">
        <v>358</v>
      </c>
      <c r="AC366" s="168">
        <v>425</v>
      </c>
      <c r="AD366" s="168">
        <v>423</v>
      </c>
      <c r="AE366" s="168">
        <v>743</v>
      </c>
      <c r="AF366" s="168">
        <v>150</v>
      </c>
      <c r="AG366" s="174">
        <v>2099</v>
      </c>
    </row>
    <row r="367" spans="1:33">
      <c r="A367" s="104"/>
      <c r="B367" s="441"/>
      <c r="C367" s="58" t="s">
        <v>36</v>
      </c>
      <c r="D367" s="169">
        <v>374</v>
      </c>
      <c r="E367" s="168">
        <v>507</v>
      </c>
      <c r="F367" s="168">
        <v>733</v>
      </c>
      <c r="G367" s="168">
        <v>1133</v>
      </c>
      <c r="H367" s="168">
        <v>127</v>
      </c>
      <c r="I367" s="174">
        <v>2874</v>
      </c>
      <c r="J367" s="169">
        <v>389</v>
      </c>
      <c r="K367" s="168">
        <v>585</v>
      </c>
      <c r="L367" s="168">
        <v>624</v>
      </c>
      <c r="M367" s="168">
        <v>968</v>
      </c>
      <c r="N367" s="168">
        <v>121</v>
      </c>
      <c r="O367" s="168">
        <v>2687</v>
      </c>
      <c r="P367" s="169">
        <v>405</v>
      </c>
      <c r="Q367" s="168">
        <v>603</v>
      </c>
      <c r="R367" s="168">
        <v>552</v>
      </c>
      <c r="S367" s="168">
        <v>885</v>
      </c>
      <c r="T367" s="168">
        <v>127</v>
      </c>
      <c r="U367" s="168">
        <v>2572</v>
      </c>
      <c r="V367" s="169">
        <v>457</v>
      </c>
      <c r="W367" s="168">
        <v>719</v>
      </c>
      <c r="X367" s="168">
        <v>714</v>
      </c>
      <c r="Y367" s="168">
        <v>1121</v>
      </c>
      <c r="Z367" s="168">
        <v>188</v>
      </c>
      <c r="AA367" s="168">
        <v>3199</v>
      </c>
      <c r="AB367" s="169">
        <v>409</v>
      </c>
      <c r="AC367" s="168">
        <v>625</v>
      </c>
      <c r="AD367" s="168">
        <v>563</v>
      </c>
      <c r="AE367" s="168">
        <v>974</v>
      </c>
      <c r="AF367" s="168">
        <v>164</v>
      </c>
      <c r="AG367" s="174">
        <v>2735</v>
      </c>
    </row>
    <row r="368" spans="1:33" ht="26.25">
      <c r="A368" s="104"/>
      <c r="B368" s="442" t="s">
        <v>181</v>
      </c>
      <c r="C368" s="429" t="s">
        <v>49</v>
      </c>
      <c r="D368" s="172">
        <v>3</v>
      </c>
      <c r="E368" s="173">
        <v>5</v>
      </c>
      <c r="F368" s="173">
        <v>10</v>
      </c>
      <c r="G368" s="173">
        <v>18</v>
      </c>
      <c r="H368" s="173">
        <v>6</v>
      </c>
      <c r="I368" s="291">
        <v>42</v>
      </c>
      <c r="J368" s="172">
        <v>1</v>
      </c>
      <c r="K368" s="173">
        <v>1</v>
      </c>
      <c r="L368" s="173">
        <v>9</v>
      </c>
      <c r="M368" s="173">
        <v>13</v>
      </c>
      <c r="N368" s="173">
        <v>2</v>
      </c>
      <c r="O368" s="173">
        <v>26</v>
      </c>
      <c r="P368" s="172">
        <v>2</v>
      </c>
      <c r="Q368" s="173">
        <v>5</v>
      </c>
      <c r="R368" s="173">
        <v>13</v>
      </c>
      <c r="S368" s="173">
        <v>16</v>
      </c>
      <c r="T368" s="173">
        <v>1</v>
      </c>
      <c r="U368" s="173">
        <v>37</v>
      </c>
      <c r="V368" s="172">
        <v>4</v>
      </c>
      <c r="W368" s="173">
        <v>4</v>
      </c>
      <c r="X368" s="173">
        <v>14</v>
      </c>
      <c r="Y368" s="173">
        <v>10</v>
      </c>
      <c r="Z368" s="173">
        <v>1</v>
      </c>
      <c r="AA368" s="173">
        <v>33</v>
      </c>
      <c r="AB368" s="172">
        <v>0</v>
      </c>
      <c r="AC368" s="173">
        <v>8</v>
      </c>
      <c r="AD368" s="173">
        <v>11</v>
      </c>
      <c r="AE368" s="173">
        <v>10</v>
      </c>
      <c r="AF368" s="173">
        <v>1</v>
      </c>
      <c r="AG368" s="291">
        <v>30</v>
      </c>
    </row>
    <row r="369" spans="1:33" ht="26.25">
      <c r="A369" s="104"/>
      <c r="B369" s="441"/>
      <c r="C369" s="58" t="s">
        <v>291</v>
      </c>
      <c r="D369" s="169">
        <v>2</v>
      </c>
      <c r="E369" s="168">
        <v>1</v>
      </c>
      <c r="F369" s="168">
        <v>4</v>
      </c>
      <c r="G369" s="168">
        <v>2</v>
      </c>
      <c r="H369" s="168">
        <v>0</v>
      </c>
      <c r="I369" s="174">
        <v>9</v>
      </c>
      <c r="J369" s="169">
        <v>0</v>
      </c>
      <c r="K369" s="168">
        <v>3</v>
      </c>
      <c r="L369" s="168">
        <v>7</v>
      </c>
      <c r="M369" s="168">
        <v>5</v>
      </c>
      <c r="N369" s="168">
        <v>0</v>
      </c>
      <c r="O369" s="168">
        <v>15</v>
      </c>
      <c r="P369" s="169">
        <v>1</v>
      </c>
      <c r="Q369" s="168">
        <v>7</v>
      </c>
      <c r="R369" s="168">
        <v>20</v>
      </c>
      <c r="S369" s="168">
        <v>1</v>
      </c>
      <c r="T369" s="168">
        <v>1</v>
      </c>
      <c r="U369" s="168">
        <v>30</v>
      </c>
      <c r="V369" s="169">
        <v>1</v>
      </c>
      <c r="W369" s="168">
        <v>2</v>
      </c>
      <c r="X369" s="168">
        <v>2</v>
      </c>
      <c r="Y369" s="168">
        <v>2</v>
      </c>
      <c r="Z369" s="168">
        <v>0</v>
      </c>
      <c r="AA369" s="168">
        <v>7</v>
      </c>
      <c r="AB369" s="169">
        <v>4</v>
      </c>
      <c r="AC369" s="168">
        <v>2</v>
      </c>
      <c r="AD369" s="168">
        <v>4</v>
      </c>
      <c r="AE369" s="168">
        <v>3</v>
      </c>
      <c r="AF369" s="168">
        <v>0</v>
      </c>
      <c r="AG369" s="174">
        <v>13</v>
      </c>
    </row>
    <row r="370" spans="1:33">
      <c r="A370" s="104"/>
      <c r="B370" s="443"/>
      <c r="C370" s="444" t="s">
        <v>36</v>
      </c>
      <c r="D370" s="170">
        <v>5</v>
      </c>
      <c r="E370" s="171">
        <v>6</v>
      </c>
      <c r="F370" s="171">
        <v>14</v>
      </c>
      <c r="G370" s="171">
        <v>20</v>
      </c>
      <c r="H370" s="171">
        <v>6</v>
      </c>
      <c r="I370" s="175">
        <v>51</v>
      </c>
      <c r="J370" s="170">
        <v>1</v>
      </c>
      <c r="K370" s="171">
        <v>4</v>
      </c>
      <c r="L370" s="171">
        <v>16</v>
      </c>
      <c r="M370" s="171">
        <v>18</v>
      </c>
      <c r="N370" s="171">
        <v>2</v>
      </c>
      <c r="O370" s="171">
        <v>41</v>
      </c>
      <c r="P370" s="170">
        <v>3</v>
      </c>
      <c r="Q370" s="171">
        <v>12</v>
      </c>
      <c r="R370" s="171">
        <v>33</v>
      </c>
      <c r="S370" s="171">
        <v>17</v>
      </c>
      <c r="T370" s="171">
        <v>2</v>
      </c>
      <c r="U370" s="171">
        <v>67</v>
      </c>
      <c r="V370" s="170">
        <v>5</v>
      </c>
      <c r="W370" s="171">
        <v>6</v>
      </c>
      <c r="X370" s="171">
        <v>16</v>
      </c>
      <c r="Y370" s="171">
        <v>12</v>
      </c>
      <c r="Z370" s="171">
        <v>1</v>
      </c>
      <c r="AA370" s="171">
        <v>40</v>
      </c>
      <c r="AB370" s="170">
        <v>4</v>
      </c>
      <c r="AC370" s="171">
        <v>10</v>
      </c>
      <c r="AD370" s="171">
        <v>15</v>
      </c>
      <c r="AE370" s="171">
        <v>13</v>
      </c>
      <c r="AF370" s="171">
        <v>1</v>
      </c>
      <c r="AG370" s="175">
        <v>43</v>
      </c>
    </row>
    <row r="371" spans="1:33">
      <c r="A371" s="446"/>
      <c r="B371" s="443" t="s">
        <v>36</v>
      </c>
      <c r="C371" s="444"/>
      <c r="D371" s="170">
        <v>379</v>
      </c>
      <c r="E371" s="171">
        <v>513</v>
      </c>
      <c r="F371" s="171">
        <v>747</v>
      </c>
      <c r="G371" s="171">
        <v>1153</v>
      </c>
      <c r="H371" s="171">
        <v>133</v>
      </c>
      <c r="I371" s="175">
        <v>2925</v>
      </c>
      <c r="J371" s="170">
        <v>390</v>
      </c>
      <c r="K371" s="171">
        <v>589</v>
      </c>
      <c r="L371" s="171">
        <v>640</v>
      </c>
      <c r="M371" s="171">
        <v>986</v>
      </c>
      <c r="N371" s="171">
        <v>123</v>
      </c>
      <c r="O371" s="171">
        <v>2728</v>
      </c>
      <c r="P371" s="170">
        <v>408</v>
      </c>
      <c r="Q371" s="171">
        <v>615</v>
      </c>
      <c r="R371" s="171">
        <v>585</v>
      </c>
      <c r="S371" s="171">
        <v>902</v>
      </c>
      <c r="T371" s="171">
        <v>129</v>
      </c>
      <c r="U371" s="171">
        <v>2639</v>
      </c>
      <c r="V371" s="170">
        <v>462</v>
      </c>
      <c r="W371" s="171">
        <v>725</v>
      </c>
      <c r="X371" s="171">
        <v>730</v>
      </c>
      <c r="Y371" s="171">
        <v>1133</v>
      </c>
      <c r="Z371" s="171">
        <v>189</v>
      </c>
      <c r="AA371" s="171">
        <v>3239</v>
      </c>
      <c r="AB371" s="170">
        <v>413</v>
      </c>
      <c r="AC371" s="171">
        <v>635</v>
      </c>
      <c r="AD371" s="171">
        <v>578</v>
      </c>
      <c r="AE371" s="171">
        <v>987</v>
      </c>
      <c r="AF371" s="171">
        <v>165</v>
      </c>
      <c r="AG371" s="175">
        <v>2778</v>
      </c>
    </row>
    <row r="372" spans="1:33" ht="26.25">
      <c r="A372" s="104" t="s">
        <v>10</v>
      </c>
      <c r="B372" s="441" t="s">
        <v>50</v>
      </c>
      <c r="C372" s="58" t="s">
        <v>50</v>
      </c>
      <c r="D372" s="169">
        <v>0</v>
      </c>
      <c r="E372" s="168">
        <v>0</v>
      </c>
      <c r="F372" s="168">
        <v>0</v>
      </c>
      <c r="G372" s="168">
        <v>0</v>
      </c>
      <c r="H372" s="168">
        <v>0</v>
      </c>
      <c r="I372" s="174">
        <v>0</v>
      </c>
      <c r="J372" s="169">
        <v>0</v>
      </c>
      <c r="K372" s="168">
        <v>0</v>
      </c>
      <c r="L372" s="168">
        <v>0</v>
      </c>
      <c r="M372" s="168">
        <v>0</v>
      </c>
      <c r="N372" s="168">
        <v>0</v>
      </c>
      <c r="O372" s="168">
        <v>0</v>
      </c>
      <c r="P372" s="169">
        <v>0</v>
      </c>
      <c r="Q372" s="168">
        <v>0</v>
      </c>
      <c r="R372" s="168">
        <v>0</v>
      </c>
      <c r="S372" s="168">
        <v>0</v>
      </c>
      <c r="T372" s="168">
        <v>0</v>
      </c>
      <c r="U372" s="168">
        <v>0</v>
      </c>
      <c r="V372" s="169">
        <v>0</v>
      </c>
      <c r="W372" s="168">
        <v>0</v>
      </c>
      <c r="X372" s="168">
        <v>1</v>
      </c>
      <c r="Y372" s="168">
        <v>0</v>
      </c>
      <c r="Z372" s="168">
        <v>0</v>
      </c>
      <c r="AA372" s="168">
        <v>1</v>
      </c>
      <c r="AB372" s="169">
        <v>0</v>
      </c>
      <c r="AC372" s="168">
        <v>0</v>
      </c>
      <c r="AD372" s="168">
        <v>0</v>
      </c>
      <c r="AE372" s="168">
        <v>0</v>
      </c>
      <c r="AF372" s="168">
        <v>0</v>
      </c>
      <c r="AG372" s="174">
        <v>0</v>
      </c>
    </row>
    <row r="373" spans="1:33">
      <c r="A373" s="104"/>
      <c r="B373" s="441" t="s">
        <v>51</v>
      </c>
      <c r="C373" s="58" t="s">
        <v>51</v>
      </c>
      <c r="D373" s="169">
        <v>1</v>
      </c>
      <c r="E373" s="168">
        <v>1</v>
      </c>
      <c r="F373" s="168">
        <v>3</v>
      </c>
      <c r="G373" s="168">
        <v>0</v>
      </c>
      <c r="H373" s="168">
        <v>0</v>
      </c>
      <c r="I373" s="174">
        <v>5</v>
      </c>
      <c r="J373" s="169">
        <v>0</v>
      </c>
      <c r="K373" s="168">
        <v>0</v>
      </c>
      <c r="L373" s="168">
        <v>0</v>
      </c>
      <c r="M373" s="168">
        <v>0</v>
      </c>
      <c r="N373" s="168">
        <v>0</v>
      </c>
      <c r="O373" s="168">
        <v>0</v>
      </c>
      <c r="P373" s="169">
        <v>0</v>
      </c>
      <c r="Q373" s="168">
        <v>0</v>
      </c>
      <c r="R373" s="168">
        <v>0</v>
      </c>
      <c r="S373" s="168">
        <v>0</v>
      </c>
      <c r="T373" s="168">
        <v>0</v>
      </c>
      <c r="U373" s="168">
        <v>0</v>
      </c>
      <c r="V373" s="169">
        <v>0</v>
      </c>
      <c r="W373" s="168">
        <v>3</v>
      </c>
      <c r="X373" s="168">
        <v>0</v>
      </c>
      <c r="Y373" s="168">
        <v>0</v>
      </c>
      <c r="Z373" s="168">
        <v>0</v>
      </c>
      <c r="AA373" s="168">
        <v>3</v>
      </c>
      <c r="AB373" s="169">
        <v>0</v>
      </c>
      <c r="AC373" s="168">
        <v>1</v>
      </c>
      <c r="AD373" s="168">
        <v>0</v>
      </c>
      <c r="AE373" s="168">
        <v>0</v>
      </c>
      <c r="AF373" s="168">
        <v>0</v>
      </c>
      <c r="AG373" s="174">
        <v>1</v>
      </c>
    </row>
    <row r="374" spans="1:33">
      <c r="A374" s="104"/>
      <c r="B374" s="442" t="s">
        <v>182</v>
      </c>
      <c r="C374" s="429" t="s">
        <v>52</v>
      </c>
      <c r="D374" s="172">
        <v>4</v>
      </c>
      <c r="E374" s="173">
        <v>6</v>
      </c>
      <c r="F374" s="173">
        <v>9</v>
      </c>
      <c r="G374" s="173">
        <v>2</v>
      </c>
      <c r="H374" s="173">
        <v>1</v>
      </c>
      <c r="I374" s="291">
        <v>22</v>
      </c>
      <c r="J374" s="172">
        <v>3</v>
      </c>
      <c r="K374" s="173">
        <v>6</v>
      </c>
      <c r="L374" s="173">
        <v>5</v>
      </c>
      <c r="M374" s="173">
        <v>1</v>
      </c>
      <c r="N374" s="173">
        <v>1</v>
      </c>
      <c r="O374" s="173">
        <v>16</v>
      </c>
      <c r="P374" s="172">
        <v>1</v>
      </c>
      <c r="Q374" s="173">
        <v>8</v>
      </c>
      <c r="R374" s="173">
        <v>6</v>
      </c>
      <c r="S374" s="173">
        <v>3</v>
      </c>
      <c r="T374" s="173">
        <v>1</v>
      </c>
      <c r="U374" s="173">
        <v>19</v>
      </c>
      <c r="V374" s="172">
        <v>2</v>
      </c>
      <c r="W374" s="173">
        <v>8</v>
      </c>
      <c r="X374" s="173">
        <v>0</v>
      </c>
      <c r="Y374" s="173">
        <v>3</v>
      </c>
      <c r="Z374" s="173">
        <v>0</v>
      </c>
      <c r="AA374" s="173">
        <v>13</v>
      </c>
      <c r="AB374" s="172">
        <v>3</v>
      </c>
      <c r="AC374" s="173">
        <v>5</v>
      </c>
      <c r="AD374" s="173">
        <v>6</v>
      </c>
      <c r="AE374" s="173">
        <v>4</v>
      </c>
      <c r="AF374" s="173">
        <v>1</v>
      </c>
      <c r="AG374" s="291">
        <v>19</v>
      </c>
    </row>
    <row r="375" spans="1:33">
      <c r="A375" s="104"/>
      <c r="B375" s="441"/>
      <c r="C375" s="58" t="s">
        <v>53</v>
      </c>
      <c r="D375" s="169">
        <v>152</v>
      </c>
      <c r="E375" s="168">
        <v>156</v>
      </c>
      <c r="F375" s="168">
        <v>328</v>
      </c>
      <c r="G375" s="168">
        <v>100</v>
      </c>
      <c r="H375" s="168">
        <v>15</v>
      </c>
      <c r="I375" s="174">
        <v>751</v>
      </c>
      <c r="J375" s="169">
        <v>99</v>
      </c>
      <c r="K375" s="168">
        <v>220</v>
      </c>
      <c r="L375" s="168">
        <v>291</v>
      </c>
      <c r="M375" s="168">
        <v>106</v>
      </c>
      <c r="N375" s="168">
        <v>10</v>
      </c>
      <c r="O375" s="168">
        <v>726</v>
      </c>
      <c r="P375" s="169">
        <v>107</v>
      </c>
      <c r="Q375" s="168">
        <v>214</v>
      </c>
      <c r="R375" s="168">
        <v>257</v>
      </c>
      <c r="S375" s="168">
        <v>94</v>
      </c>
      <c r="T375" s="168">
        <v>13</v>
      </c>
      <c r="U375" s="168">
        <v>685</v>
      </c>
      <c r="V375" s="169">
        <v>110</v>
      </c>
      <c r="W375" s="168">
        <v>219</v>
      </c>
      <c r="X375" s="168">
        <v>345</v>
      </c>
      <c r="Y375" s="168">
        <v>170</v>
      </c>
      <c r="Z375" s="168">
        <v>21</v>
      </c>
      <c r="AA375" s="168">
        <v>865</v>
      </c>
      <c r="AB375" s="169">
        <v>80</v>
      </c>
      <c r="AC375" s="168">
        <v>212</v>
      </c>
      <c r="AD375" s="168">
        <v>291</v>
      </c>
      <c r="AE375" s="168">
        <v>159</v>
      </c>
      <c r="AF375" s="168">
        <v>33</v>
      </c>
      <c r="AG375" s="174">
        <v>775</v>
      </c>
    </row>
    <row r="376" spans="1:33">
      <c r="A376" s="104"/>
      <c r="B376" s="443"/>
      <c r="C376" s="444" t="s">
        <v>36</v>
      </c>
      <c r="D376" s="170">
        <v>156</v>
      </c>
      <c r="E376" s="171">
        <v>162</v>
      </c>
      <c r="F376" s="171">
        <v>337</v>
      </c>
      <c r="G376" s="171">
        <v>102</v>
      </c>
      <c r="H376" s="171">
        <v>16</v>
      </c>
      <c r="I376" s="175">
        <v>773</v>
      </c>
      <c r="J376" s="170">
        <v>102</v>
      </c>
      <c r="K376" s="171">
        <v>226</v>
      </c>
      <c r="L376" s="171">
        <v>296</v>
      </c>
      <c r="M376" s="171">
        <v>107</v>
      </c>
      <c r="N376" s="171">
        <v>11</v>
      </c>
      <c r="O376" s="171">
        <v>742</v>
      </c>
      <c r="P376" s="170">
        <v>108</v>
      </c>
      <c r="Q376" s="171">
        <v>222</v>
      </c>
      <c r="R376" s="171">
        <v>263</v>
      </c>
      <c r="S376" s="171">
        <v>97</v>
      </c>
      <c r="T376" s="171">
        <v>14</v>
      </c>
      <c r="U376" s="171">
        <v>704</v>
      </c>
      <c r="V376" s="170">
        <v>112</v>
      </c>
      <c r="W376" s="171">
        <v>227</v>
      </c>
      <c r="X376" s="171">
        <v>345</v>
      </c>
      <c r="Y376" s="171">
        <v>173</v>
      </c>
      <c r="Z376" s="171">
        <v>21</v>
      </c>
      <c r="AA376" s="171">
        <v>878</v>
      </c>
      <c r="AB376" s="170">
        <v>83</v>
      </c>
      <c r="AC376" s="171">
        <v>217</v>
      </c>
      <c r="AD376" s="171">
        <v>297</v>
      </c>
      <c r="AE376" s="171">
        <v>163</v>
      </c>
      <c r="AF376" s="171">
        <v>34</v>
      </c>
      <c r="AG376" s="175">
        <v>794</v>
      </c>
    </row>
    <row r="377" spans="1:33">
      <c r="A377" s="446"/>
      <c r="B377" s="443" t="s">
        <v>36</v>
      </c>
      <c r="C377" s="444"/>
      <c r="D377" s="170">
        <v>157</v>
      </c>
      <c r="E377" s="171">
        <v>163</v>
      </c>
      <c r="F377" s="171">
        <v>340</v>
      </c>
      <c r="G377" s="171">
        <v>102</v>
      </c>
      <c r="H377" s="171">
        <v>16</v>
      </c>
      <c r="I377" s="175">
        <v>778</v>
      </c>
      <c r="J377" s="170">
        <v>102</v>
      </c>
      <c r="K377" s="171">
        <v>226</v>
      </c>
      <c r="L377" s="171">
        <v>296</v>
      </c>
      <c r="M377" s="171">
        <v>107</v>
      </c>
      <c r="N377" s="171">
        <v>11</v>
      </c>
      <c r="O377" s="171">
        <v>742</v>
      </c>
      <c r="P377" s="170">
        <v>108</v>
      </c>
      <c r="Q377" s="171">
        <v>222</v>
      </c>
      <c r="R377" s="171">
        <v>263</v>
      </c>
      <c r="S377" s="171">
        <v>97</v>
      </c>
      <c r="T377" s="171">
        <v>14</v>
      </c>
      <c r="U377" s="171">
        <v>704</v>
      </c>
      <c r="V377" s="170">
        <v>112</v>
      </c>
      <c r="W377" s="171">
        <v>230</v>
      </c>
      <c r="X377" s="171">
        <v>346</v>
      </c>
      <c r="Y377" s="171">
        <v>173</v>
      </c>
      <c r="Z377" s="171">
        <v>21</v>
      </c>
      <c r="AA377" s="171">
        <v>882</v>
      </c>
      <c r="AB377" s="170">
        <v>83</v>
      </c>
      <c r="AC377" s="171">
        <v>218</v>
      </c>
      <c r="AD377" s="171">
        <v>297</v>
      </c>
      <c r="AE377" s="171">
        <v>163</v>
      </c>
      <c r="AF377" s="171">
        <v>34</v>
      </c>
      <c r="AG377" s="175">
        <v>795</v>
      </c>
    </row>
    <row r="378" spans="1:33">
      <c r="A378" s="104" t="s">
        <v>11</v>
      </c>
      <c r="B378" s="441" t="s">
        <v>54</v>
      </c>
      <c r="C378" s="58" t="s">
        <v>55</v>
      </c>
      <c r="D378" s="169">
        <v>10</v>
      </c>
      <c r="E378" s="168">
        <v>5</v>
      </c>
      <c r="F378" s="168">
        <v>3</v>
      </c>
      <c r="G378" s="168">
        <v>0</v>
      </c>
      <c r="H378" s="168">
        <v>0</v>
      </c>
      <c r="I378" s="174">
        <v>18</v>
      </c>
      <c r="J378" s="169">
        <v>9</v>
      </c>
      <c r="K378" s="168">
        <v>8</v>
      </c>
      <c r="L378" s="168">
        <v>1</v>
      </c>
      <c r="M378" s="168">
        <v>0</v>
      </c>
      <c r="N378" s="168">
        <v>0</v>
      </c>
      <c r="O378" s="168">
        <v>18</v>
      </c>
      <c r="P378" s="169">
        <v>16</v>
      </c>
      <c r="Q378" s="168">
        <v>11</v>
      </c>
      <c r="R378" s="168">
        <v>0</v>
      </c>
      <c r="S378" s="168">
        <v>0</v>
      </c>
      <c r="T378" s="168">
        <v>0</v>
      </c>
      <c r="U378" s="168">
        <v>27</v>
      </c>
      <c r="V378" s="169">
        <v>6</v>
      </c>
      <c r="W378" s="168">
        <v>14</v>
      </c>
      <c r="X378" s="168">
        <v>2</v>
      </c>
      <c r="Y378" s="168">
        <v>0</v>
      </c>
      <c r="Z378" s="168">
        <v>0</v>
      </c>
      <c r="AA378" s="168">
        <v>22</v>
      </c>
      <c r="AB378" s="169">
        <v>9</v>
      </c>
      <c r="AC378" s="168">
        <v>12</v>
      </c>
      <c r="AD378" s="168">
        <v>1</v>
      </c>
      <c r="AE378" s="168">
        <v>0</v>
      </c>
      <c r="AF378" s="168">
        <v>0</v>
      </c>
      <c r="AG378" s="174">
        <v>22</v>
      </c>
    </row>
    <row r="379" spans="1:33">
      <c r="A379" s="104"/>
      <c r="B379" s="441"/>
      <c r="C379" s="58" t="s">
        <v>56</v>
      </c>
      <c r="D379" s="169">
        <v>20</v>
      </c>
      <c r="E379" s="168">
        <v>13</v>
      </c>
      <c r="F379" s="168">
        <v>5</v>
      </c>
      <c r="G379" s="168">
        <v>0</v>
      </c>
      <c r="H379" s="168">
        <v>0</v>
      </c>
      <c r="I379" s="174">
        <v>38</v>
      </c>
      <c r="J379" s="169">
        <v>31</v>
      </c>
      <c r="K379" s="168">
        <v>20</v>
      </c>
      <c r="L379" s="168">
        <v>4</v>
      </c>
      <c r="M379" s="168">
        <v>0</v>
      </c>
      <c r="N379" s="168">
        <v>0</v>
      </c>
      <c r="O379" s="168">
        <v>55</v>
      </c>
      <c r="P379" s="169">
        <v>65</v>
      </c>
      <c r="Q379" s="168">
        <v>29</v>
      </c>
      <c r="R379" s="168">
        <v>5</v>
      </c>
      <c r="S379" s="168">
        <v>1</v>
      </c>
      <c r="T379" s="168">
        <v>0</v>
      </c>
      <c r="U379" s="168">
        <v>100</v>
      </c>
      <c r="V379" s="169">
        <v>43</v>
      </c>
      <c r="W379" s="168">
        <v>37</v>
      </c>
      <c r="X379" s="168">
        <v>2</v>
      </c>
      <c r="Y379" s="168">
        <v>0</v>
      </c>
      <c r="Z379" s="168">
        <v>0</v>
      </c>
      <c r="AA379" s="168">
        <v>82</v>
      </c>
      <c r="AB379" s="169">
        <v>38</v>
      </c>
      <c r="AC379" s="168">
        <v>23</v>
      </c>
      <c r="AD379" s="168">
        <v>5</v>
      </c>
      <c r="AE379" s="168">
        <v>1</v>
      </c>
      <c r="AF379" s="168">
        <v>0</v>
      </c>
      <c r="AG379" s="174">
        <v>67</v>
      </c>
    </row>
    <row r="380" spans="1:33">
      <c r="A380" s="104"/>
      <c r="B380" s="441"/>
      <c r="C380" s="58" t="s">
        <v>36</v>
      </c>
      <c r="D380" s="169">
        <v>30</v>
      </c>
      <c r="E380" s="168">
        <v>18</v>
      </c>
      <c r="F380" s="168">
        <v>8</v>
      </c>
      <c r="G380" s="168">
        <v>0</v>
      </c>
      <c r="H380" s="168">
        <v>0</v>
      </c>
      <c r="I380" s="174">
        <v>56</v>
      </c>
      <c r="J380" s="169">
        <v>40</v>
      </c>
      <c r="K380" s="168">
        <v>28</v>
      </c>
      <c r="L380" s="168">
        <v>5</v>
      </c>
      <c r="M380" s="168">
        <v>0</v>
      </c>
      <c r="N380" s="168">
        <v>0</v>
      </c>
      <c r="O380" s="168">
        <v>73</v>
      </c>
      <c r="P380" s="169">
        <v>81</v>
      </c>
      <c r="Q380" s="168">
        <v>40</v>
      </c>
      <c r="R380" s="168">
        <v>5</v>
      </c>
      <c r="S380" s="168">
        <v>1</v>
      </c>
      <c r="T380" s="168">
        <v>0</v>
      </c>
      <c r="U380" s="168">
        <v>127</v>
      </c>
      <c r="V380" s="169">
        <v>49</v>
      </c>
      <c r="W380" s="168">
        <v>51</v>
      </c>
      <c r="X380" s="168">
        <v>4</v>
      </c>
      <c r="Y380" s="168">
        <v>0</v>
      </c>
      <c r="Z380" s="168">
        <v>0</v>
      </c>
      <c r="AA380" s="168">
        <v>104</v>
      </c>
      <c r="AB380" s="169">
        <v>47</v>
      </c>
      <c r="AC380" s="168">
        <v>35</v>
      </c>
      <c r="AD380" s="168">
        <v>6</v>
      </c>
      <c r="AE380" s="168">
        <v>1</v>
      </c>
      <c r="AF380" s="168">
        <v>0</v>
      </c>
      <c r="AG380" s="174">
        <v>89</v>
      </c>
    </row>
    <row r="381" spans="1:33">
      <c r="A381" s="104"/>
      <c r="B381" s="445" t="s">
        <v>57</v>
      </c>
      <c r="C381" s="440" t="s">
        <v>57</v>
      </c>
      <c r="D381" s="179">
        <v>2</v>
      </c>
      <c r="E381" s="178">
        <v>2</v>
      </c>
      <c r="F381" s="178">
        <v>3</v>
      </c>
      <c r="G381" s="178">
        <v>0</v>
      </c>
      <c r="H381" s="178">
        <v>0</v>
      </c>
      <c r="I381" s="180">
        <v>7</v>
      </c>
      <c r="J381" s="179">
        <v>1</v>
      </c>
      <c r="K381" s="178">
        <v>3</v>
      </c>
      <c r="L381" s="178">
        <v>3</v>
      </c>
      <c r="M381" s="178">
        <v>1</v>
      </c>
      <c r="N381" s="178">
        <v>0</v>
      </c>
      <c r="O381" s="178">
        <v>8</v>
      </c>
      <c r="P381" s="179">
        <v>3</v>
      </c>
      <c r="Q381" s="178">
        <v>5</v>
      </c>
      <c r="R381" s="178">
        <v>0</v>
      </c>
      <c r="S381" s="178">
        <v>0</v>
      </c>
      <c r="T381" s="178">
        <v>0</v>
      </c>
      <c r="U381" s="178">
        <v>8</v>
      </c>
      <c r="V381" s="179">
        <v>3</v>
      </c>
      <c r="W381" s="178">
        <v>4</v>
      </c>
      <c r="X381" s="178">
        <v>0</v>
      </c>
      <c r="Y381" s="178">
        <v>2</v>
      </c>
      <c r="Z381" s="178">
        <v>0</v>
      </c>
      <c r="AA381" s="178">
        <v>9</v>
      </c>
      <c r="AB381" s="179">
        <v>6</v>
      </c>
      <c r="AC381" s="178">
        <v>4</v>
      </c>
      <c r="AD381" s="178">
        <v>0</v>
      </c>
      <c r="AE381" s="178">
        <v>0</v>
      </c>
      <c r="AF381" s="178">
        <v>0</v>
      </c>
      <c r="AG381" s="180">
        <v>10</v>
      </c>
    </row>
    <row r="382" spans="1:33">
      <c r="A382" s="446"/>
      <c r="B382" s="443" t="s">
        <v>36</v>
      </c>
      <c r="C382" s="444"/>
      <c r="D382" s="170">
        <v>32</v>
      </c>
      <c r="E382" s="171">
        <v>20</v>
      </c>
      <c r="F382" s="171">
        <v>11</v>
      </c>
      <c r="G382" s="171">
        <v>0</v>
      </c>
      <c r="H382" s="171">
        <v>0</v>
      </c>
      <c r="I382" s="175">
        <v>63</v>
      </c>
      <c r="J382" s="170">
        <v>41</v>
      </c>
      <c r="K382" s="171">
        <v>31</v>
      </c>
      <c r="L382" s="171">
        <v>8</v>
      </c>
      <c r="M382" s="171">
        <v>1</v>
      </c>
      <c r="N382" s="171">
        <v>0</v>
      </c>
      <c r="O382" s="171">
        <v>81</v>
      </c>
      <c r="P382" s="170">
        <v>84</v>
      </c>
      <c r="Q382" s="171">
        <v>45</v>
      </c>
      <c r="R382" s="171">
        <v>5</v>
      </c>
      <c r="S382" s="171">
        <v>1</v>
      </c>
      <c r="T382" s="171">
        <v>0</v>
      </c>
      <c r="U382" s="171">
        <v>135</v>
      </c>
      <c r="V382" s="170">
        <v>52</v>
      </c>
      <c r="W382" s="171">
        <v>55</v>
      </c>
      <c r="X382" s="171">
        <v>4</v>
      </c>
      <c r="Y382" s="171">
        <v>2</v>
      </c>
      <c r="Z382" s="171">
        <v>0</v>
      </c>
      <c r="AA382" s="171">
        <v>113</v>
      </c>
      <c r="AB382" s="170">
        <v>53</v>
      </c>
      <c r="AC382" s="171">
        <v>39</v>
      </c>
      <c r="AD382" s="171">
        <v>6</v>
      </c>
      <c r="AE382" s="171">
        <v>1</v>
      </c>
      <c r="AF382" s="171">
        <v>0</v>
      </c>
      <c r="AG382" s="175">
        <v>99</v>
      </c>
    </row>
    <row r="383" spans="1:33" ht="26.25">
      <c r="A383" s="446" t="s">
        <v>12</v>
      </c>
      <c r="B383" s="443"/>
      <c r="C383" s="444"/>
      <c r="D383" s="170">
        <v>734</v>
      </c>
      <c r="E383" s="171">
        <v>402</v>
      </c>
      <c r="F383" s="171">
        <v>179</v>
      </c>
      <c r="G383" s="171">
        <v>13</v>
      </c>
      <c r="H383" s="171">
        <v>8</v>
      </c>
      <c r="I383" s="175">
        <v>1336</v>
      </c>
      <c r="J383" s="170">
        <v>746</v>
      </c>
      <c r="K383" s="171">
        <v>478</v>
      </c>
      <c r="L383" s="171">
        <v>118</v>
      </c>
      <c r="M383" s="171">
        <v>12</v>
      </c>
      <c r="N383" s="171">
        <v>4</v>
      </c>
      <c r="O383" s="171">
        <v>1358</v>
      </c>
      <c r="P383" s="170">
        <v>722</v>
      </c>
      <c r="Q383" s="171">
        <v>533</v>
      </c>
      <c r="R383" s="171">
        <v>123</v>
      </c>
      <c r="S383" s="171">
        <v>12</v>
      </c>
      <c r="T383" s="171">
        <v>8</v>
      </c>
      <c r="U383" s="171">
        <v>1398</v>
      </c>
      <c r="V383" s="170">
        <v>651</v>
      </c>
      <c r="W383" s="171">
        <v>555</v>
      </c>
      <c r="X383" s="171">
        <v>126</v>
      </c>
      <c r="Y383" s="171">
        <v>20</v>
      </c>
      <c r="Z383" s="171">
        <v>8</v>
      </c>
      <c r="AA383" s="171">
        <v>1360</v>
      </c>
      <c r="AB383" s="170">
        <v>640</v>
      </c>
      <c r="AC383" s="171">
        <v>471</v>
      </c>
      <c r="AD383" s="171">
        <v>123</v>
      </c>
      <c r="AE383" s="171">
        <v>23</v>
      </c>
      <c r="AF383" s="171">
        <v>7</v>
      </c>
      <c r="AG383" s="175">
        <v>1264</v>
      </c>
    </row>
    <row r="384" spans="1:33">
      <c r="A384" s="104" t="s">
        <v>13</v>
      </c>
      <c r="B384" s="441" t="s">
        <v>183</v>
      </c>
      <c r="C384" s="58" t="s">
        <v>58</v>
      </c>
      <c r="D384" s="169">
        <v>32</v>
      </c>
      <c r="E384" s="168">
        <v>22</v>
      </c>
      <c r="F384" s="168">
        <v>18</v>
      </c>
      <c r="G384" s="168">
        <v>0</v>
      </c>
      <c r="H384" s="168">
        <v>0</v>
      </c>
      <c r="I384" s="174">
        <v>72</v>
      </c>
      <c r="J384" s="169">
        <v>43</v>
      </c>
      <c r="K384" s="168">
        <v>34</v>
      </c>
      <c r="L384" s="168">
        <v>13</v>
      </c>
      <c r="M384" s="168">
        <v>1</v>
      </c>
      <c r="N384" s="168">
        <v>0</v>
      </c>
      <c r="O384" s="168">
        <v>91</v>
      </c>
      <c r="P384" s="169">
        <v>54</v>
      </c>
      <c r="Q384" s="168">
        <v>32</v>
      </c>
      <c r="R384" s="168">
        <v>9</v>
      </c>
      <c r="S384" s="168">
        <v>1</v>
      </c>
      <c r="T384" s="168">
        <v>0</v>
      </c>
      <c r="U384" s="168">
        <v>96</v>
      </c>
      <c r="V384" s="169">
        <v>52</v>
      </c>
      <c r="W384" s="168">
        <v>37</v>
      </c>
      <c r="X384" s="168">
        <v>7</v>
      </c>
      <c r="Y384" s="168">
        <v>4</v>
      </c>
      <c r="Z384" s="168">
        <v>2</v>
      </c>
      <c r="AA384" s="168">
        <v>102</v>
      </c>
      <c r="AB384" s="169">
        <v>41</v>
      </c>
      <c r="AC384" s="168">
        <v>32</v>
      </c>
      <c r="AD384" s="168">
        <v>6</v>
      </c>
      <c r="AE384" s="168">
        <v>2</v>
      </c>
      <c r="AF384" s="168">
        <v>1</v>
      </c>
      <c r="AG384" s="174">
        <v>82</v>
      </c>
    </row>
    <row r="385" spans="1:33">
      <c r="A385" s="104"/>
      <c r="B385" s="441"/>
      <c r="C385" s="58" t="s">
        <v>59</v>
      </c>
      <c r="D385" s="169">
        <v>229</v>
      </c>
      <c r="E385" s="168">
        <v>101</v>
      </c>
      <c r="F385" s="168">
        <v>92</v>
      </c>
      <c r="G385" s="168">
        <v>19</v>
      </c>
      <c r="H385" s="168">
        <v>3</v>
      </c>
      <c r="I385" s="174">
        <v>444</v>
      </c>
      <c r="J385" s="169">
        <v>244</v>
      </c>
      <c r="K385" s="168">
        <v>139</v>
      </c>
      <c r="L385" s="168">
        <v>86</v>
      </c>
      <c r="M385" s="168">
        <v>13</v>
      </c>
      <c r="N385" s="168">
        <v>5</v>
      </c>
      <c r="O385" s="168">
        <v>487</v>
      </c>
      <c r="P385" s="169">
        <v>261</v>
      </c>
      <c r="Q385" s="168">
        <v>187</v>
      </c>
      <c r="R385" s="168">
        <v>56</v>
      </c>
      <c r="S385" s="168">
        <v>25</v>
      </c>
      <c r="T385" s="168">
        <v>2</v>
      </c>
      <c r="U385" s="168">
        <v>531</v>
      </c>
      <c r="V385" s="169">
        <v>233</v>
      </c>
      <c r="W385" s="168">
        <v>190</v>
      </c>
      <c r="X385" s="168">
        <v>72</v>
      </c>
      <c r="Y385" s="168">
        <v>43</v>
      </c>
      <c r="Z385" s="168">
        <v>7</v>
      </c>
      <c r="AA385" s="168">
        <v>545</v>
      </c>
      <c r="AB385" s="169">
        <v>213</v>
      </c>
      <c r="AC385" s="168">
        <v>158</v>
      </c>
      <c r="AD385" s="168">
        <v>78</v>
      </c>
      <c r="AE385" s="168">
        <v>50</v>
      </c>
      <c r="AF385" s="168">
        <v>6</v>
      </c>
      <c r="AG385" s="174">
        <v>505</v>
      </c>
    </row>
    <row r="386" spans="1:33">
      <c r="A386" s="104"/>
      <c r="B386" s="441"/>
      <c r="C386" s="58" t="s">
        <v>36</v>
      </c>
      <c r="D386" s="169">
        <v>261</v>
      </c>
      <c r="E386" s="168">
        <v>123</v>
      </c>
      <c r="F386" s="168">
        <v>110</v>
      </c>
      <c r="G386" s="168">
        <v>19</v>
      </c>
      <c r="H386" s="168">
        <v>3</v>
      </c>
      <c r="I386" s="174">
        <v>516</v>
      </c>
      <c r="J386" s="169">
        <v>287</v>
      </c>
      <c r="K386" s="168">
        <v>173</v>
      </c>
      <c r="L386" s="168">
        <v>99</v>
      </c>
      <c r="M386" s="168">
        <v>14</v>
      </c>
      <c r="N386" s="168">
        <v>5</v>
      </c>
      <c r="O386" s="168">
        <v>578</v>
      </c>
      <c r="P386" s="169">
        <v>315</v>
      </c>
      <c r="Q386" s="168">
        <v>219</v>
      </c>
      <c r="R386" s="168">
        <v>65</v>
      </c>
      <c r="S386" s="168">
        <v>26</v>
      </c>
      <c r="T386" s="168">
        <v>2</v>
      </c>
      <c r="U386" s="168">
        <v>627</v>
      </c>
      <c r="V386" s="169">
        <v>285</v>
      </c>
      <c r="W386" s="168">
        <v>227</v>
      </c>
      <c r="X386" s="168">
        <v>79</v>
      </c>
      <c r="Y386" s="168">
        <v>47</v>
      </c>
      <c r="Z386" s="168">
        <v>9</v>
      </c>
      <c r="AA386" s="168">
        <v>647</v>
      </c>
      <c r="AB386" s="169">
        <v>254</v>
      </c>
      <c r="AC386" s="168">
        <v>190</v>
      </c>
      <c r="AD386" s="168">
        <v>84</v>
      </c>
      <c r="AE386" s="168">
        <v>52</v>
      </c>
      <c r="AF386" s="168">
        <v>7</v>
      </c>
      <c r="AG386" s="174">
        <v>587</v>
      </c>
    </row>
    <row r="387" spans="1:33">
      <c r="A387" s="104"/>
      <c r="B387" s="442" t="s">
        <v>60</v>
      </c>
      <c r="C387" s="429" t="s">
        <v>61</v>
      </c>
      <c r="D387" s="172">
        <v>75</v>
      </c>
      <c r="E387" s="173">
        <v>45</v>
      </c>
      <c r="F387" s="173">
        <v>37</v>
      </c>
      <c r="G387" s="173">
        <v>9</v>
      </c>
      <c r="H387" s="173">
        <v>1</v>
      </c>
      <c r="I387" s="291">
        <v>167</v>
      </c>
      <c r="J387" s="172">
        <v>49</v>
      </c>
      <c r="K387" s="173">
        <v>54</v>
      </c>
      <c r="L387" s="173">
        <v>17</v>
      </c>
      <c r="M387" s="173">
        <v>9</v>
      </c>
      <c r="N387" s="173">
        <v>2</v>
      </c>
      <c r="O387" s="173">
        <v>131</v>
      </c>
      <c r="P387" s="172">
        <v>57</v>
      </c>
      <c r="Q387" s="173">
        <v>54</v>
      </c>
      <c r="R387" s="173">
        <v>26</v>
      </c>
      <c r="S387" s="173">
        <v>4</v>
      </c>
      <c r="T387" s="173">
        <v>1</v>
      </c>
      <c r="U387" s="173">
        <v>142</v>
      </c>
      <c r="V387" s="172">
        <v>51</v>
      </c>
      <c r="W387" s="173">
        <v>52</v>
      </c>
      <c r="X387" s="173">
        <v>27</v>
      </c>
      <c r="Y387" s="173">
        <v>7</v>
      </c>
      <c r="Z387" s="173">
        <v>3</v>
      </c>
      <c r="AA387" s="173">
        <v>140</v>
      </c>
      <c r="AB387" s="172">
        <v>42</v>
      </c>
      <c r="AC387" s="173">
        <v>37</v>
      </c>
      <c r="AD387" s="173">
        <v>9</v>
      </c>
      <c r="AE387" s="173">
        <v>6</v>
      </c>
      <c r="AF387" s="173">
        <v>1</v>
      </c>
      <c r="AG387" s="291">
        <v>95</v>
      </c>
    </row>
    <row r="388" spans="1:33">
      <c r="A388" s="104"/>
      <c r="B388" s="441"/>
      <c r="C388" s="58" t="s">
        <v>62</v>
      </c>
      <c r="D388" s="169">
        <v>0</v>
      </c>
      <c r="E388" s="168">
        <v>0</v>
      </c>
      <c r="F388" s="168">
        <v>2</v>
      </c>
      <c r="G388" s="168">
        <v>0</v>
      </c>
      <c r="H388" s="168">
        <v>0</v>
      </c>
      <c r="I388" s="174">
        <v>2</v>
      </c>
      <c r="J388" s="169">
        <v>0</v>
      </c>
      <c r="K388" s="168">
        <v>0</v>
      </c>
      <c r="L388" s="168">
        <v>2</v>
      </c>
      <c r="M388" s="168">
        <v>1</v>
      </c>
      <c r="N388" s="168">
        <v>0</v>
      </c>
      <c r="O388" s="168">
        <v>3</v>
      </c>
      <c r="P388" s="169">
        <v>0</v>
      </c>
      <c r="Q388" s="168">
        <v>0</v>
      </c>
      <c r="R388" s="168">
        <v>0</v>
      </c>
      <c r="S388" s="168">
        <v>1</v>
      </c>
      <c r="T388" s="168">
        <v>0</v>
      </c>
      <c r="U388" s="168">
        <v>1</v>
      </c>
      <c r="V388" s="169">
        <v>0</v>
      </c>
      <c r="W388" s="168">
        <v>0</v>
      </c>
      <c r="X388" s="168">
        <v>0</v>
      </c>
      <c r="Y388" s="168">
        <v>0</v>
      </c>
      <c r="Z388" s="168">
        <v>0</v>
      </c>
      <c r="AA388" s="168">
        <v>0</v>
      </c>
      <c r="AB388" s="169">
        <v>0</v>
      </c>
      <c r="AC388" s="168">
        <v>0</v>
      </c>
      <c r="AD388" s="168">
        <v>0</v>
      </c>
      <c r="AE388" s="168">
        <v>0</v>
      </c>
      <c r="AF388" s="168">
        <v>0</v>
      </c>
      <c r="AG388" s="174">
        <v>0</v>
      </c>
    </row>
    <row r="389" spans="1:33">
      <c r="A389" s="104"/>
      <c r="B389" s="441"/>
      <c r="C389" s="58" t="s">
        <v>63</v>
      </c>
      <c r="D389" s="169">
        <v>282</v>
      </c>
      <c r="E389" s="168">
        <v>366</v>
      </c>
      <c r="F389" s="168">
        <v>509</v>
      </c>
      <c r="G389" s="168">
        <v>768</v>
      </c>
      <c r="H389" s="168">
        <v>129</v>
      </c>
      <c r="I389" s="174">
        <v>2054</v>
      </c>
      <c r="J389" s="169">
        <v>239</v>
      </c>
      <c r="K389" s="168">
        <v>449</v>
      </c>
      <c r="L389" s="168">
        <v>445</v>
      </c>
      <c r="M389" s="168">
        <v>803</v>
      </c>
      <c r="N389" s="168">
        <v>196</v>
      </c>
      <c r="O389" s="168">
        <v>2132</v>
      </c>
      <c r="P389" s="169">
        <v>240</v>
      </c>
      <c r="Q389" s="168">
        <v>390</v>
      </c>
      <c r="R389" s="168">
        <v>365</v>
      </c>
      <c r="S389" s="168">
        <v>830</v>
      </c>
      <c r="T389" s="168">
        <v>179</v>
      </c>
      <c r="U389" s="168">
        <v>2004</v>
      </c>
      <c r="V389" s="169">
        <v>218</v>
      </c>
      <c r="W389" s="168">
        <v>376</v>
      </c>
      <c r="X389" s="168">
        <v>379</v>
      </c>
      <c r="Y389" s="168">
        <v>952</v>
      </c>
      <c r="Z389" s="168">
        <v>166</v>
      </c>
      <c r="AA389" s="168">
        <v>2091</v>
      </c>
      <c r="AB389" s="169">
        <v>138</v>
      </c>
      <c r="AC389" s="168">
        <v>266</v>
      </c>
      <c r="AD389" s="168">
        <v>226</v>
      </c>
      <c r="AE389" s="168">
        <v>838</v>
      </c>
      <c r="AF389" s="168">
        <v>165</v>
      </c>
      <c r="AG389" s="174">
        <v>1633</v>
      </c>
    </row>
    <row r="390" spans="1:33">
      <c r="A390" s="104"/>
      <c r="B390" s="441"/>
      <c r="C390" s="58" t="s">
        <v>292</v>
      </c>
      <c r="D390" s="169">
        <v>387</v>
      </c>
      <c r="E390" s="168">
        <v>320</v>
      </c>
      <c r="F390" s="168">
        <v>503</v>
      </c>
      <c r="G390" s="168">
        <v>517</v>
      </c>
      <c r="H390" s="168">
        <v>95</v>
      </c>
      <c r="I390" s="174">
        <v>1822</v>
      </c>
      <c r="J390" s="169">
        <v>385</v>
      </c>
      <c r="K390" s="168">
        <v>457</v>
      </c>
      <c r="L390" s="168">
        <v>491</v>
      </c>
      <c r="M390" s="168">
        <v>481</v>
      </c>
      <c r="N390" s="168">
        <v>91</v>
      </c>
      <c r="O390" s="168">
        <v>1905</v>
      </c>
      <c r="P390" s="169">
        <v>323</v>
      </c>
      <c r="Q390" s="168">
        <v>455</v>
      </c>
      <c r="R390" s="168">
        <v>449</v>
      </c>
      <c r="S390" s="168">
        <v>544</v>
      </c>
      <c r="T390" s="168">
        <v>100</v>
      </c>
      <c r="U390" s="168">
        <v>1871</v>
      </c>
      <c r="V390" s="169">
        <v>324</v>
      </c>
      <c r="W390" s="168">
        <v>434</v>
      </c>
      <c r="X390" s="168">
        <v>435</v>
      </c>
      <c r="Y390" s="168">
        <v>614</v>
      </c>
      <c r="Z390" s="168">
        <v>118</v>
      </c>
      <c r="AA390" s="168">
        <v>1925</v>
      </c>
      <c r="AB390" s="169">
        <v>284</v>
      </c>
      <c r="AC390" s="168">
        <v>407</v>
      </c>
      <c r="AD390" s="168">
        <v>344</v>
      </c>
      <c r="AE390" s="168">
        <v>706</v>
      </c>
      <c r="AF390" s="168">
        <v>118</v>
      </c>
      <c r="AG390" s="174">
        <v>1859</v>
      </c>
    </row>
    <row r="391" spans="1:33">
      <c r="A391" s="104"/>
      <c r="B391" s="443"/>
      <c r="C391" s="444" t="s">
        <v>36</v>
      </c>
      <c r="D391" s="170">
        <v>744</v>
      </c>
      <c r="E391" s="171">
        <v>731</v>
      </c>
      <c r="F391" s="171">
        <v>1051</v>
      </c>
      <c r="G391" s="171">
        <v>1294</v>
      </c>
      <c r="H391" s="171">
        <v>225</v>
      </c>
      <c r="I391" s="175">
        <v>4045</v>
      </c>
      <c r="J391" s="170">
        <v>673</v>
      </c>
      <c r="K391" s="171">
        <v>960</v>
      </c>
      <c r="L391" s="171">
        <v>955</v>
      </c>
      <c r="M391" s="171">
        <v>1294</v>
      </c>
      <c r="N391" s="171">
        <v>289</v>
      </c>
      <c r="O391" s="171">
        <v>4171</v>
      </c>
      <c r="P391" s="170">
        <v>620</v>
      </c>
      <c r="Q391" s="171">
        <v>899</v>
      </c>
      <c r="R391" s="171">
        <v>840</v>
      </c>
      <c r="S391" s="171">
        <v>1379</v>
      </c>
      <c r="T391" s="171">
        <v>280</v>
      </c>
      <c r="U391" s="171">
        <v>4018</v>
      </c>
      <c r="V391" s="170">
        <v>593</v>
      </c>
      <c r="W391" s="171">
        <v>862</v>
      </c>
      <c r="X391" s="171">
        <v>841</v>
      </c>
      <c r="Y391" s="171">
        <v>1573</v>
      </c>
      <c r="Z391" s="171">
        <v>287</v>
      </c>
      <c r="AA391" s="171">
        <v>4156</v>
      </c>
      <c r="AB391" s="170">
        <v>464</v>
      </c>
      <c r="AC391" s="171">
        <v>710</v>
      </c>
      <c r="AD391" s="171">
        <v>579</v>
      </c>
      <c r="AE391" s="171">
        <v>1550</v>
      </c>
      <c r="AF391" s="171">
        <v>284</v>
      </c>
      <c r="AG391" s="175">
        <v>3587</v>
      </c>
    </row>
    <row r="392" spans="1:33">
      <c r="A392" s="104"/>
      <c r="B392" s="441" t="s">
        <v>64</v>
      </c>
      <c r="C392" s="58" t="s">
        <v>64</v>
      </c>
      <c r="D392" s="169">
        <v>382</v>
      </c>
      <c r="E392" s="168">
        <v>356</v>
      </c>
      <c r="F392" s="168">
        <v>587</v>
      </c>
      <c r="G392" s="168">
        <v>725</v>
      </c>
      <c r="H392" s="168">
        <v>91</v>
      </c>
      <c r="I392" s="174">
        <v>2141</v>
      </c>
      <c r="J392" s="169">
        <v>356</v>
      </c>
      <c r="K392" s="168">
        <v>628</v>
      </c>
      <c r="L392" s="168">
        <v>536</v>
      </c>
      <c r="M392" s="168">
        <v>821</v>
      </c>
      <c r="N392" s="168">
        <v>84</v>
      </c>
      <c r="O392" s="168">
        <v>2425</v>
      </c>
      <c r="P392" s="169">
        <v>314</v>
      </c>
      <c r="Q392" s="168">
        <v>696</v>
      </c>
      <c r="R392" s="168">
        <v>446</v>
      </c>
      <c r="S392" s="168">
        <v>958</v>
      </c>
      <c r="T392" s="168">
        <v>85</v>
      </c>
      <c r="U392" s="168">
        <v>2499</v>
      </c>
      <c r="V392" s="169">
        <v>260</v>
      </c>
      <c r="W392" s="168">
        <v>626</v>
      </c>
      <c r="X392" s="168">
        <v>512</v>
      </c>
      <c r="Y392" s="168">
        <v>1079</v>
      </c>
      <c r="Z392" s="168">
        <v>129</v>
      </c>
      <c r="AA392" s="168">
        <v>2606</v>
      </c>
      <c r="AB392" s="169">
        <v>246</v>
      </c>
      <c r="AC392" s="168">
        <v>493</v>
      </c>
      <c r="AD392" s="168">
        <v>394</v>
      </c>
      <c r="AE392" s="168">
        <v>1044</v>
      </c>
      <c r="AF392" s="168">
        <v>143</v>
      </c>
      <c r="AG392" s="174">
        <v>2320</v>
      </c>
    </row>
    <row r="393" spans="1:33">
      <c r="A393" s="104"/>
      <c r="B393" s="445" t="s">
        <v>65</v>
      </c>
      <c r="C393" s="440" t="s">
        <v>65</v>
      </c>
      <c r="D393" s="179">
        <v>0</v>
      </c>
      <c r="E393" s="178">
        <v>0</v>
      </c>
      <c r="F393" s="178">
        <v>0</v>
      </c>
      <c r="G393" s="178">
        <v>0</v>
      </c>
      <c r="H393" s="178">
        <v>0</v>
      </c>
      <c r="I393" s="180">
        <v>0</v>
      </c>
      <c r="J393" s="179">
        <v>0</v>
      </c>
      <c r="K393" s="178">
        <v>0</v>
      </c>
      <c r="L393" s="178">
        <v>1</v>
      </c>
      <c r="M393" s="178">
        <v>0</v>
      </c>
      <c r="N393" s="178">
        <v>0</v>
      </c>
      <c r="O393" s="178">
        <v>1</v>
      </c>
      <c r="P393" s="179">
        <v>0</v>
      </c>
      <c r="Q393" s="178">
        <v>0</v>
      </c>
      <c r="R393" s="178">
        <v>0</v>
      </c>
      <c r="S393" s="178">
        <v>0</v>
      </c>
      <c r="T393" s="178">
        <v>0</v>
      </c>
      <c r="U393" s="178">
        <v>0</v>
      </c>
      <c r="V393" s="179">
        <v>0</v>
      </c>
      <c r="W393" s="178">
        <v>0</v>
      </c>
      <c r="X393" s="178">
        <v>0</v>
      </c>
      <c r="Y393" s="178">
        <v>0</v>
      </c>
      <c r="Z393" s="178">
        <v>0</v>
      </c>
      <c r="AA393" s="178">
        <v>0</v>
      </c>
      <c r="AB393" s="179">
        <v>0</v>
      </c>
      <c r="AC393" s="178">
        <v>0</v>
      </c>
      <c r="AD393" s="178">
        <v>1</v>
      </c>
      <c r="AE393" s="178">
        <v>0</v>
      </c>
      <c r="AF393" s="178">
        <v>0</v>
      </c>
      <c r="AG393" s="180">
        <v>1</v>
      </c>
    </row>
    <row r="394" spans="1:33">
      <c r="A394" s="446"/>
      <c r="B394" s="443" t="s">
        <v>36</v>
      </c>
      <c r="C394" s="444"/>
      <c r="D394" s="170">
        <v>1387</v>
      </c>
      <c r="E394" s="171">
        <v>1210</v>
      </c>
      <c r="F394" s="171">
        <v>1748</v>
      </c>
      <c r="G394" s="171">
        <v>2038</v>
      </c>
      <c r="H394" s="171">
        <v>319</v>
      </c>
      <c r="I394" s="175">
        <v>6702</v>
      </c>
      <c r="J394" s="170">
        <v>1316</v>
      </c>
      <c r="K394" s="171">
        <v>1761</v>
      </c>
      <c r="L394" s="171">
        <v>1591</v>
      </c>
      <c r="M394" s="171">
        <v>2129</v>
      </c>
      <c r="N394" s="171">
        <v>378</v>
      </c>
      <c r="O394" s="171">
        <v>7175</v>
      </c>
      <c r="P394" s="170">
        <v>1249</v>
      </c>
      <c r="Q394" s="171">
        <v>1814</v>
      </c>
      <c r="R394" s="171">
        <v>1351</v>
      </c>
      <c r="S394" s="171">
        <v>2363</v>
      </c>
      <c r="T394" s="171">
        <v>367</v>
      </c>
      <c r="U394" s="171">
        <v>7144</v>
      </c>
      <c r="V394" s="170">
        <v>1138</v>
      </c>
      <c r="W394" s="171">
        <v>1715</v>
      </c>
      <c r="X394" s="171">
        <v>1432</v>
      </c>
      <c r="Y394" s="171">
        <v>2699</v>
      </c>
      <c r="Z394" s="171">
        <v>425</v>
      </c>
      <c r="AA394" s="171">
        <v>7409</v>
      </c>
      <c r="AB394" s="170">
        <v>964</v>
      </c>
      <c r="AC394" s="171">
        <v>1393</v>
      </c>
      <c r="AD394" s="171">
        <v>1058</v>
      </c>
      <c r="AE394" s="171">
        <v>2646</v>
      </c>
      <c r="AF394" s="171">
        <v>434</v>
      </c>
      <c r="AG394" s="175">
        <v>6495</v>
      </c>
    </row>
    <row r="395" spans="1:33">
      <c r="A395" s="104" t="s">
        <v>14</v>
      </c>
      <c r="B395" s="441" t="s">
        <v>66</v>
      </c>
      <c r="C395" s="58" t="s">
        <v>66</v>
      </c>
      <c r="D395" s="169">
        <v>443</v>
      </c>
      <c r="E395" s="168">
        <v>664</v>
      </c>
      <c r="F395" s="168">
        <v>701</v>
      </c>
      <c r="G395" s="168">
        <v>382</v>
      </c>
      <c r="H395" s="168">
        <v>64</v>
      </c>
      <c r="I395" s="174">
        <v>2254</v>
      </c>
      <c r="J395" s="169">
        <v>398</v>
      </c>
      <c r="K395" s="168">
        <v>873</v>
      </c>
      <c r="L395" s="168">
        <v>625</v>
      </c>
      <c r="M395" s="168">
        <v>430</v>
      </c>
      <c r="N395" s="168">
        <v>53</v>
      </c>
      <c r="O395" s="168">
        <v>2379</v>
      </c>
      <c r="P395" s="169">
        <v>377</v>
      </c>
      <c r="Q395" s="168">
        <v>844</v>
      </c>
      <c r="R395" s="168">
        <v>514</v>
      </c>
      <c r="S395" s="168">
        <v>433</v>
      </c>
      <c r="T395" s="168">
        <v>57</v>
      </c>
      <c r="U395" s="168">
        <v>2225</v>
      </c>
      <c r="V395" s="169">
        <v>346</v>
      </c>
      <c r="W395" s="168">
        <v>827</v>
      </c>
      <c r="X395" s="168">
        <v>564</v>
      </c>
      <c r="Y395" s="168">
        <v>498</v>
      </c>
      <c r="Z395" s="168">
        <v>74</v>
      </c>
      <c r="AA395" s="168">
        <v>2309</v>
      </c>
      <c r="AB395" s="169">
        <v>234</v>
      </c>
      <c r="AC395" s="168">
        <v>603</v>
      </c>
      <c r="AD395" s="168">
        <v>433</v>
      </c>
      <c r="AE395" s="168">
        <v>497</v>
      </c>
      <c r="AF395" s="168">
        <v>67</v>
      </c>
      <c r="AG395" s="174">
        <v>1834</v>
      </c>
    </row>
    <row r="396" spans="1:33">
      <c r="A396" s="104"/>
      <c r="B396" s="442" t="s">
        <v>67</v>
      </c>
      <c r="C396" s="429" t="s">
        <v>68</v>
      </c>
      <c r="D396" s="172">
        <v>11</v>
      </c>
      <c r="E396" s="173">
        <v>2</v>
      </c>
      <c r="F396" s="173">
        <v>9</v>
      </c>
      <c r="G396" s="173">
        <v>7</v>
      </c>
      <c r="H396" s="173">
        <v>1</v>
      </c>
      <c r="I396" s="291">
        <v>30</v>
      </c>
      <c r="J396" s="172">
        <v>11</v>
      </c>
      <c r="K396" s="173">
        <v>12</v>
      </c>
      <c r="L396" s="173">
        <v>8</v>
      </c>
      <c r="M396" s="173">
        <v>3</v>
      </c>
      <c r="N396" s="173">
        <v>0</v>
      </c>
      <c r="O396" s="173">
        <v>34</v>
      </c>
      <c r="P396" s="172">
        <v>5</v>
      </c>
      <c r="Q396" s="173">
        <v>8</v>
      </c>
      <c r="R396" s="173">
        <v>8</v>
      </c>
      <c r="S396" s="173">
        <v>6</v>
      </c>
      <c r="T396" s="173">
        <v>1</v>
      </c>
      <c r="U396" s="173">
        <v>28</v>
      </c>
      <c r="V396" s="172">
        <v>3</v>
      </c>
      <c r="W396" s="173">
        <v>9</v>
      </c>
      <c r="X396" s="173">
        <v>8</v>
      </c>
      <c r="Y396" s="173">
        <v>11</v>
      </c>
      <c r="Z396" s="173">
        <v>0</v>
      </c>
      <c r="AA396" s="173">
        <v>31</v>
      </c>
      <c r="AB396" s="172">
        <v>1</v>
      </c>
      <c r="AC396" s="173">
        <v>11</v>
      </c>
      <c r="AD396" s="173">
        <v>9</v>
      </c>
      <c r="AE396" s="173">
        <v>14</v>
      </c>
      <c r="AF396" s="173">
        <v>0</v>
      </c>
      <c r="AG396" s="291">
        <v>35</v>
      </c>
    </row>
    <row r="397" spans="1:33">
      <c r="A397" s="104"/>
      <c r="B397" s="441"/>
      <c r="C397" s="58" t="s">
        <v>69</v>
      </c>
      <c r="D397" s="169">
        <v>5</v>
      </c>
      <c r="E397" s="168">
        <v>7</v>
      </c>
      <c r="F397" s="168">
        <v>13</v>
      </c>
      <c r="G397" s="168">
        <v>2</v>
      </c>
      <c r="H397" s="168">
        <v>0</v>
      </c>
      <c r="I397" s="174">
        <v>27</v>
      </c>
      <c r="J397" s="169">
        <v>11</v>
      </c>
      <c r="K397" s="168">
        <v>16</v>
      </c>
      <c r="L397" s="168">
        <v>28</v>
      </c>
      <c r="M397" s="168">
        <v>5</v>
      </c>
      <c r="N397" s="168">
        <v>0</v>
      </c>
      <c r="O397" s="168">
        <v>60</v>
      </c>
      <c r="P397" s="169">
        <v>7</v>
      </c>
      <c r="Q397" s="168">
        <v>8</v>
      </c>
      <c r="R397" s="168">
        <v>13</v>
      </c>
      <c r="S397" s="168">
        <v>1</v>
      </c>
      <c r="T397" s="168">
        <v>0</v>
      </c>
      <c r="U397" s="168">
        <v>29</v>
      </c>
      <c r="V397" s="169">
        <v>5</v>
      </c>
      <c r="W397" s="168">
        <v>14</v>
      </c>
      <c r="X397" s="168">
        <v>17</v>
      </c>
      <c r="Y397" s="168">
        <v>5</v>
      </c>
      <c r="Z397" s="168">
        <v>2</v>
      </c>
      <c r="AA397" s="168">
        <v>43</v>
      </c>
      <c r="AB397" s="169">
        <v>4</v>
      </c>
      <c r="AC397" s="168">
        <v>19</v>
      </c>
      <c r="AD397" s="168">
        <v>9</v>
      </c>
      <c r="AE397" s="168">
        <v>2</v>
      </c>
      <c r="AF397" s="168">
        <v>1</v>
      </c>
      <c r="AG397" s="174">
        <v>35</v>
      </c>
    </row>
    <row r="398" spans="1:33" ht="26.25">
      <c r="A398" s="104"/>
      <c r="B398" s="441"/>
      <c r="C398" s="58" t="s">
        <v>70</v>
      </c>
      <c r="D398" s="169">
        <v>3</v>
      </c>
      <c r="E398" s="168">
        <v>2</v>
      </c>
      <c r="F398" s="168">
        <v>0</v>
      </c>
      <c r="G398" s="168">
        <v>0</v>
      </c>
      <c r="H398" s="168">
        <v>0</v>
      </c>
      <c r="I398" s="174">
        <v>5</v>
      </c>
      <c r="J398" s="169">
        <v>6</v>
      </c>
      <c r="K398" s="168">
        <v>4</v>
      </c>
      <c r="L398" s="168">
        <v>1</v>
      </c>
      <c r="M398" s="168">
        <v>0</v>
      </c>
      <c r="N398" s="168">
        <v>0</v>
      </c>
      <c r="O398" s="168">
        <v>11</v>
      </c>
      <c r="P398" s="169">
        <v>4</v>
      </c>
      <c r="Q398" s="168">
        <v>3</v>
      </c>
      <c r="R398" s="168">
        <v>0</v>
      </c>
      <c r="S398" s="168">
        <v>0</v>
      </c>
      <c r="T398" s="168">
        <v>0</v>
      </c>
      <c r="U398" s="168">
        <v>7</v>
      </c>
      <c r="V398" s="169">
        <v>1</v>
      </c>
      <c r="W398" s="168">
        <v>0</v>
      </c>
      <c r="X398" s="168">
        <v>2</v>
      </c>
      <c r="Y398" s="168">
        <v>0</v>
      </c>
      <c r="Z398" s="168">
        <v>0</v>
      </c>
      <c r="AA398" s="168">
        <v>3</v>
      </c>
      <c r="AB398" s="169">
        <v>3</v>
      </c>
      <c r="AC398" s="168">
        <v>3</v>
      </c>
      <c r="AD398" s="168">
        <v>0</v>
      </c>
      <c r="AE398" s="168">
        <v>0</v>
      </c>
      <c r="AF398" s="168">
        <v>0</v>
      </c>
      <c r="AG398" s="174">
        <v>6</v>
      </c>
    </row>
    <row r="399" spans="1:33">
      <c r="A399" s="104"/>
      <c r="B399" s="443"/>
      <c r="C399" s="444" t="s">
        <v>36</v>
      </c>
      <c r="D399" s="170">
        <v>19</v>
      </c>
      <c r="E399" s="171">
        <v>11</v>
      </c>
      <c r="F399" s="171">
        <v>22</v>
      </c>
      <c r="G399" s="171">
        <v>9</v>
      </c>
      <c r="H399" s="171">
        <v>1</v>
      </c>
      <c r="I399" s="175">
        <v>62</v>
      </c>
      <c r="J399" s="170">
        <v>28</v>
      </c>
      <c r="K399" s="171">
        <v>32</v>
      </c>
      <c r="L399" s="171">
        <v>37</v>
      </c>
      <c r="M399" s="171">
        <v>8</v>
      </c>
      <c r="N399" s="171">
        <v>0</v>
      </c>
      <c r="O399" s="171">
        <v>105</v>
      </c>
      <c r="P399" s="170">
        <v>16</v>
      </c>
      <c r="Q399" s="171">
        <v>19</v>
      </c>
      <c r="R399" s="171">
        <v>21</v>
      </c>
      <c r="S399" s="171">
        <v>7</v>
      </c>
      <c r="T399" s="171">
        <v>1</v>
      </c>
      <c r="U399" s="171">
        <v>64</v>
      </c>
      <c r="V399" s="170">
        <v>9</v>
      </c>
      <c r="W399" s="171">
        <v>23</v>
      </c>
      <c r="X399" s="171">
        <v>27</v>
      </c>
      <c r="Y399" s="171">
        <v>16</v>
      </c>
      <c r="Z399" s="171">
        <v>2</v>
      </c>
      <c r="AA399" s="171">
        <v>77</v>
      </c>
      <c r="AB399" s="170">
        <v>8</v>
      </c>
      <c r="AC399" s="171">
        <v>33</v>
      </c>
      <c r="AD399" s="171">
        <v>18</v>
      </c>
      <c r="AE399" s="171">
        <v>16</v>
      </c>
      <c r="AF399" s="171">
        <v>1</v>
      </c>
      <c r="AG399" s="175">
        <v>76</v>
      </c>
    </row>
    <row r="400" spans="1:33">
      <c r="A400" s="104"/>
      <c r="B400" s="441" t="s">
        <v>184</v>
      </c>
      <c r="C400" s="58" t="s">
        <v>71</v>
      </c>
      <c r="D400" s="169">
        <v>0</v>
      </c>
      <c r="E400" s="168">
        <v>0</v>
      </c>
      <c r="F400" s="168">
        <v>0</v>
      </c>
      <c r="G400" s="168">
        <v>3</v>
      </c>
      <c r="H400" s="168">
        <v>0</v>
      </c>
      <c r="I400" s="174">
        <v>3</v>
      </c>
      <c r="J400" s="169">
        <v>0</v>
      </c>
      <c r="K400" s="168">
        <v>0</v>
      </c>
      <c r="L400" s="168">
        <v>0</v>
      </c>
      <c r="M400" s="168">
        <v>2</v>
      </c>
      <c r="N400" s="168">
        <v>0</v>
      </c>
      <c r="O400" s="168">
        <v>2</v>
      </c>
      <c r="P400" s="169">
        <v>0</v>
      </c>
      <c r="Q400" s="168">
        <v>1</v>
      </c>
      <c r="R400" s="168">
        <v>2</v>
      </c>
      <c r="S400" s="168">
        <v>3</v>
      </c>
      <c r="T400" s="168">
        <v>0</v>
      </c>
      <c r="U400" s="168">
        <v>6</v>
      </c>
      <c r="V400" s="169">
        <v>0</v>
      </c>
      <c r="W400" s="168">
        <v>1</v>
      </c>
      <c r="X400" s="168">
        <v>2</v>
      </c>
      <c r="Y400" s="168">
        <v>3</v>
      </c>
      <c r="Z400" s="168">
        <v>1</v>
      </c>
      <c r="AA400" s="168">
        <v>7</v>
      </c>
      <c r="AB400" s="169">
        <v>1</v>
      </c>
      <c r="AC400" s="168">
        <v>0</v>
      </c>
      <c r="AD400" s="168">
        <v>1</v>
      </c>
      <c r="AE400" s="168">
        <v>0</v>
      </c>
      <c r="AF400" s="168">
        <v>2</v>
      </c>
      <c r="AG400" s="174">
        <v>4</v>
      </c>
    </row>
    <row r="401" spans="1:33">
      <c r="A401" s="104"/>
      <c r="B401" s="441"/>
      <c r="C401" s="58" t="s">
        <v>72</v>
      </c>
      <c r="D401" s="169">
        <v>0</v>
      </c>
      <c r="E401" s="168">
        <v>2</v>
      </c>
      <c r="F401" s="168">
        <v>7</v>
      </c>
      <c r="G401" s="168">
        <v>15</v>
      </c>
      <c r="H401" s="168">
        <v>2</v>
      </c>
      <c r="I401" s="174">
        <v>26</v>
      </c>
      <c r="J401" s="169">
        <v>1</v>
      </c>
      <c r="K401" s="168">
        <v>10</v>
      </c>
      <c r="L401" s="168">
        <v>11</v>
      </c>
      <c r="M401" s="168">
        <v>26</v>
      </c>
      <c r="N401" s="168">
        <v>0</v>
      </c>
      <c r="O401" s="168">
        <v>48</v>
      </c>
      <c r="P401" s="169">
        <v>2</v>
      </c>
      <c r="Q401" s="168">
        <v>2</v>
      </c>
      <c r="R401" s="168">
        <v>10</v>
      </c>
      <c r="S401" s="168">
        <v>7</v>
      </c>
      <c r="T401" s="168">
        <v>0</v>
      </c>
      <c r="U401" s="168">
        <v>21</v>
      </c>
      <c r="V401" s="169">
        <v>2</v>
      </c>
      <c r="W401" s="168">
        <v>2</v>
      </c>
      <c r="X401" s="168">
        <v>7</v>
      </c>
      <c r="Y401" s="168">
        <v>19</v>
      </c>
      <c r="Z401" s="168">
        <v>2</v>
      </c>
      <c r="AA401" s="168">
        <v>32</v>
      </c>
      <c r="AB401" s="169">
        <v>0</v>
      </c>
      <c r="AC401" s="168">
        <v>5</v>
      </c>
      <c r="AD401" s="168">
        <v>9</v>
      </c>
      <c r="AE401" s="168">
        <v>7</v>
      </c>
      <c r="AF401" s="168">
        <v>2</v>
      </c>
      <c r="AG401" s="174">
        <v>23</v>
      </c>
    </row>
    <row r="402" spans="1:33">
      <c r="A402" s="104"/>
      <c r="B402" s="441"/>
      <c r="C402" s="58" t="s">
        <v>73</v>
      </c>
      <c r="D402" s="169">
        <v>1</v>
      </c>
      <c r="E402" s="168">
        <v>0</v>
      </c>
      <c r="F402" s="168">
        <v>0</v>
      </c>
      <c r="G402" s="168">
        <v>0</v>
      </c>
      <c r="H402" s="168">
        <v>0</v>
      </c>
      <c r="I402" s="174">
        <v>1</v>
      </c>
      <c r="J402" s="169">
        <v>0</v>
      </c>
      <c r="K402" s="168">
        <v>0</v>
      </c>
      <c r="L402" s="168">
        <v>0</v>
      </c>
      <c r="M402" s="168">
        <v>0</v>
      </c>
      <c r="N402" s="168">
        <v>0</v>
      </c>
      <c r="O402" s="168">
        <v>0</v>
      </c>
      <c r="P402" s="169">
        <v>0</v>
      </c>
      <c r="Q402" s="168">
        <v>0</v>
      </c>
      <c r="R402" s="168">
        <v>0</v>
      </c>
      <c r="S402" s="168">
        <v>0</v>
      </c>
      <c r="T402" s="168">
        <v>0</v>
      </c>
      <c r="U402" s="168">
        <v>0</v>
      </c>
      <c r="V402" s="169">
        <v>0</v>
      </c>
      <c r="W402" s="168">
        <v>0</v>
      </c>
      <c r="X402" s="168">
        <v>0</v>
      </c>
      <c r="Y402" s="168">
        <v>0</v>
      </c>
      <c r="Z402" s="168">
        <v>0</v>
      </c>
      <c r="AA402" s="168">
        <v>0</v>
      </c>
      <c r="AB402" s="169">
        <v>0</v>
      </c>
      <c r="AC402" s="168">
        <v>0</v>
      </c>
      <c r="AD402" s="168">
        <v>0</v>
      </c>
      <c r="AE402" s="168">
        <v>0</v>
      </c>
      <c r="AF402" s="168">
        <v>0</v>
      </c>
      <c r="AG402" s="174">
        <v>0</v>
      </c>
    </row>
    <row r="403" spans="1:33">
      <c r="A403" s="104"/>
      <c r="B403" s="441"/>
      <c r="C403" s="58" t="s">
        <v>36</v>
      </c>
      <c r="D403" s="169">
        <v>1</v>
      </c>
      <c r="E403" s="168">
        <v>2</v>
      </c>
      <c r="F403" s="168">
        <v>7</v>
      </c>
      <c r="G403" s="168">
        <v>18</v>
      </c>
      <c r="H403" s="168">
        <v>2</v>
      </c>
      <c r="I403" s="174">
        <v>30</v>
      </c>
      <c r="J403" s="169">
        <v>1</v>
      </c>
      <c r="K403" s="168">
        <v>10</v>
      </c>
      <c r="L403" s="168">
        <v>11</v>
      </c>
      <c r="M403" s="168">
        <v>28</v>
      </c>
      <c r="N403" s="168">
        <v>0</v>
      </c>
      <c r="O403" s="168">
        <v>50</v>
      </c>
      <c r="P403" s="169">
        <v>2</v>
      </c>
      <c r="Q403" s="168">
        <v>3</v>
      </c>
      <c r="R403" s="168">
        <v>12</v>
      </c>
      <c r="S403" s="168">
        <v>10</v>
      </c>
      <c r="T403" s="168">
        <v>0</v>
      </c>
      <c r="U403" s="168">
        <v>27</v>
      </c>
      <c r="V403" s="169">
        <v>2</v>
      </c>
      <c r="W403" s="168">
        <v>3</v>
      </c>
      <c r="X403" s="168">
        <v>9</v>
      </c>
      <c r="Y403" s="168">
        <v>22</v>
      </c>
      <c r="Z403" s="168">
        <v>3</v>
      </c>
      <c r="AA403" s="168">
        <v>39</v>
      </c>
      <c r="AB403" s="169">
        <v>1</v>
      </c>
      <c r="AC403" s="168">
        <v>5</v>
      </c>
      <c r="AD403" s="168">
        <v>10</v>
      </c>
      <c r="AE403" s="168">
        <v>7</v>
      </c>
      <c r="AF403" s="168">
        <v>4</v>
      </c>
      <c r="AG403" s="174">
        <v>27</v>
      </c>
    </row>
    <row r="404" spans="1:33">
      <c r="A404" s="104"/>
      <c r="B404" s="442" t="s">
        <v>174</v>
      </c>
      <c r="C404" s="429" t="s">
        <v>74</v>
      </c>
      <c r="D404" s="172">
        <v>11</v>
      </c>
      <c r="E404" s="173">
        <v>68</v>
      </c>
      <c r="F404" s="173">
        <v>111</v>
      </c>
      <c r="G404" s="173">
        <v>30</v>
      </c>
      <c r="H404" s="173">
        <v>4</v>
      </c>
      <c r="I404" s="291">
        <v>224</v>
      </c>
      <c r="J404" s="172">
        <v>12</v>
      </c>
      <c r="K404" s="173">
        <v>69</v>
      </c>
      <c r="L404" s="173">
        <v>76</v>
      </c>
      <c r="M404" s="173">
        <v>23</v>
      </c>
      <c r="N404" s="173">
        <v>2</v>
      </c>
      <c r="O404" s="173">
        <v>182</v>
      </c>
      <c r="P404" s="172">
        <v>11</v>
      </c>
      <c r="Q404" s="173">
        <v>68</v>
      </c>
      <c r="R404" s="173">
        <v>70</v>
      </c>
      <c r="S404" s="173">
        <v>18</v>
      </c>
      <c r="T404" s="173">
        <v>2</v>
      </c>
      <c r="U404" s="173">
        <v>169</v>
      </c>
      <c r="V404" s="172">
        <v>10</v>
      </c>
      <c r="W404" s="173">
        <v>59</v>
      </c>
      <c r="X404" s="173">
        <v>61</v>
      </c>
      <c r="Y404" s="173">
        <v>17</v>
      </c>
      <c r="Z404" s="173">
        <v>4</v>
      </c>
      <c r="AA404" s="173">
        <v>151</v>
      </c>
      <c r="AB404" s="172">
        <v>3</v>
      </c>
      <c r="AC404" s="173">
        <v>35</v>
      </c>
      <c r="AD404" s="173">
        <v>36</v>
      </c>
      <c r="AE404" s="173">
        <v>25</v>
      </c>
      <c r="AF404" s="173">
        <v>1</v>
      </c>
      <c r="AG404" s="291">
        <v>100</v>
      </c>
    </row>
    <row r="405" spans="1:33">
      <c r="A405" s="104"/>
      <c r="B405" s="441"/>
      <c r="C405" s="58" t="s">
        <v>293</v>
      </c>
      <c r="D405" s="169">
        <v>8</v>
      </c>
      <c r="E405" s="168">
        <v>7</v>
      </c>
      <c r="F405" s="168">
        <v>49</v>
      </c>
      <c r="G405" s="168">
        <v>688</v>
      </c>
      <c r="H405" s="168">
        <v>69</v>
      </c>
      <c r="I405" s="174">
        <v>821</v>
      </c>
      <c r="J405" s="169">
        <v>5</v>
      </c>
      <c r="K405" s="168">
        <v>13</v>
      </c>
      <c r="L405" s="168">
        <v>43</v>
      </c>
      <c r="M405" s="168">
        <v>406</v>
      </c>
      <c r="N405" s="168">
        <v>53</v>
      </c>
      <c r="O405" s="168">
        <v>520</v>
      </c>
      <c r="P405" s="169">
        <v>6</v>
      </c>
      <c r="Q405" s="168">
        <v>10</v>
      </c>
      <c r="R405" s="168">
        <v>51</v>
      </c>
      <c r="S405" s="168">
        <v>343</v>
      </c>
      <c r="T405" s="168">
        <v>33</v>
      </c>
      <c r="U405" s="168">
        <v>443</v>
      </c>
      <c r="V405" s="169">
        <v>8</v>
      </c>
      <c r="W405" s="168">
        <v>6</v>
      </c>
      <c r="X405" s="168">
        <v>61</v>
      </c>
      <c r="Y405" s="168">
        <v>358</v>
      </c>
      <c r="Z405" s="168">
        <v>36</v>
      </c>
      <c r="AA405" s="168">
        <v>469</v>
      </c>
      <c r="AB405" s="169">
        <v>2</v>
      </c>
      <c r="AC405" s="168">
        <v>7</v>
      </c>
      <c r="AD405" s="168">
        <v>38</v>
      </c>
      <c r="AE405" s="168">
        <v>262</v>
      </c>
      <c r="AF405" s="168">
        <v>24</v>
      </c>
      <c r="AG405" s="174">
        <v>333</v>
      </c>
    </row>
    <row r="406" spans="1:33">
      <c r="A406" s="104"/>
      <c r="B406" s="443"/>
      <c r="C406" s="444" t="s">
        <v>36</v>
      </c>
      <c r="D406" s="170">
        <v>19</v>
      </c>
      <c r="E406" s="171">
        <v>75</v>
      </c>
      <c r="F406" s="171">
        <v>160</v>
      </c>
      <c r="G406" s="171">
        <v>718</v>
      </c>
      <c r="H406" s="171">
        <v>73</v>
      </c>
      <c r="I406" s="175">
        <v>1045</v>
      </c>
      <c r="J406" s="170">
        <v>17</v>
      </c>
      <c r="K406" s="171">
        <v>82</v>
      </c>
      <c r="L406" s="171">
        <v>119</v>
      </c>
      <c r="M406" s="171">
        <v>429</v>
      </c>
      <c r="N406" s="171">
        <v>55</v>
      </c>
      <c r="O406" s="171">
        <v>702</v>
      </c>
      <c r="P406" s="170">
        <v>17</v>
      </c>
      <c r="Q406" s="171">
        <v>78</v>
      </c>
      <c r="R406" s="171">
        <v>121</v>
      </c>
      <c r="S406" s="171">
        <v>361</v>
      </c>
      <c r="T406" s="171">
        <v>35</v>
      </c>
      <c r="U406" s="171">
        <v>612</v>
      </c>
      <c r="V406" s="170">
        <v>18</v>
      </c>
      <c r="W406" s="171">
        <v>65</v>
      </c>
      <c r="X406" s="171">
        <v>122</v>
      </c>
      <c r="Y406" s="171">
        <v>375</v>
      </c>
      <c r="Z406" s="171">
        <v>40</v>
      </c>
      <c r="AA406" s="171">
        <v>620</v>
      </c>
      <c r="AB406" s="170">
        <v>5</v>
      </c>
      <c r="AC406" s="171">
        <v>42</v>
      </c>
      <c r="AD406" s="171">
        <v>74</v>
      </c>
      <c r="AE406" s="171">
        <v>287</v>
      </c>
      <c r="AF406" s="171">
        <v>25</v>
      </c>
      <c r="AG406" s="175">
        <v>433</v>
      </c>
    </row>
    <row r="407" spans="1:33">
      <c r="A407" s="446"/>
      <c r="B407" s="443" t="s">
        <v>36</v>
      </c>
      <c r="C407" s="444"/>
      <c r="D407" s="170">
        <v>482</v>
      </c>
      <c r="E407" s="171">
        <v>752</v>
      </c>
      <c r="F407" s="171">
        <v>890</v>
      </c>
      <c r="G407" s="171">
        <v>1127</v>
      </c>
      <c r="H407" s="171">
        <v>140</v>
      </c>
      <c r="I407" s="175">
        <v>3391</v>
      </c>
      <c r="J407" s="170">
        <v>444</v>
      </c>
      <c r="K407" s="171">
        <v>997</v>
      </c>
      <c r="L407" s="171">
        <v>792</v>
      </c>
      <c r="M407" s="171">
        <v>895</v>
      </c>
      <c r="N407" s="171">
        <v>108</v>
      </c>
      <c r="O407" s="171">
        <v>3236</v>
      </c>
      <c r="P407" s="170">
        <v>412</v>
      </c>
      <c r="Q407" s="171">
        <v>944</v>
      </c>
      <c r="R407" s="171">
        <v>668</v>
      </c>
      <c r="S407" s="171">
        <v>811</v>
      </c>
      <c r="T407" s="171">
        <v>93</v>
      </c>
      <c r="U407" s="171">
        <v>2928</v>
      </c>
      <c r="V407" s="170">
        <v>375</v>
      </c>
      <c r="W407" s="171">
        <v>918</v>
      </c>
      <c r="X407" s="171">
        <v>722</v>
      </c>
      <c r="Y407" s="171">
        <v>911</v>
      </c>
      <c r="Z407" s="171">
        <v>119</v>
      </c>
      <c r="AA407" s="171">
        <v>3045</v>
      </c>
      <c r="AB407" s="170">
        <v>248</v>
      </c>
      <c r="AC407" s="171">
        <v>683</v>
      </c>
      <c r="AD407" s="171">
        <v>535</v>
      </c>
      <c r="AE407" s="171">
        <v>807</v>
      </c>
      <c r="AF407" s="171">
        <v>97</v>
      </c>
      <c r="AG407" s="175">
        <v>2370</v>
      </c>
    </row>
    <row r="408" spans="1:33">
      <c r="A408" s="104" t="s">
        <v>15</v>
      </c>
      <c r="B408" s="441" t="s">
        <v>75</v>
      </c>
      <c r="C408" s="58" t="s">
        <v>76</v>
      </c>
      <c r="D408" s="169">
        <v>0</v>
      </c>
      <c r="E408" s="168">
        <v>0</v>
      </c>
      <c r="F408" s="168">
        <v>0</v>
      </c>
      <c r="G408" s="168">
        <v>2</v>
      </c>
      <c r="H408" s="168">
        <v>0</v>
      </c>
      <c r="I408" s="174">
        <v>2</v>
      </c>
      <c r="J408" s="169">
        <v>0</v>
      </c>
      <c r="K408" s="168">
        <v>1</v>
      </c>
      <c r="L408" s="168">
        <v>1</v>
      </c>
      <c r="M408" s="168">
        <v>2</v>
      </c>
      <c r="N408" s="168">
        <v>0</v>
      </c>
      <c r="O408" s="168">
        <v>4</v>
      </c>
      <c r="P408" s="169">
        <v>0</v>
      </c>
      <c r="Q408" s="168">
        <v>0</v>
      </c>
      <c r="R408" s="168">
        <v>1</v>
      </c>
      <c r="S408" s="168">
        <v>0</v>
      </c>
      <c r="T408" s="168">
        <v>0</v>
      </c>
      <c r="U408" s="168">
        <v>1</v>
      </c>
      <c r="V408" s="169">
        <v>0</v>
      </c>
      <c r="W408" s="168">
        <v>1</v>
      </c>
      <c r="X408" s="168">
        <v>3</v>
      </c>
      <c r="Y408" s="168">
        <v>0</v>
      </c>
      <c r="Z408" s="168">
        <v>0</v>
      </c>
      <c r="AA408" s="168">
        <v>4</v>
      </c>
      <c r="AB408" s="169">
        <v>0</v>
      </c>
      <c r="AC408" s="168">
        <v>0</v>
      </c>
      <c r="AD408" s="168">
        <v>2</v>
      </c>
      <c r="AE408" s="168">
        <v>1</v>
      </c>
      <c r="AF408" s="168">
        <v>0</v>
      </c>
      <c r="AG408" s="174">
        <v>3</v>
      </c>
    </row>
    <row r="409" spans="1:33" ht="26.25">
      <c r="A409" s="104"/>
      <c r="B409" s="442" t="s">
        <v>77</v>
      </c>
      <c r="C409" s="429" t="s">
        <v>78</v>
      </c>
      <c r="D409" s="172">
        <v>0</v>
      </c>
      <c r="E409" s="173">
        <v>0</v>
      </c>
      <c r="F409" s="173">
        <v>0</v>
      </c>
      <c r="G409" s="173">
        <v>0</v>
      </c>
      <c r="H409" s="173">
        <v>0</v>
      </c>
      <c r="I409" s="291">
        <v>0</v>
      </c>
      <c r="J409" s="172">
        <v>0</v>
      </c>
      <c r="K409" s="173">
        <v>0</v>
      </c>
      <c r="L409" s="173">
        <v>0</v>
      </c>
      <c r="M409" s="173">
        <v>0</v>
      </c>
      <c r="N409" s="173">
        <v>0</v>
      </c>
      <c r="O409" s="173">
        <v>0</v>
      </c>
      <c r="P409" s="172">
        <v>0</v>
      </c>
      <c r="Q409" s="173">
        <v>0</v>
      </c>
      <c r="R409" s="173">
        <v>0</v>
      </c>
      <c r="S409" s="173">
        <v>0</v>
      </c>
      <c r="T409" s="173">
        <v>0</v>
      </c>
      <c r="U409" s="173">
        <v>0</v>
      </c>
      <c r="V409" s="172">
        <v>0</v>
      </c>
      <c r="W409" s="173">
        <v>0</v>
      </c>
      <c r="X409" s="173">
        <v>0</v>
      </c>
      <c r="Y409" s="173">
        <v>0</v>
      </c>
      <c r="Z409" s="173">
        <v>0</v>
      </c>
      <c r="AA409" s="173">
        <v>0</v>
      </c>
      <c r="AB409" s="172">
        <v>35</v>
      </c>
      <c r="AC409" s="173">
        <v>20</v>
      </c>
      <c r="AD409" s="173">
        <v>2</v>
      </c>
      <c r="AE409" s="173">
        <v>0</v>
      </c>
      <c r="AF409" s="173">
        <v>0</v>
      </c>
      <c r="AG409" s="291">
        <v>57</v>
      </c>
    </row>
    <row r="410" spans="1:33" ht="26.25">
      <c r="A410" s="104"/>
      <c r="B410" s="441"/>
      <c r="C410" s="58" t="s">
        <v>79</v>
      </c>
      <c r="D410" s="169">
        <v>155</v>
      </c>
      <c r="E410" s="168">
        <v>332</v>
      </c>
      <c r="F410" s="168">
        <v>288</v>
      </c>
      <c r="G410" s="168">
        <v>30</v>
      </c>
      <c r="H410" s="168">
        <v>2</v>
      </c>
      <c r="I410" s="174">
        <v>807</v>
      </c>
      <c r="J410" s="169">
        <v>199</v>
      </c>
      <c r="K410" s="168">
        <v>623</v>
      </c>
      <c r="L410" s="168">
        <v>334</v>
      </c>
      <c r="M410" s="168">
        <v>38</v>
      </c>
      <c r="N410" s="168">
        <v>1</v>
      </c>
      <c r="O410" s="168">
        <v>1195</v>
      </c>
      <c r="P410" s="169">
        <v>286</v>
      </c>
      <c r="Q410" s="168">
        <v>887</v>
      </c>
      <c r="R410" s="168">
        <v>316</v>
      </c>
      <c r="S410" s="168">
        <v>41</v>
      </c>
      <c r="T410" s="168">
        <v>2</v>
      </c>
      <c r="U410" s="168">
        <v>1532</v>
      </c>
      <c r="V410" s="169">
        <v>351</v>
      </c>
      <c r="W410" s="168">
        <v>1060</v>
      </c>
      <c r="X410" s="168">
        <v>370</v>
      </c>
      <c r="Y410" s="168">
        <v>67</v>
      </c>
      <c r="Z410" s="168">
        <v>5</v>
      </c>
      <c r="AA410" s="168">
        <v>1853</v>
      </c>
      <c r="AB410" s="169">
        <v>272</v>
      </c>
      <c r="AC410" s="168">
        <v>757</v>
      </c>
      <c r="AD410" s="168">
        <v>300</v>
      </c>
      <c r="AE410" s="168">
        <v>55</v>
      </c>
      <c r="AF410" s="168">
        <v>2</v>
      </c>
      <c r="AG410" s="174">
        <v>1386</v>
      </c>
    </row>
    <row r="411" spans="1:33">
      <c r="A411" s="104"/>
      <c r="B411" s="443"/>
      <c r="C411" s="444" t="s">
        <v>36</v>
      </c>
      <c r="D411" s="170">
        <v>155</v>
      </c>
      <c r="E411" s="171">
        <v>332</v>
      </c>
      <c r="F411" s="171">
        <v>288</v>
      </c>
      <c r="G411" s="171">
        <v>30</v>
      </c>
      <c r="H411" s="171">
        <v>2</v>
      </c>
      <c r="I411" s="175">
        <v>807</v>
      </c>
      <c r="J411" s="170">
        <v>199</v>
      </c>
      <c r="K411" s="171">
        <v>623</v>
      </c>
      <c r="L411" s="171">
        <v>334</v>
      </c>
      <c r="M411" s="171">
        <v>38</v>
      </c>
      <c r="N411" s="171">
        <v>1</v>
      </c>
      <c r="O411" s="171">
        <v>1195</v>
      </c>
      <c r="P411" s="170">
        <v>286</v>
      </c>
      <c r="Q411" s="171">
        <v>887</v>
      </c>
      <c r="R411" s="171">
        <v>316</v>
      </c>
      <c r="S411" s="171">
        <v>41</v>
      </c>
      <c r="T411" s="171">
        <v>2</v>
      </c>
      <c r="U411" s="171">
        <v>1532</v>
      </c>
      <c r="V411" s="170">
        <v>351</v>
      </c>
      <c r="W411" s="171">
        <v>1060</v>
      </c>
      <c r="X411" s="171">
        <v>370</v>
      </c>
      <c r="Y411" s="171">
        <v>67</v>
      </c>
      <c r="Z411" s="171">
        <v>5</v>
      </c>
      <c r="AA411" s="171">
        <v>1853</v>
      </c>
      <c r="AB411" s="170">
        <v>307</v>
      </c>
      <c r="AC411" s="171">
        <v>777</v>
      </c>
      <c r="AD411" s="171">
        <v>302</v>
      </c>
      <c r="AE411" s="171">
        <v>55</v>
      </c>
      <c r="AF411" s="171">
        <v>2</v>
      </c>
      <c r="AG411" s="175">
        <v>1443</v>
      </c>
    </row>
    <row r="412" spans="1:33">
      <c r="A412" s="104"/>
      <c r="B412" s="442" t="s">
        <v>175</v>
      </c>
      <c r="C412" s="429" t="s">
        <v>80</v>
      </c>
      <c r="D412" s="172">
        <v>0</v>
      </c>
      <c r="E412" s="173">
        <v>1</v>
      </c>
      <c r="F412" s="173">
        <v>1</v>
      </c>
      <c r="G412" s="173">
        <v>0</v>
      </c>
      <c r="H412" s="173">
        <v>0</v>
      </c>
      <c r="I412" s="291">
        <v>2</v>
      </c>
      <c r="J412" s="172">
        <v>1</v>
      </c>
      <c r="K412" s="173">
        <v>3</v>
      </c>
      <c r="L412" s="173">
        <v>1</v>
      </c>
      <c r="M412" s="173">
        <v>1</v>
      </c>
      <c r="N412" s="173">
        <v>0</v>
      </c>
      <c r="O412" s="173">
        <v>6</v>
      </c>
      <c r="P412" s="172">
        <v>0</v>
      </c>
      <c r="Q412" s="173">
        <v>3</v>
      </c>
      <c r="R412" s="173">
        <v>1</v>
      </c>
      <c r="S412" s="173">
        <v>0</v>
      </c>
      <c r="T412" s="173">
        <v>0</v>
      </c>
      <c r="U412" s="173">
        <v>4</v>
      </c>
      <c r="V412" s="172">
        <v>0</v>
      </c>
      <c r="W412" s="173">
        <v>1</v>
      </c>
      <c r="X412" s="173">
        <v>1</v>
      </c>
      <c r="Y412" s="173">
        <v>0</v>
      </c>
      <c r="Z412" s="173">
        <v>0</v>
      </c>
      <c r="AA412" s="173">
        <v>2</v>
      </c>
      <c r="AB412" s="172">
        <v>1</v>
      </c>
      <c r="AC412" s="173">
        <v>1</v>
      </c>
      <c r="AD412" s="173">
        <v>1</v>
      </c>
      <c r="AE412" s="173">
        <v>0</v>
      </c>
      <c r="AF412" s="173">
        <v>0</v>
      </c>
      <c r="AG412" s="291">
        <v>3</v>
      </c>
    </row>
    <row r="413" spans="1:33">
      <c r="A413" s="104"/>
      <c r="B413" s="441"/>
      <c r="C413" s="58" t="s">
        <v>81</v>
      </c>
      <c r="D413" s="169">
        <v>5</v>
      </c>
      <c r="E413" s="168">
        <v>63</v>
      </c>
      <c r="F413" s="168">
        <v>223</v>
      </c>
      <c r="G413" s="168">
        <v>159</v>
      </c>
      <c r="H413" s="168">
        <v>25</v>
      </c>
      <c r="I413" s="174">
        <v>475</v>
      </c>
      <c r="J413" s="169">
        <v>5</v>
      </c>
      <c r="K413" s="168">
        <v>99</v>
      </c>
      <c r="L413" s="168">
        <v>246</v>
      </c>
      <c r="M413" s="168">
        <v>158</v>
      </c>
      <c r="N413" s="168">
        <v>42</v>
      </c>
      <c r="O413" s="168">
        <v>550</v>
      </c>
      <c r="P413" s="169">
        <v>4</v>
      </c>
      <c r="Q413" s="168">
        <v>90</v>
      </c>
      <c r="R413" s="168">
        <v>146</v>
      </c>
      <c r="S413" s="168">
        <v>139</v>
      </c>
      <c r="T413" s="168">
        <v>28</v>
      </c>
      <c r="U413" s="168">
        <v>407</v>
      </c>
      <c r="V413" s="169">
        <v>9</v>
      </c>
      <c r="W413" s="168">
        <v>98</v>
      </c>
      <c r="X413" s="168">
        <v>223</v>
      </c>
      <c r="Y413" s="168">
        <v>198</v>
      </c>
      <c r="Z413" s="168">
        <v>50</v>
      </c>
      <c r="AA413" s="168">
        <v>578</v>
      </c>
      <c r="AB413" s="169">
        <v>0</v>
      </c>
      <c r="AC413" s="168">
        <v>58</v>
      </c>
      <c r="AD413" s="168">
        <v>185</v>
      </c>
      <c r="AE413" s="168">
        <v>163</v>
      </c>
      <c r="AF413" s="168">
        <v>31</v>
      </c>
      <c r="AG413" s="174">
        <v>437</v>
      </c>
    </row>
    <row r="414" spans="1:33">
      <c r="A414" s="104"/>
      <c r="B414" s="443"/>
      <c r="C414" s="444" t="s">
        <v>36</v>
      </c>
      <c r="D414" s="170">
        <v>5</v>
      </c>
      <c r="E414" s="171">
        <v>64</v>
      </c>
      <c r="F414" s="171">
        <v>224</v>
      </c>
      <c r="G414" s="171">
        <v>159</v>
      </c>
      <c r="H414" s="171">
        <v>25</v>
      </c>
      <c r="I414" s="175">
        <v>477</v>
      </c>
      <c r="J414" s="170">
        <v>6</v>
      </c>
      <c r="K414" s="171">
        <v>102</v>
      </c>
      <c r="L414" s="171">
        <v>247</v>
      </c>
      <c r="M414" s="171">
        <v>159</v>
      </c>
      <c r="N414" s="171">
        <v>42</v>
      </c>
      <c r="O414" s="171">
        <v>556</v>
      </c>
      <c r="P414" s="170">
        <v>4</v>
      </c>
      <c r="Q414" s="171">
        <v>93</v>
      </c>
      <c r="R414" s="171">
        <v>147</v>
      </c>
      <c r="S414" s="171">
        <v>139</v>
      </c>
      <c r="T414" s="171">
        <v>28</v>
      </c>
      <c r="U414" s="171">
        <v>411</v>
      </c>
      <c r="V414" s="170">
        <v>9</v>
      </c>
      <c r="W414" s="171">
        <v>99</v>
      </c>
      <c r="X414" s="171">
        <v>224</v>
      </c>
      <c r="Y414" s="171">
        <v>198</v>
      </c>
      <c r="Z414" s="171">
        <v>50</v>
      </c>
      <c r="AA414" s="171">
        <v>580</v>
      </c>
      <c r="AB414" s="170">
        <v>1</v>
      </c>
      <c r="AC414" s="171">
        <v>59</v>
      </c>
      <c r="AD414" s="171">
        <v>186</v>
      </c>
      <c r="AE414" s="171">
        <v>163</v>
      </c>
      <c r="AF414" s="171">
        <v>31</v>
      </c>
      <c r="AG414" s="175">
        <v>440</v>
      </c>
    </row>
    <row r="415" spans="1:33">
      <c r="A415" s="104"/>
      <c r="B415" s="441" t="s">
        <v>82</v>
      </c>
      <c r="C415" s="58" t="s">
        <v>83</v>
      </c>
      <c r="D415" s="169">
        <v>163</v>
      </c>
      <c r="E415" s="168">
        <v>493</v>
      </c>
      <c r="F415" s="168">
        <v>3435</v>
      </c>
      <c r="G415" s="168">
        <v>6043</v>
      </c>
      <c r="H415" s="168">
        <v>1151</v>
      </c>
      <c r="I415" s="174">
        <v>11285</v>
      </c>
      <c r="J415" s="169">
        <v>108</v>
      </c>
      <c r="K415" s="168">
        <v>510</v>
      </c>
      <c r="L415" s="168">
        <v>3478</v>
      </c>
      <c r="M415" s="168">
        <v>5827</v>
      </c>
      <c r="N415" s="168">
        <v>1152</v>
      </c>
      <c r="O415" s="168">
        <v>11075</v>
      </c>
      <c r="P415" s="169">
        <v>90</v>
      </c>
      <c r="Q415" s="168">
        <v>448</v>
      </c>
      <c r="R415" s="168">
        <v>2173</v>
      </c>
      <c r="S415" s="168">
        <v>5454</v>
      </c>
      <c r="T415" s="168">
        <v>1327</v>
      </c>
      <c r="U415" s="168">
        <v>9492</v>
      </c>
      <c r="V415" s="169">
        <v>85</v>
      </c>
      <c r="W415" s="168">
        <v>510</v>
      </c>
      <c r="X415" s="168">
        <v>2058</v>
      </c>
      <c r="Y415" s="168">
        <v>6999</v>
      </c>
      <c r="Z415" s="168">
        <v>1481</v>
      </c>
      <c r="AA415" s="168">
        <v>11133</v>
      </c>
      <c r="AB415" s="169">
        <v>53</v>
      </c>
      <c r="AC415" s="168">
        <v>345</v>
      </c>
      <c r="AD415" s="168">
        <v>1673</v>
      </c>
      <c r="AE415" s="168">
        <v>5848</v>
      </c>
      <c r="AF415" s="168">
        <v>1162</v>
      </c>
      <c r="AG415" s="174">
        <v>9081</v>
      </c>
    </row>
    <row r="416" spans="1:33">
      <c r="A416" s="104"/>
      <c r="B416" s="441"/>
      <c r="C416" s="58" t="s">
        <v>84</v>
      </c>
      <c r="D416" s="169">
        <v>0</v>
      </c>
      <c r="E416" s="168">
        <v>1</v>
      </c>
      <c r="F416" s="168">
        <v>8</v>
      </c>
      <c r="G416" s="168">
        <v>20</v>
      </c>
      <c r="H416" s="168">
        <v>5</v>
      </c>
      <c r="I416" s="174">
        <v>34</v>
      </c>
      <c r="J416" s="169">
        <v>1</v>
      </c>
      <c r="K416" s="168">
        <v>1</v>
      </c>
      <c r="L416" s="168">
        <v>10</v>
      </c>
      <c r="M416" s="168">
        <v>22</v>
      </c>
      <c r="N416" s="168">
        <v>2</v>
      </c>
      <c r="O416" s="168">
        <v>36</v>
      </c>
      <c r="P416" s="169">
        <v>0</v>
      </c>
      <c r="Q416" s="168">
        <v>1</v>
      </c>
      <c r="R416" s="168">
        <v>5</v>
      </c>
      <c r="S416" s="168">
        <v>15</v>
      </c>
      <c r="T416" s="168">
        <v>3</v>
      </c>
      <c r="U416" s="168">
        <v>24</v>
      </c>
      <c r="V416" s="169">
        <v>0</v>
      </c>
      <c r="W416" s="168">
        <v>1</v>
      </c>
      <c r="X416" s="168">
        <v>9</v>
      </c>
      <c r="Y416" s="168">
        <v>14</v>
      </c>
      <c r="Z416" s="168">
        <v>5</v>
      </c>
      <c r="AA416" s="168">
        <v>29</v>
      </c>
      <c r="AB416" s="169">
        <v>0</v>
      </c>
      <c r="AC416" s="168">
        <v>0</v>
      </c>
      <c r="AD416" s="168">
        <v>7</v>
      </c>
      <c r="AE416" s="168">
        <v>13</v>
      </c>
      <c r="AF416" s="168">
        <v>6</v>
      </c>
      <c r="AG416" s="174">
        <v>26</v>
      </c>
    </row>
    <row r="417" spans="1:33">
      <c r="A417" s="104"/>
      <c r="B417" s="441"/>
      <c r="C417" s="58" t="s">
        <v>36</v>
      </c>
      <c r="D417" s="169">
        <v>163</v>
      </c>
      <c r="E417" s="168">
        <v>494</v>
      </c>
      <c r="F417" s="168">
        <v>3443</v>
      </c>
      <c r="G417" s="168">
        <v>6063</v>
      </c>
      <c r="H417" s="168">
        <v>1156</v>
      </c>
      <c r="I417" s="174">
        <v>11319</v>
      </c>
      <c r="J417" s="169">
        <v>109</v>
      </c>
      <c r="K417" s="168">
        <v>511</v>
      </c>
      <c r="L417" s="168">
        <v>3488</v>
      </c>
      <c r="M417" s="168">
        <v>5849</v>
      </c>
      <c r="N417" s="168">
        <v>1154</v>
      </c>
      <c r="O417" s="168">
        <v>11111</v>
      </c>
      <c r="P417" s="169">
        <v>90</v>
      </c>
      <c r="Q417" s="168">
        <v>449</v>
      </c>
      <c r="R417" s="168">
        <v>2178</v>
      </c>
      <c r="S417" s="168">
        <v>5469</v>
      </c>
      <c r="T417" s="168">
        <v>1330</v>
      </c>
      <c r="U417" s="168">
        <v>9516</v>
      </c>
      <c r="V417" s="169">
        <v>85</v>
      </c>
      <c r="W417" s="168">
        <v>511</v>
      </c>
      <c r="X417" s="168">
        <v>2067</v>
      </c>
      <c r="Y417" s="168">
        <v>7013</v>
      </c>
      <c r="Z417" s="168">
        <v>1486</v>
      </c>
      <c r="AA417" s="168">
        <v>11162</v>
      </c>
      <c r="AB417" s="169">
        <v>53</v>
      </c>
      <c r="AC417" s="168">
        <v>345</v>
      </c>
      <c r="AD417" s="168">
        <v>1680</v>
      </c>
      <c r="AE417" s="168">
        <v>5861</v>
      </c>
      <c r="AF417" s="168">
        <v>1168</v>
      </c>
      <c r="AG417" s="174">
        <v>9107</v>
      </c>
    </row>
    <row r="418" spans="1:33">
      <c r="A418" s="104"/>
      <c r="B418" s="445" t="s">
        <v>85</v>
      </c>
      <c r="C418" s="440" t="s">
        <v>294</v>
      </c>
      <c r="D418" s="179">
        <v>8</v>
      </c>
      <c r="E418" s="178">
        <v>24</v>
      </c>
      <c r="F418" s="178">
        <v>53</v>
      </c>
      <c r="G418" s="178">
        <v>146</v>
      </c>
      <c r="H418" s="178">
        <v>24</v>
      </c>
      <c r="I418" s="180">
        <v>255</v>
      </c>
      <c r="J418" s="179">
        <v>2</v>
      </c>
      <c r="K418" s="178">
        <v>25</v>
      </c>
      <c r="L418" s="178">
        <v>47</v>
      </c>
      <c r="M418" s="178">
        <v>113</v>
      </c>
      <c r="N418" s="178">
        <v>25</v>
      </c>
      <c r="O418" s="178">
        <v>212</v>
      </c>
      <c r="P418" s="179">
        <v>3</v>
      </c>
      <c r="Q418" s="178">
        <v>17</v>
      </c>
      <c r="R418" s="178">
        <v>40</v>
      </c>
      <c r="S418" s="178">
        <v>137</v>
      </c>
      <c r="T418" s="178">
        <v>26</v>
      </c>
      <c r="U418" s="178">
        <v>223</v>
      </c>
      <c r="V418" s="179">
        <v>8</v>
      </c>
      <c r="W418" s="178">
        <v>18</v>
      </c>
      <c r="X418" s="178">
        <v>53</v>
      </c>
      <c r="Y418" s="178">
        <v>188</v>
      </c>
      <c r="Z418" s="178">
        <v>31</v>
      </c>
      <c r="AA418" s="178">
        <v>298</v>
      </c>
      <c r="AB418" s="179">
        <v>1</v>
      </c>
      <c r="AC418" s="178">
        <v>15</v>
      </c>
      <c r="AD418" s="178">
        <v>38</v>
      </c>
      <c r="AE418" s="178">
        <v>182</v>
      </c>
      <c r="AF418" s="178">
        <v>33</v>
      </c>
      <c r="AG418" s="180">
        <v>269</v>
      </c>
    </row>
    <row r="419" spans="1:33">
      <c r="A419" s="446"/>
      <c r="B419" s="443" t="s">
        <v>36</v>
      </c>
      <c r="C419" s="444"/>
      <c r="D419" s="170">
        <v>331</v>
      </c>
      <c r="E419" s="171">
        <v>914</v>
      </c>
      <c r="F419" s="171">
        <v>4008</v>
      </c>
      <c r="G419" s="171">
        <v>6400</v>
      </c>
      <c r="H419" s="171">
        <v>1207</v>
      </c>
      <c r="I419" s="175">
        <v>12860</v>
      </c>
      <c r="J419" s="170">
        <v>316</v>
      </c>
      <c r="K419" s="171">
        <v>1262</v>
      </c>
      <c r="L419" s="171">
        <v>4117</v>
      </c>
      <c r="M419" s="171">
        <v>6161</v>
      </c>
      <c r="N419" s="171">
        <v>1222</v>
      </c>
      <c r="O419" s="171">
        <v>13078</v>
      </c>
      <c r="P419" s="170">
        <v>383</v>
      </c>
      <c r="Q419" s="171">
        <v>1446</v>
      </c>
      <c r="R419" s="171">
        <v>2682</v>
      </c>
      <c r="S419" s="171">
        <v>5786</v>
      </c>
      <c r="T419" s="171">
        <v>1386</v>
      </c>
      <c r="U419" s="171">
        <v>11683</v>
      </c>
      <c r="V419" s="170">
        <v>453</v>
      </c>
      <c r="W419" s="171">
        <v>1689</v>
      </c>
      <c r="X419" s="171">
        <v>2717</v>
      </c>
      <c r="Y419" s="171">
        <v>7466</v>
      </c>
      <c r="Z419" s="171">
        <v>1572</v>
      </c>
      <c r="AA419" s="171">
        <v>13897</v>
      </c>
      <c r="AB419" s="170">
        <v>362</v>
      </c>
      <c r="AC419" s="171">
        <v>1196</v>
      </c>
      <c r="AD419" s="171">
        <v>2208</v>
      </c>
      <c r="AE419" s="171">
        <v>6262</v>
      </c>
      <c r="AF419" s="171">
        <v>1234</v>
      </c>
      <c r="AG419" s="175">
        <v>11262</v>
      </c>
    </row>
    <row r="420" spans="1:33" ht="26.25">
      <c r="A420" s="104" t="s">
        <v>16</v>
      </c>
      <c r="B420" s="441" t="s">
        <v>185</v>
      </c>
      <c r="C420" s="58" t="s">
        <v>86</v>
      </c>
      <c r="D420" s="169">
        <v>54</v>
      </c>
      <c r="E420" s="168">
        <v>82</v>
      </c>
      <c r="F420" s="168">
        <v>189</v>
      </c>
      <c r="G420" s="168">
        <v>166</v>
      </c>
      <c r="H420" s="168">
        <v>27</v>
      </c>
      <c r="I420" s="174">
        <v>518</v>
      </c>
      <c r="J420" s="169">
        <v>77</v>
      </c>
      <c r="K420" s="168">
        <v>156</v>
      </c>
      <c r="L420" s="168">
        <v>270</v>
      </c>
      <c r="M420" s="168">
        <v>228</v>
      </c>
      <c r="N420" s="168">
        <v>23</v>
      </c>
      <c r="O420" s="168">
        <v>754</v>
      </c>
      <c r="P420" s="169">
        <v>90</v>
      </c>
      <c r="Q420" s="168">
        <v>175</v>
      </c>
      <c r="R420" s="168">
        <v>252</v>
      </c>
      <c r="S420" s="168">
        <v>253</v>
      </c>
      <c r="T420" s="168">
        <v>32</v>
      </c>
      <c r="U420" s="168">
        <v>802</v>
      </c>
      <c r="V420" s="169">
        <v>107</v>
      </c>
      <c r="W420" s="168">
        <v>190</v>
      </c>
      <c r="X420" s="168">
        <v>306</v>
      </c>
      <c r="Y420" s="168">
        <v>296</v>
      </c>
      <c r="Z420" s="168">
        <v>49</v>
      </c>
      <c r="AA420" s="168">
        <v>948</v>
      </c>
      <c r="AB420" s="169">
        <v>75</v>
      </c>
      <c r="AC420" s="168">
        <v>155</v>
      </c>
      <c r="AD420" s="168">
        <v>228</v>
      </c>
      <c r="AE420" s="168">
        <v>339</v>
      </c>
      <c r="AF420" s="168">
        <v>53</v>
      </c>
      <c r="AG420" s="174">
        <v>850</v>
      </c>
    </row>
    <row r="421" spans="1:33">
      <c r="A421" s="104"/>
      <c r="B421" s="441"/>
      <c r="C421" s="58" t="s">
        <v>295</v>
      </c>
      <c r="D421" s="169">
        <v>4</v>
      </c>
      <c r="E421" s="168">
        <v>5</v>
      </c>
      <c r="F421" s="168">
        <v>5</v>
      </c>
      <c r="G421" s="168">
        <v>2</v>
      </c>
      <c r="H421" s="168">
        <v>1</v>
      </c>
      <c r="I421" s="174">
        <v>17</v>
      </c>
      <c r="J421" s="169">
        <v>3</v>
      </c>
      <c r="K421" s="168">
        <v>6</v>
      </c>
      <c r="L421" s="168">
        <v>13</v>
      </c>
      <c r="M421" s="168">
        <v>2</v>
      </c>
      <c r="N421" s="168">
        <v>1</v>
      </c>
      <c r="O421" s="168">
        <v>25</v>
      </c>
      <c r="P421" s="169">
        <v>1</v>
      </c>
      <c r="Q421" s="168">
        <v>5</v>
      </c>
      <c r="R421" s="168">
        <v>10</v>
      </c>
      <c r="S421" s="168">
        <v>2</v>
      </c>
      <c r="T421" s="168">
        <v>1</v>
      </c>
      <c r="U421" s="168">
        <v>19</v>
      </c>
      <c r="V421" s="169">
        <v>5</v>
      </c>
      <c r="W421" s="168">
        <v>10</v>
      </c>
      <c r="X421" s="168">
        <v>10</v>
      </c>
      <c r="Y421" s="168">
        <v>6</v>
      </c>
      <c r="Z421" s="168">
        <v>0</v>
      </c>
      <c r="AA421" s="168">
        <v>31</v>
      </c>
      <c r="AB421" s="169">
        <v>1</v>
      </c>
      <c r="AC421" s="168">
        <v>5</v>
      </c>
      <c r="AD421" s="168">
        <v>14</v>
      </c>
      <c r="AE421" s="168">
        <v>4</v>
      </c>
      <c r="AF421" s="168">
        <v>0</v>
      </c>
      <c r="AG421" s="174">
        <v>24</v>
      </c>
    </row>
    <row r="422" spans="1:33">
      <c r="A422" s="104"/>
      <c r="B422" s="441"/>
      <c r="C422" s="58" t="s">
        <v>36</v>
      </c>
      <c r="D422" s="169">
        <v>58</v>
      </c>
      <c r="E422" s="168">
        <v>87</v>
      </c>
      <c r="F422" s="168">
        <v>194</v>
      </c>
      <c r="G422" s="168">
        <v>168</v>
      </c>
      <c r="H422" s="168">
        <v>28</v>
      </c>
      <c r="I422" s="174">
        <v>535</v>
      </c>
      <c r="J422" s="169">
        <v>80</v>
      </c>
      <c r="K422" s="168">
        <v>162</v>
      </c>
      <c r="L422" s="168">
        <v>283</v>
      </c>
      <c r="M422" s="168">
        <v>230</v>
      </c>
      <c r="N422" s="168">
        <v>24</v>
      </c>
      <c r="O422" s="168">
        <v>779</v>
      </c>
      <c r="P422" s="169">
        <v>91</v>
      </c>
      <c r="Q422" s="168">
        <v>180</v>
      </c>
      <c r="R422" s="168">
        <v>262</v>
      </c>
      <c r="S422" s="168">
        <v>255</v>
      </c>
      <c r="T422" s="168">
        <v>33</v>
      </c>
      <c r="U422" s="168">
        <v>821</v>
      </c>
      <c r="V422" s="169">
        <v>112</v>
      </c>
      <c r="W422" s="168">
        <v>200</v>
      </c>
      <c r="X422" s="168">
        <v>316</v>
      </c>
      <c r="Y422" s="168">
        <v>302</v>
      </c>
      <c r="Z422" s="168">
        <v>49</v>
      </c>
      <c r="AA422" s="168">
        <v>979</v>
      </c>
      <c r="AB422" s="169">
        <v>76</v>
      </c>
      <c r="AC422" s="168">
        <v>160</v>
      </c>
      <c r="AD422" s="168">
        <v>242</v>
      </c>
      <c r="AE422" s="168">
        <v>343</v>
      </c>
      <c r="AF422" s="168">
        <v>53</v>
      </c>
      <c r="AG422" s="174">
        <v>874</v>
      </c>
    </row>
    <row r="423" spans="1:33" ht="26.25">
      <c r="A423" s="104"/>
      <c r="B423" s="442" t="s">
        <v>186</v>
      </c>
      <c r="C423" s="429" t="s">
        <v>190</v>
      </c>
      <c r="D423" s="172">
        <v>125</v>
      </c>
      <c r="E423" s="173">
        <v>149</v>
      </c>
      <c r="F423" s="173">
        <v>346</v>
      </c>
      <c r="G423" s="173">
        <v>686</v>
      </c>
      <c r="H423" s="173">
        <v>126</v>
      </c>
      <c r="I423" s="291">
        <v>1432</v>
      </c>
      <c r="J423" s="172">
        <v>137</v>
      </c>
      <c r="K423" s="173">
        <v>200</v>
      </c>
      <c r="L423" s="173">
        <v>414</v>
      </c>
      <c r="M423" s="173">
        <v>763</v>
      </c>
      <c r="N423" s="173">
        <v>130</v>
      </c>
      <c r="O423" s="173">
        <v>1644</v>
      </c>
      <c r="P423" s="172">
        <v>182</v>
      </c>
      <c r="Q423" s="173">
        <v>256</v>
      </c>
      <c r="R423" s="173">
        <v>392</v>
      </c>
      <c r="S423" s="173">
        <v>817</v>
      </c>
      <c r="T423" s="173">
        <v>120</v>
      </c>
      <c r="U423" s="173">
        <v>1767</v>
      </c>
      <c r="V423" s="172">
        <v>181</v>
      </c>
      <c r="W423" s="173">
        <v>299</v>
      </c>
      <c r="X423" s="173">
        <v>518</v>
      </c>
      <c r="Y423" s="173">
        <v>1205</v>
      </c>
      <c r="Z423" s="173">
        <v>152</v>
      </c>
      <c r="AA423" s="173">
        <v>2355</v>
      </c>
      <c r="AB423" s="172">
        <v>139</v>
      </c>
      <c r="AC423" s="173">
        <v>201</v>
      </c>
      <c r="AD423" s="173">
        <v>402</v>
      </c>
      <c r="AE423" s="173">
        <v>1099</v>
      </c>
      <c r="AF423" s="173">
        <v>154</v>
      </c>
      <c r="AG423" s="291">
        <v>1995</v>
      </c>
    </row>
    <row r="424" spans="1:33">
      <c r="A424" s="104"/>
      <c r="B424" s="441"/>
      <c r="C424" s="58" t="s">
        <v>87</v>
      </c>
      <c r="D424" s="169">
        <v>14</v>
      </c>
      <c r="E424" s="168">
        <v>9</v>
      </c>
      <c r="F424" s="168">
        <v>100</v>
      </c>
      <c r="G424" s="168">
        <v>83</v>
      </c>
      <c r="H424" s="168">
        <v>24</v>
      </c>
      <c r="I424" s="174">
        <v>230</v>
      </c>
      <c r="J424" s="169">
        <v>12</v>
      </c>
      <c r="K424" s="168">
        <v>18</v>
      </c>
      <c r="L424" s="168">
        <v>100</v>
      </c>
      <c r="M424" s="168">
        <v>64</v>
      </c>
      <c r="N424" s="168">
        <v>26</v>
      </c>
      <c r="O424" s="168">
        <v>220</v>
      </c>
      <c r="P424" s="169">
        <v>12</v>
      </c>
      <c r="Q424" s="168">
        <v>9</v>
      </c>
      <c r="R424" s="168">
        <v>90</v>
      </c>
      <c r="S424" s="168">
        <v>67</v>
      </c>
      <c r="T424" s="168">
        <v>35</v>
      </c>
      <c r="U424" s="168">
        <v>213</v>
      </c>
      <c r="V424" s="169">
        <v>16</v>
      </c>
      <c r="W424" s="168">
        <v>13</v>
      </c>
      <c r="X424" s="168">
        <v>99</v>
      </c>
      <c r="Y424" s="168">
        <v>66</v>
      </c>
      <c r="Z424" s="168">
        <v>33</v>
      </c>
      <c r="AA424" s="168">
        <v>227</v>
      </c>
      <c r="AB424" s="169">
        <v>15</v>
      </c>
      <c r="AC424" s="168">
        <v>12</v>
      </c>
      <c r="AD424" s="168">
        <v>86</v>
      </c>
      <c r="AE424" s="168">
        <v>76</v>
      </c>
      <c r="AF424" s="168">
        <v>24</v>
      </c>
      <c r="AG424" s="174">
        <v>213</v>
      </c>
    </row>
    <row r="425" spans="1:33" ht="26.25">
      <c r="A425" s="104"/>
      <c r="B425" s="441"/>
      <c r="C425" s="58" t="s">
        <v>88</v>
      </c>
      <c r="D425" s="169">
        <v>0</v>
      </c>
      <c r="E425" s="168">
        <v>2</v>
      </c>
      <c r="F425" s="168">
        <v>11</v>
      </c>
      <c r="G425" s="168">
        <v>1</v>
      </c>
      <c r="H425" s="168">
        <v>0</v>
      </c>
      <c r="I425" s="174">
        <v>14</v>
      </c>
      <c r="J425" s="169">
        <v>2</v>
      </c>
      <c r="K425" s="168">
        <v>4</v>
      </c>
      <c r="L425" s="168">
        <v>13</v>
      </c>
      <c r="M425" s="168">
        <v>1</v>
      </c>
      <c r="N425" s="168">
        <v>1</v>
      </c>
      <c r="O425" s="168">
        <v>21</v>
      </c>
      <c r="P425" s="169">
        <v>4</v>
      </c>
      <c r="Q425" s="168">
        <v>6</v>
      </c>
      <c r="R425" s="168">
        <v>6</v>
      </c>
      <c r="S425" s="168">
        <v>2</v>
      </c>
      <c r="T425" s="168">
        <v>3</v>
      </c>
      <c r="U425" s="168">
        <v>21</v>
      </c>
      <c r="V425" s="169">
        <v>9</v>
      </c>
      <c r="W425" s="168">
        <v>9</v>
      </c>
      <c r="X425" s="168">
        <v>13</v>
      </c>
      <c r="Y425" s="168">
        <v>3</v>
      </c>
      <c r="Z425" s="168">
        <v>2</v>
      </c>
      <c r="AA425" s="168">
        <v>36</v>
      </c>
      <c r="AB425" s="169">
        <v>2</v>
      </c>
      <c r="AC425" s="168">
        <v>8</v>
      </c>
      <c r="AD425" s="168">
        <v>14</v>
      </c>
      <c r="AE425" s="168">
        <v>1</v>
      </c>
      <c r="AF425" s="168">
        <v>0</v>
      </c>
      <c r="AG425" s="174">
        <v>25</v>
      </c>
    </row>
    <row r="426" spans="1:33">
      <c r="A426" s="104"/>
      <c r="B426" s="441"/>
      <c r="C426" s="58" t="s">
        <v>296</v>
      </c>
      <c r="D426" s="169">
        <v>6</v>
      </c>
      <c r="E426" s="168">
        <v>1</v>
      </c>
      <c r="F426" s="168">
        <v>11</v>
      </c>
      <c r="G426" s="168">
        <v>12</v>
      </c>
      <c r="H426" s="168">
        <v>5</v>
      </c>
      <c r="I426" s="174">
        <v>35</v>
      </c>
      <c r="J426" s="169">
        <v>3</v>
      </c>
      <c r="K426" s="168">
        <v>2</v>
      </c>
      <c r="L426" s="168">
        <v>7</v>
      </c>
      <c r="M426" s="168">
        <v>5</v>
      </c>
      <c r="N426" s="168">
        <v>7</v>
      </c>
      <c r="O426" s="168">
        <v>24</v>
      </c>
      <c r="P426" s="169">
        <v>0</v>
      </c>
      <c r="Q426" s="168">
        <v>1</v>
      </c>
      <c r="R426" s="168">
        <v>5</v>
      </c>
      <c r="S426" s="168">
        <v>8</v>
      </c>
      <c r="T426" s="168">
        <v>3</v>
      </c>
      <c r="U426" s="168">
        <v>17</v>
      </c>
      <c r="V426" s="169">
        <v>3</v>
      </c>
      <c r="W426" s="168">
        <v>3</v>
      </c>
      <c r="X426" s="168">
        <v>9</v>
      </c>
      <c r="Y426" s="168">
        <v>11</v>
      </c>
      <c r="Z426" s="168">
        <v>4</v>
      </c>
      <c r="AA426" s="168">
        <v>30</v>
      </c>
      <c r="AB426" s="169">
        <v>2</v>
      </c>
      <c r="AC426" s="168">
        <v>1</v>
      </c>
      <c r="AD426" s="168">
        <v>8</v>
      </c>
      <c r="AE426" s="168">
        <v>14</v>
      </c>
      <c r="AF426" s="168">
        <v>7</v>
      </c>
      <c r="AG426" s="174">
        <v>32</v>
      </c>
    </row>
    <row r="427" spans="1:33">
      <c r="A427" s="104"/>
      <c r="B427" s="443"/>
      <c r="C427" s="444" t="s">
        <v>36</v>
      </c>
      <c r="D427" s="170">
        <v>145</v>
      </c>
      <c r="E427" s="171">
        <v>161</v>
      </c>
      <c r="F427" s="171">
        <v>468</v>
      </c>
      <c r="G427" s="171">
        <v>782</v>
      </c>
      <c r="H427" s="171">
        <v>155</v>
      </c>
      <c r="I427" s="175">
        <v>1711</v>
      </c>
      <c r="J427" s="170">
        <v>154</v>
      </c>
      <c r="K427" s="171">
        <v>224</v>
      </c>
      <c r="L427" s="171">
        <v>534</v>
      </c>
      <c r="M427" s="171">
        <v>833</v>
      </c>
      <c r="N427" s="171">
        <v>164</v>
      </c>
      <c r="O427" s="171">
        <v>1909</v>
      </c>
      <c r="P427" s="170">
        <v>198</v>
      </c>
      <c r="Q427" s="171">
        <v>272</v>
      </c>
      <c r="R427" s="171">
        <v>493</v>
      </c>
      <c r="S427" s="171">
        <v>894</v>
      </c>
      <c r="T427" s="171">
        <v>161</v>
      </c>
      <c r="U427" s="171">
        <v>2018</v>
      </c>
      <c r="V427" s="170">
        <v>209</v>
      </c>
      <c r="W427" s="171">
        <v>324</v>
      </c>
      <c r="X427" s="171">
        <v>639</v>
      </c>
      <c r="Y427" s="171">
        <v>1285</v>
      </c>
      <c r="Z427" s="171">
        <v>191</v>
      </c>
      <c r="AA427" s="171">
        <v>2648</v>
      </c>
      <c r="AB427" s="170">
        <v>158</v>
      </c>
      <c r="AC427" s="171">
        <v>222</v>
      </c>
      <c r="AD427" s="171">
        <v>510</v>
      </c>
      <c r="AE427" s="171">
        <v>1190</v>
      </c>
      <c r="AF427" s="171">
        <v>185</v>
      </c>
      <c r="AG427" s="175">
        <v>2265</v>
      </c>
    </row>
    <row r="428" spans="1:33">
      <c r="A428" s="446"/>
      <c r="B428" s="443" t="s">
        <v>36</v>
      </c>
      <c r="C428" s="444"/>
      <c r="D428" s="170">
        <v>203</v>
      </c>
      <c r="E428" s="171">
        <v>248</v>
      </c>
      <c r="F428" s="171">
        <v>662</v>
      </c>
      <c r="G428" s="171">
        <v>950</v>
      </c>
      <c r="H428" s="171">
        <v>183</v>
      </c>
      <c r="I428" s="175">
        <v>2246</v>
      </c>
      <c r="J428" s="170">
        <v>234</v>
      </c>
      <c r="K428" s="171">
        <v>386</v>
      </c>
      <c r="L428" s="171">
        <v>817</v>
      </c>
      <c r="M428" s="171">
        <v>1063</v>
      </c>
      <c r="N428" s="171">
        <v>188</v>
      </c>
      <c r="O428" s="171">
        <v>2688</v>
      </c>
      <c r="P428" s="170">
        <v>289</v>
      </c>
      <c r="Q428" s="171">
        <v>452</v>
      </c>
      <c r="R428" s="171">
        <v>755</v>
      </c>
      <c r="S428" s="171">
        <v>1149</v>
      </c>
      <c r="T428" s="171">
        <v>194</v>
      </c>
      <c r="U428" s="171">
        <v>2839</v>
      </c>
      <c r="V428" s="170">
        <v>321</v>
      </c>
      <c r="W428" s="171">
        <v>524</v>
      </c>
      <c r="X428" s="171">
        <v>955</v>
      </c>
      <c r="Y428" s="171">
        <v>1587</v>
      </c>
      <c r="Z428" s="171">
        <v>240</v>
      </c>
      <c r="AA428" s="171">
        <v>3627</v>
      </c>
      <c r="AB428" s="170">
        <v>234</v>
      </c>
      <c r="AC428" s="171">
        <v>382</v>
      </c>
      <c r="AD428" s="171">
        <v>752</v>
      </c>
      <c r="AE428" s="171">
        <v>1533</v>
      </c>
      <c r="AF428" s="171">
        <v>238</v>
      </c>
      <c r="AG428" s="175">
        <v>3139</v>
      </c>
    </row>
    <row r="429" spans="1:33">
      <c r="A429" s="104" t="s">
        <v>17</v>
      </c>
      <c r="B429" s="441" t="s">
        <v>89</v>
      </c>
      <c r="C429" s="58" t="s">
        <v>90</v>
      </c>
      <c r="D429" s="169">
        <v>49</v>
      </c>
      <c r="E429" s="168">
        <v>31</v>
      </c>
      <c r="F429" s="168">
        <v>21</v>
      </c>
      <c r="G429" s="168">
        <v>4</v>
      </c>
      <c r="H429" s="168">
        <v>2</v>
      </c>
      <c r="I429" s="174">
        <v>107</v>
      </c>
      <c r="J429" s="169">
        <v>43</v>
      </c>
      <c r="K429" s="168">
        <v>31</v>
      </c>
      <c r="L429" s="168">
        <v>15</v>
      </c>
      <c r="M429" s="168">
        <v>3</v>
      </c>
      <c r="N429" s="168">
        <v>0</v>
      </c>
      <c r="O429" s="168">
        <v>92</v>
      </c>
      <c r="P429" s="169">
        <v>37</v>
      </c>
      <c r="Q429" s="168">
        <v>43</v>
      </c>
      <c r="R429" s="168">
        <v>8</v>
      </c>
      <c r="S429" s="168">
        <v>2</v>
      </c>
      <c r="T429" s="168">
        <v>3</v>
      </c>
      <c r="U429" s="168">
        <v>93</v>
      </c>
      <c r="V429" s="169">
        <v>50</v>
      </c>
      <c r="W429" s="168">
        <v>43</v>
      </c>
      <c r="X429" s="168">
        <v>13</v>
      </c>
      <c r="Y429" s="168">
        <v>4</v>
      </c>
      <c r="Z429" s="168">
        <v>0</v>
      </c>
      <c r="AA429" s="168">
        <v>110</v>
      </c>
      <c r="AB429" s="169">
        <v>58</v>
      </c>
      <c r="AC429" s="168">
        <v>48</v>
      </c>
      <c r="AD429" s="168">
        <v>8</v>
      </c>
      <c r="AE429" s="168">
        <v>8</v>
      </c>
      <c r="AF429" s="168">
        <v>2</v>
      </c>
      <c r="AG429" s="174">
        <v>124</v>
      </c>
    </row>
    <row r="430" spans="1:33">
      <c r="A430" s="104"/>
      <c r="B430" s="441"/>
      <c r="C430" s="58" t="s">
        <v>91</v>
      </c>
      <c r="D430" s="169">
        <v>2</v>
      </c>
      <c r="E430" s="168">
        <v>16</v>
      </c>
      <c r="F430" s="168">
        <v>40</v>
      </c>
      <c r="G430" s="168">
        <v>128</v>
      </c>
      <c r="H430" s="168">
        <v>34</v>
      </c>
      <c r="I430" s="174">
        <v>220</v>
      </c>
      <c r="J430" s="169">
        <v>0</v>
      </c>
      <c r="K430" s="168">
        <v>27</v>
      </c>
      <c r="L430" s="168">
        <v>48</v>
      </c>
      <c r="M430" s="168">
        <v>100</v>
      </c>
      <c r="N430" s="168">
        <v>30</v>
      </c>
      <c r="O430" s="168">
        <v>205</v>
      </c>
      <c r="P430" s="169">
        <v>0</v>
      </c>
      <c r="Q430" s="168">
        <v>14</v>
      </c>
      <c r="R430" s="168">
        <v>36</v>
      </c>
      <c r="S430" s="168">
        <v>105</v>
      </c>
      <c r="T430" s="168">
        <v>23</v>
      </c>
      <c r="U430" s="168">
        <v>178</v>
      </c>
      <c r="V430" s="169">
        <v>1</v>
      </c>
      <c r="W430" s="168">
        <v>17</v>
      </c>
      <c r="X430" s="168">
        <v>36</v>
      </c>
      <c r="Y430" s="168">
        <v>107</v>
      </c>
      <c r="Z430" s="168">
        <v>28</v>
      </c>
      <c r="AA430" s="168">
        <v>189</v>
      </c>
      <c r="AB430" s="169">
        <v>0</v>
      </c>
      <c r="AC430" s="168">
        <v>10</v>
      </c>
      <c r="AD430" s="168">
        <v>31</v>
      </c>
      <c r="AE430" s="168">
        <v>73</v>
      </c>
      <c r="AF430" s="168">
        <v>19</v>
      </c>
      <c r="AG430" s="174">
        <v>133</v>
      </c>
    </row>
    <row r="431" spans="1:33">
      <c r="A431" s="104"/>
      <c r="B431" s="441"/>
      <c r="C431" s="58" t="s">
        <v>297</v>
      </c>
      <c r="D431" s="169">
        <v>165</v>
      </c>
      <c r="E431" s="168">
        <v>465</v>
      </c>
      <c r="F431" s="168">
        <v>1258</v>
      </c>
      <c r="G431" s="168">
        <v>1084</v>
      </c>
      <c r="H431" s="168">
        <v>263</v>
      </c>
      <c r="I431" s="174">
        <v>3235</v>
      </c>
      <c r="J431" s="169">
        <v>124</v>
      </c>
      <c r="K431" s="168">
        <v>628</v>
      </c>
      <c r="L431" s="168">
        <v>1292</v>
      </c>
      <c r="M431" s="168">
        <v>958</v>
      </c>
      <c r="N431" s="168">
        <v>211</v>
      </c>
      <c r="O431" s="168">
        <v>3213</v>
      </c>
      <c r="P431" s="169">
        <v>140</v>
      </c>
      <c r="Q431" s="168">
        <v>499</v>
      </c>
      <c r="R431" s="168">
        <v>1095</v>
      </c>
      <c r="S431" s="168">
        <v>932</v>
      </c>
      <c r="T431" s="168">
        <v>211</v>
      </c>
      <c r="U431" s="168">
        <v>2877</v>
      </c>
      <c r="V431" s="169">
        <v>127</v>
      </c>
      <c r="W431" s="168">
        <v>571</v>
      </c>
      <c r="X431" s="168">
        <v>1341</v>
      </c>
      <c r="Y431" s="168">
        <v>1318</v>
      </c>
      <c r="Z431" s="168">
        <v>276</v>
      </c>
      <c r="AA431" s="168">
        <v>3633</v>
      </c>
      <c r="AB431" s="169">
        <v>129</v>
      </c>
      <c r="AC431" s="168">
        <v>474</v>
      </c>
      <c r="AD431" s="168">
        <v>1068</v>
      </c>
      <c r="AE431" s="168">
        <v>1129</v>
      </c>
      <c r="AF431" s="168">
        <v>258</v>
      </c>
      <c r="AG431" s="174">
        <v>3058</v>
      </c>
    </row>
    <row r="432" spans="1:33">
      <c r="A432" s="104"/>
      <c r="B432" s="441"/>
      <c r="C432" s="58" t="s">
        <v>36</v>
      </c>
      <c r="D432" s="169">
        <v>216</v>
      </c>
      <c r="E432" s="168">
        <v>512</v>
      </c>
      <c r="F432" s="168">
        <v>1319</v>
      </c>
      <c r="G432" s="168">
        <v>1216</v>
      </c>
      <c r="H432" s="168">
        <v>299</v>
      </c>
      <c r="I432" s="174">
        <v>3562</v>
      </c>
      <c r="J432" s="169">
        <v>167</v>
      </c>
      <c r="K432" s="168">
        <v>686</v>
      </c>
      <c r="L432" s="168">
        <v>1355</v>
      </c>
      <c r="M432" s="168">
        <v>1061</v>
      </c>
      <c r="N432" s="168">
        <v>241</v>
      </c>
      <c r="O432" s="168">
        <v>3510</v>
      </c>
      <c r="P432" s="169">
        <v>177</v>
      </c>
      <c r="Q432" s="168">
        <v>556</v>
      </c>
      <c r="R432" s="168">
        <v>1139</v>
      </c>
      <c r="S432" s="168">
        <v>1039</v>
      </c>
      <c r="T432" s="168">
        <v>237</v>
      </c>
      <c r="U432" s="168">
        <v>3148</v>
      </c>
      <c r="V432" s="169">
        <v>178</v>
      </c>
      <c r="W432" s="168">
        <v>631</v>
      </c>
      <c r="X432" s="168">
        <v>1390</v>
      </c>
      <c r="Y432" s="168">
        <v>1429</v>
      </c>
      <c r="Z432" s="168">
        <v>304</v>
      </c>
      <c r="AA432" s="168">
        <v>3932</v>
      </c>
      <c r="AB432" s="169">
        <v>187</v>
      </c>
      <c r="AC432" s="168">
        <v>532</v>
      </c>
      <c r="AD432" s="168">
        <v>1107</v>
      </c>
      <c r="AE432" s="168">
        <v>1210</v>
      </c>
      <c r="AF432" s="168">
        <v>279</v>
      </c>
      <c r="AG432" s="174">
        <v>3315</v>
      </c>
    </row>
    <row r="433" spans="1:33">
      <c r="A433" s="104"/>
      <c r="B433" s="442" t="s">
        <v>92</v>
      </c>
      <c r="C433" s="429" t="s">
        <v>93</v>
      </c>
      <c r="D433" s="172">
        <v>0</v>
      </c>
      <c r="E433" s="173">
        <v>0</v>
      </c>
      <c r="F433" s="173">
        <v>0</v>
      </c>
      <c r="G433" s="173">
        <v>0</v>
      </c>
      <c r="H433" s="173">
        <v>0</v>
      </c>
      <c r="I433" s="291">
        <v>0</v>
      </c>
      <c r="J433" s="172">
        <v>0</v>
      </c>
      <c r="K433" s="173">
        <v>0</v>
      </c>
      <c r="L433" s="173">
        <v>0</v>
      </c>
      <c r="M433" s="173">
        <v>1</v>
      </c>
      <c r="N433" s="173">
        <v>0</v>
      </c>
      <c r="O433" s="173">
        <v>1</v>
      </c>
      <c r="P433" s="172">
        <v>0</v>
      </c>
      <c r="Q433" s="173">
        <v>0</v>
      </c>
      <c r="R433" s="173">
        <v>0</v>
      </c>
      <c r="S433" s="173">
        <v>0</v>
      </c>
      <c r="T433" s="173">
        <v>0</v>
      </c>
      <c r="U433" s="173">
        <v>0</v>
      </c>
      <c r="V433" s="172">
        <v>0</v>
      </c>
      <c r="W433" s="173">
        <v>0</v>
      </c>
      <c r="X433" s="173">
        <v>0</v>
      </c>
      <c r="Y433" s="173">
        <v>0</v>
      </c>
      <c r="Z433" s="173">
        <v>0</v>
      </c>
      <c r="AA433" s="173">
        <v>0</v>
      </c>
      <c r="AB433" s="172">
        <v>0</v>
      </c>
      <c r="AC433" s="173">
        <v>0</v>
      </c>
      <c r="AD433" s="173">
        <v>0</v>
      </c>
      <c r="AE433" s="173">
        <v>0</v>
      </c>
      <c r="AF433" s="173">
        <v>0</v>
      </c>
      <c r="AG433" s="291">
        <v>0</v>
      </c>
    </row>
    <row r="434" spans="1:33">
      <c r="A434" s="104"/>
      <c r="B434" s="441"/>
      <c r="C434" s="58" t="s">
        <v>94</v>
      </c>
      <c r="D434" s="169">
        <v>0</v>
      </c>
      <c r="E434" s="168">
        <v>0</v>
      </c>
      <c r="F434" s="168">
        <v>2</v>
      </c>
      <c r="G434" s="168">
        <v>17</v>
      </c>
      <c r="H434" s="168">
        <v>2</v>
      </c>
      <c r="I434" s="174">
        <v>21</v>
      </c>
      <c r="J434" s="169">
        <v>0</v>
      </c>
      <c r="K434" s="168">
        <v>0</v>
      </c>
      <c r="L434" s="168">
        <v>3</v>
      </c>
      <c r="M434" s="168">
        <v>23</v>
      </c>
      <c r="N434" s="168">
        <v>2</v>
      </c>
      <c r="O434" s="168">
        <v>28</v>
      </c>
      <c r="P434" s="169">
        <v>0</v>
      </c>
      <c r="Q434" s="168">
        <v>0</v>
      </c>
      <c r="R434" s="168">
        <v>0</v>
      </c>
      <c r="S434" s="168">
        <v>14</v>
      </c>
      <c r="T434" s="168">
        <v>0</v>
      </c>
      <c r="U434" s="168">
        <v>14</v>
      </c>
      <c r="V434" s="169">
        <v>0</v>
      </c>
      <c r="W434" s="168">
        <v>0</v>
      </c>
      <c r="X434" s="168">
        <v>0</v>
      </c>
      <c r="Y434" s="168">
        <v>18</v>
      </c>
      <c r="Z434" s="168">
        <v>2</v>
      </c>
      <c r="AA434" s="168">
        <v>20</v>
      </c>
      <c r="AB434" s="169">
        <v>0</v>
      </c>
      <c r="AC434" s="168">
        <v>0</v>
      </c>
      <c r="AD434" s="168">
        <v>0</v>
      </c>
      <c r="AE434" s="168">
        <v>20</v>
      </c>
      <c r="AF434" s="168">
        <v>1</v>
      </c>
      <c r="AG434" s="174">
        <v>21</v>
      </c>
    </row>
    <row r="435" spans="1:33">
      <c r="A435" s="104"/>
      <c r="B435" s="441"/>
      <c r="C435" s="58" t="s">
        <v>95</v>
      </c>
      <c r="D435" s="169">
        <v>0</v>
      </c>
      <c r="E435" s="168">
        <v>0</v>
      </c>
      <c r="F435" s="168">
        <v>1</v>
      </c>
      <c r="G435" s="168">
        <v>13</v>
      </c>
      <c r="H435" s="168">
        <v>1</v>
      </c>
      <c r="I435" s="174">
        <v>15</v>
      </c>
      <c r="J435" s="169">
        <v>0</v>
      </c>
      <c r="K435" s="168">
        <v>0</v>
      </c>
      <c r="L435" s="168">
        <v>0</v>
      </c>
      <c r="M435" s="168">
        <v>3</v>
      </c>
      <c r="N435" s="168">
        <v>0</v>
      </c>
      <c r="O435" s="168">
        <v>3</v>
      </c>
      <c r="P435" s="169">
        <v>0</v>
      </c>
      <c r="Q435" s="168">
        <v>0</v>
      </c>
      <c r="R435" s="168">
        <v>0</v>
      </c>
      <c r="S435" s="168">
        <v>4</v>
      </c>
      <c r="T435" s="168">
        <v>0</v>
      </c>
      <c r="U435" s="168">
        <v>4</v>
      </c>
      <c r="V435" s="169">
        <v>0</v>
      </c>
      <c r="W435" s="168">
        <v>0</v>
      </c>
      <c r="X435" s="168">
        <v>2</v>
      </c>
      <c r="Y435" s="168">
        <v>7</v>
      </c>
      <c r="Z435" s="168">
        <v>1</v>
      </c>
      <c r="AA435" s="168">
        <v>10</v>
      </c>
      <c r="AB435" s="169">
        <v>0</v>
      </c>
      <c r="AC435" s="168">
        <v>0</v>
      </c>
      <c r="AD435" s="168">
        <v>1</v>
      </c>
      <c r="AE435" s="168">
        <v>8</v>
      </c>
      <c r="AF435" s="168">
        <v>0</v>
      </c>
      <c r="AG435" s="174">
        <v>9</v>
      </c>
    </row>
    <row r="436" spans="1:33">
      <c r="A436" s="104"/>
      <c r="B436" s="441"/>
      <c r="C436" s="58" t="s">
        <v>96</v>
      </c>
      <c r="D436" s="169">
        <v>0</v>
      </c>
      <c r="E436" s="168">
        <v>0</v>
      </c>
      <c r="F436" s="168">
        <v>0</v>
      </c>
      <c r="G436" s="168">
        <v>1</v>
      </c>
      <c r="H436" s="168">
        <v>0</v>
      </c>
      <c r="I436" s="174">
        <v>1</v>
      </c>
      <c r="J436" s="169">
        <v>0</v>
      </c>
      <c r="K436" s="168">
        <v>0</v>
      </c>
      <c r="L436" s="168">
        <v>0</v>
      </c>
      <c r="M436" s="168">
        <v>1</v>
      </c>
      <c r="N436" s="168">
        <v>0</v>
      </c>
      <c r="O436" s="168">
        <v>1</v>
      </c>
      <c r="P436" s="169">
        <v>0</v>
      </c>
      <c r="Q436" s="168">
        <v>0</v>
      </c>
      <c r="R436" s="168">
        <v>0</v>
      </c>
      <c r="S436" s="168">
        <v>2</v>
      </c>
      <c r="T436" s="168">
        <v>1</v>
      </c>
      <c r="U436" s="168">
        <v>3</v>
      </c>
      <c r="V436" s="169">
        <v>0</v>
      </c>
      <c r="W436" s="168">
        <v>0</v>
      </c>
      <c r="X436" s="168">
        <v>0</v>
      </c>
      <c r="Y436" s="168">
        <v>2</v>
      </c>
      <c r="Z436" s="168">
        <v>0</v>
      </c>
      <c r="AA436" s="168">
        <v>2</v>
      </c>
      <c r="AB436" s="169">
        <v>0</v>
      </c>
      <c r="AC436" s="168">
        <v>0</v>
      </c>
      <c r="AD436" s="168">
        <v>0</v>
      </c>
      <c r="AE436" s="168">
        <v>2</v>
      </c>
      <c r="AF436" s="168">
        <v>0</v>
      </c>
      <c r="AG436" s="174">
        <v>2</v>
      </c>
    </row>
    <row r="437" spans="1:33">
      <c r="A437" s="104"/>
      <c r="B437" s="441"/>
      <c r="C437" s="58" t="s">
        <v>298</v>
      </c>
      <c r="D437" s="169">
        <v>0</v>
      </c>
      <c r="E437" s="168">
        <v>0</v>
      </c>
      <c r="F437" s="168">
        <v>2</v>
      </c>
      <c r="G437" s="168">
        <v>72</v>
      </c>
      <c r="H437" s="168">
        <v>16</v>
      </c>
      <c r="I437" s="174">
        <v>90</v>
      </c>
      <c r="J437" s="169">
        <v>0</v>
      </c>
      <c r="K437" s="168">
        <v>0</v>
      </c>
      <c r="L437" s="168">
        <v>4</v>
      </c>
      <c r="M437" s="168">
        <v>59</v>
      </c>
      <c r="N437" s="168">
        <v>9</v>
      </c>
      <c r="O437" s="168">
        <v>72</v>
      </c>
      <c r="P437" s="169">
        <v>0</v>
      </c>
      <c r="Q437" s="168">
        <v>0</v>
      </c>
      <c r="R437" s="168">
        <v>6</v>
      </c>
      <c r="S437" s="168">
        <v>71</v>
      </c>
      <c r="T437" s="168">
        <v>16</v>
      </c>
      <c r="U437" s="168">
        <v>93</v>
      </c>
      <c r="V437" s="169">
        <v>0</v>
      </c>
      <c r="W437" s="168">
        <v>0</v>
      </c>
      <c r="X437" s="168">
        <v>12</v>
      </c>
      <c r="Y437" s="168">
        <v>66</v>
      </c>
      <c r="Z437" s="168">
        <v>11</v>
      </c>
      <c r="AA437" s="168">
        <v>89</v>
      </c>
      <c r="AB437" s="169">
        <v>0</v>
      </c>
      <c r="AC437" s="168">
        <v>0</v>
      </c>
      <c r="AD437" s="168">
        <v>2</v>
      </c>
      <c r="AE437" s="168">
        <v>39</v>
      </c>
      <c r="AF437" s="168">
        <v>14</v>
      </c>
      <c r="AG437" s="174">
        <v>55</v>
      </c>
    </row>
    <row r="438" spans="1:33">
      <c r="A438" s="104"/>
      <c r="B438" s="443"/>
      <c r="C438" s="444" t="s">
        <v>36</v>
      </c>
      <c r="D438" s="170">
        <v>0</v>
      </c>
      <c r="E438" s="171">
        <v>0</v>
      </c>
      <c r="F438" s="171">
        <v>5</v>
      </c>
      <c r="G438" s="171">
        <v>103</v>
      </c>
      <c r="H438" s="171">
        <v>19</v>
      </c>
      <c r="I438" s="175">
        <v>127</v>
      </c>
      <c r="J438" s="170">
        <v>0</v>
      </c>
      <c r="K438" s="171">
        <v>0</v>
      </c>
      <c r="L438" s="171">
        <v>7</v>
      </c>
      <c r="M438" s="171">
        <v>87</v>
      </c>
      <c r="N438" s="171">
        <v>11</v>
      </c>
      <c r="O438" s="171">
        <v>105</v>
      </c>
      <c r="P438" s="170">
        <v>0</v>
      </c>
      <c r="Q438" s="171">
        <v>0</v>
      </c>
      <c r="R438" s="171">
        <v>6</v>
      </c>
      <c r="S438" s="171">
        <v>91</v>
      </c>
      <c r="T438" s="171">
        <v>17</v>
      </c>
      <c r="U438" s="171">
        <v>114</v>
      </c>
      <c r="V438" s="170">
        <v>0</v>
      </c>
      <c r="W438" s="171">
        <v>0</v>
      </c>
      <c r="X438" s="171">
        <v>14</v>
      </c>
      <c r="Y438" s="171">
        <v>93</v>
      </c>
      <c r="Z438" s="171">
        <v>14</v>
      </c>
      <c r="AA438" s="171">
        <v>121</v>
      </c>
      <c r="AB438" s="170">
        <v>0</v>
      </c>
      <c r="AC438" s="171">
        <v>0</v>
      </c>
      <c r="AD438" s="171">
        <v>3</v>
      </c>
      <c r="AE438" s="171">
        <v>69</v>
      </c>
      <c r="AF438" s="171">
        <v>15</v>
      </c>
      <c r="AG438" s="175">
        <v>87</v>
      </c>
    </row>
    <row r="439" spans="1:33">
      <c r="A439" s="446"/>
      <c r="B439" s="443" t="s">
        <v>36</v>
      </c>
      <c r="C439" s="444"/>
      <c r="D439" s="170">
        <v>216</v>
      </c>
      <c r="E439" s="171">
        <v>512</v>
      </c>
      <c r="F439" s="171">
        <v>1324</v>
      </c>
      <c r="G439" s="171">
        <v>1319</v>
      </c>
      <c r="H439" s="171">
        <v>318</v>
      </c>
      <c r="I439" s="175">
        <v>3689</v>
      </c>
      <c r="J439" s="170">
        <v>167</v>
      </c>
      <c r="K439" s="171">
        <v>686</v>
      </c>
      <c r="L439" s="171">
        <v>1362</v>
      </c>
      <c r="M439" s="171">
        <v>1148</v>
      </c>
      <c r="N439" s="171">
        <v>252</v>
      </c>
      <c r="O439" s="171">
        <v>3615</v>
      </c>
      <c r="P439" s="170">
        <v>177</v>
      </c>
      <c r="Q439" s="171">
        <v>556</v>
      </c>
      <c r="R439" s="171">
        <v>1145</v>
      </c>
      <c r="S439" s="171">
        <v>1130</v>
      </c>
      <c r="T439" s="171">
        <v>254</v>
      </c>
      <c r="U439" s="171">
        <v>3262</v>
      </c>
      <c r="V439" s="170">
        <v>178</v>
      </c>
      <c r="W439" s="171">
        <v>631</v>
      </c>
      <c r="X439" s="171">
        <v>1404</v>
      </c>
      <c r="Y439" s="171">
        <v>1522</v>
      </c>
      <c r="Z439" s="171">
        <v>318</v>
      </c>
      <c r="AA439" s="171">
        <v>4053</v>
      </c>
      <c r="AB439" s="170">
        <v>187</v>
      </c>
      <c r="AC439" s="171">
        <v>532</v>
      </c>
      <c r="AD439" s="171">
        <v>1110</v>
      </c>
      <c r="AE439" s="171">
        <v>1279</v>
      </c>
      <c r="AF439" s="171">
        <v>294</v>
      </c>
      <c r="AG439" s="175">
        <v>3402</v>
      </c>
    </row>
    <row r="440" spans="1:33">
      <c r="A440" s="104" t="s">
        <v>18</v>
      </c>
      <c r="B440" s="441" t="s">
        <v>97</v>
      </c>
      <c r="C440" s="58" t="s">
        <v>98</v>
      </c>
      <c r="D440" s="169">
        <v>0</v>
      </c>
      <c r="E440" s="168">
        <v>4</v>
      </c>
      <c r="F440" s="168">
        <v>75</v>
      </c>
      <c r="G440" s="168">
        <v>521</v>
      </c>
      <c r="H440" s="168">
        <v>208</v>
      </c>
      <c r="I440" s="174">
        <v>808</v>
      </c>
      <c r="J440" s="169">
        <v>0</v>
      </c>
      <c r="K440" s="168">
        <v>4</v>
      </c>
      <c r="L440" s="168">
        <v>49</v>
      </c>
      <c r="M440" s="168">
        <v>603</v>
      </c>
      <c r="N440" s="168">
        <v>262</v>
      </c>
      <c r="O440" s="168">
        <v>918</v>
      </c>
      <c r="P440" s="169">
        <v>0</v>
      </c>
      <c r="Q440" s="168">
        <v>3</v>
      </c>
      <c r="R440" s="168">
        <v>40</v>
      </c>
      <c r="S440" s="168">
        <v>551</v>
      </c>
      <c r="T440" s="168">
        <v>246</v>
      </c>
      <c r="U440" s="168">
        <v>840</v>
      </c>
      <c r="V440" s="169">
        <v>1</v>
      </c>
      <c r="W440" s="168">
        <v>11</v>
      </c>
      <c r="X440" s="168">
        <v>54</v>
      </c>
      <c r="Y440" s="168">
        <v>590</v>
      </c>
      <c r="Z440" s="168">
        <v>218</v>
      </c>
      <c r="AA440" s="168">
        <v>874</v>
      </c>
      <c r="AB440" s="169">
        <v>0</v>
      </c>
      <c r="AC440" s="168">
        <v>1</v>
      </c>
      <c r="AD440" s="168">
        <v>47</v>
      </c>
      <c r="AE440" s="168">
        <v>462</v>
      </c>
      <c r="AF440" s="168">
        <v>210</v>
      </c>
      <c r="AG440" s="174">
        <v>720</v>
      </c>
    </row>
    <row r="441" spans="1:33">
      <c r="A441" s="104"/>
      <c r="B441" s="441"/>
      <c r="C441" s="58" t="s">
        <v>99</v>
      </c>
      <c r="D441" s="169">
        <v>280</v>
      </c>
      <c r="E441" s="168">
        <v>244</v>
      </c>
      <c r="F441" s="168">
        <v>189</v>
      </c>
      <c r="G441" s="168">
        <v>30</v>
      </c>
      <c r="H441" s="168">
        <v>3</v>
      </c>
      <c r="I441" s="174">
        <v>746</v>
      </c>
      <c r="J441" s="169">
        <v>274</v>
      </c>
      <c r="K441" s="168">
        <v>347</v>
      </c>
      <c r="L441" s="168">
        <v>168</v>
      </c>
      <c r="M441" s="168">
        <v>34</v>
      </c>
      <c r="N441" s="168">
        <v>3</v>
      </c>
      <c r="O441" s="168">
        <v>826</v>
      </c>
      <c r="P441" s="169">
        <v>281</v>
      </c>
      <c r="Q441" s="168">
        <v>389</v>
      </c>
      <c r="R441" s="168">
        <v>133</v>
      </c>
      <c r="S441" s="168">
        <v>48</v>
      </c>
      <c r="T441" s="168">
        <v>5</v>
      </c>
      <c r="U441" s="168">
        <v>856</v>
      </c>
      <c r="V441" s="169">
        <v>228</v>
      </c>
      <c r="W441" s="168">
        <v>371</v>
      </c>
      <c r="X441" s="168">
        <v>166</v>
      </c>
      <c r="Y441" s="168">
        <v>58</v>
      </c>
      <c r="Z441" s="168">
        <v>7</v>
      </c>
      <c r="AA441" s="168">
        <v>830</v>
      </c>
      <c r="AB441" s="169">
        <v>226</v>
      </c>
      <c r="AC441" s="168">
        <v>344</v>
      </c>
      <c r="AD441" s="168">
        <v>124</v>
      </c>
      <c r="AE441" s="168">
        <v>53</v>
      </c>
      <c r="AF441" s="168">
        <v>10</v>
      </c>
      <c r="AG441" s="174">
        <v>757</v>
      </c>
    </row>
    <row r="442" spans="1:33">
      <c r="A442" s="104"/>
      <c r="B442" s="441"/>
      <c r="C442" s="58" t="s">
        <v>100</v>
      </c>
      <c r="D442" s="169">
        <v>156</v>
      </c>
      <c r="E442" s="168">
        <v>337</v>
      </c>
      <c r="F442" s="168">
        <v>519</v>
      </c>
      <c r="G442" s="168">
        <v>137</v>
      </c>
      <c r="H442" s="168">
        <v>14</v>
      </c>
      <c r="I442" s="174">
        <v>1163</v>
      </c>
      <c r="J442" s="169">
        <v>140</v>
      </c>
      <c r="K442" s="168">
        <v>377</v>
      </c>
      <c r="L442" s="168">
        <v>459</v>
      </c>
      <c r="M442" s="168">
        <v>104</v>
      </c>
      <c r="N442" s="168">
        <v>14</v>
      </c>
      <c r="O442" s="168">
        <v>1094</v>
      </c>
      <c r="P442" s="169">
        <v>140</v>
      </c>
      <c r="Q442" s="168">
        <v>383</v>
      </c>
      <c r="R442" s="168">
        <v>424</v>
      </c>
      <c r="S442" s="168">
        <v>120</v>
      </c>
      <c r="T442" s="168">
        <v>14</v>
      </c>
      <c r="U442" s="168">
        <v>1081</v>
      </c>
      <c r="V442" s="169">
        <v>141</v>
      </c>
      <c r="W442" s="168">
        <v>405</v>
      </c>
      <c r="X442" s="168">
        <v>490</v>
      </c>
      <c r="Y442" s="168">
        <v>212</v>
      </c>
      <c r="Z442" s="168">
        <v>20</v>
      </c>
      <c r="AA442" s="168">
        <v>1268</v>
      </c>
      <c r="AB442" s="169">
        <v>160</v>
      </c>
      <c r="AC442" s="168">
        <v>397</v>
      </c>
      <c r="AD442" s="168">
        <v>493</v>
      </c>
      <c r="AE442" s="168">
        <v>222</v>
      </c>
      <c r="AF442" s="168">
        <v>15</v>
      </c>
      <c r="AG442" s="174">
        <v>1287</v>
      </c>
    </row>
    <row r="443" spans="1:33">
      <c r="A443" s="104"/>
      <c r="B443" s="441"/>
      <c r="C443" s="58" t="s">
        <v>299</v>
      </c>
      <c r="D443" s="169">
        <v>0</v>
      </c>
      <c r="E443" s="168">
        <v>0</v>
      </c>
      <c r="F443" s="168">
        <v>0</v>
      </c>
      <c r="G443" s="168">
        <v>1</v>
      </c>
      <c r="H443" s="168">
        <v>2</v>
      </c>
      <c r="I443" s="174">
        <v>3</v>
      </c>
      <c r="J443" s="169">
        <v>0</v>
      </c>
      <c r="K443" s="168">
        <v>0</v>
      </c>
      <c r="L443" s="168">
        <v>1</v>
      </c>
      <c r="M443" s="168">
        <v>0</v>
      </c>
      <c r="N443" s="168">
        <v>2</v>
      </c>
      <c r="O443" s="168">
        <v>3</v>
      </c>
      <c r="P443" s="169">
        <v>0</v>
      </c>
      <c r="Q443" s="168">
        <v>0</v>
      </c>
      <c r="R443" s="168">
        <v>0</v>
      </c>
      <c r="S443" s="168">
        <v>1</v>
      </c>
      <c r="T443" s="168">
        <v>0</v>
      </c>
      <c r="U443" s="168">
        <v>1</v>
      </c>
      <c r="V443" s="169">
        <v>2</v>
      </c>
      <c r="W443" s="168">
        <v>0</v>
      </c>
      <c r="X443" s="168">
        <v>1</v>
      </c>
      <c r="Y443" s="168">
        <v>2</v>
      </c>
      <c r="Z443" s="168">
        <v>0</v>
      </c>
      <c r="AA443" s="168">
        <v>5</v>
      </c>
      <c r="AB443" s="169">
        <v>0</v>
      </c>
      <c r="AC443" s="168">
        <v>1</v>
      </c>
      <c r="AD443" s="168">
        <v>1</v>
      </c>
      <c r="AE443" s="168">
        <v>1</v>
      </c>
      <c r="AF443" s="168">
        <v>0</v>
      </c>
      <c r="AG443" s="174">
        <v>3</v>
      </c>
    </row>
    <row r="444" spans="1:33">
      <c r="A444" s="104"/>
      <c r="B444" s="441"/>
      <c r="C444" s="58" t="s">
        <v>36</v>
      </c>
      <c r="D444" s="169">
        <v>436</v>
      </c>
      <c r="E444" s="168">
        <v>585</v>
      </c>
      <c r="F444" s="168">
        <v>783</v>
      </c>
      <c r="G444" s="168">
        <v>689</v>
      </c>
      <c r="H444" s="168">
        <v>227</v>
      </c>
      <c r="I444" s="174">
        <v>2720</v>
      </c>
      <c r="J444" s="169">
        <v>414</v>
      </c>
      <c r="K444" s="168">
        <v>728</v>
      </c>
      <c r="L444" s="168">
        <v>677</v>
      </c>
      <c r="M444" s="168">
        <v>741</v>
      </c>
      <c r="N444" s="168">
        <v>281</v>
      </c>
      <c r="O444" s="168">
        <v>2841</v>
      </c>
      <c r="P444" s="169">
        <v>421</v>
      </c>
      <c r="Q444" s="168">
        <v>775</v>
      </c>
      <c r="R444" s="168">
        <v>597</v>
      </c>
      <c r="S444" s="168">
        <v>720</v>
      </c>
      <c r="T444" s="168">
        <v>265</v>
      </c>
      <c r="U444" s="168">
        <v>2778</v>
      </c>
      <c r="V444" s="169">
        <v>372</v>
      </c>
      <c r="W444" s="168">
        <v>787</v>
      </c>
      <c r="X444" s="168">
        <v>711</v>
      </c>
      <c r="Y444" s="168">
        <v>862</v>
      </c>
      <c r="Z444" s="168">
        <v>245</v>
      </c>
      <c r="AA444" s="168">
        <v>2977</v>
      </c>
      <c r="AB444" s="169">
        <v>386</v>
      </c>
      <c r="AC444" s="168">
        <v>743</v>
      </c>
      <c r="AD444" s="168">
        <v>665</v>
      </c>
      <c r="AE444" s="168">
        <v>738</v>
      </c>
      <c r="AF444" s="168">
        <v>235</v>
      </c>
      <c r="AG444" s="174">
        <v>2767</v>
      </c>
    </row>
    <row r="445" spans="1:33">
      <c r="A445" s="104"/>
      <c r="B445" s="442" t="s">
        <v>101</v>
      </c>
      <c r="C445" s="429" t="s">
        <v>102</v>
      </c>
      <c r="D445" s="172">
        <v>0</v>
      </c>
      <c r="E445" s="173">
        <v>3</v>
      </c>
      <c r="F445" s="173">
        <v>5</v>
      </c>
      <c r="G445" s="173">
        <v>8</v>
      </c>
      <c r="H445" s="173">
        <v>0</v>
      </c>
      <c r="I445" s="291">
        <v>16</v>
      </c>
      <c r="J445" s="172">
        <v>0</v>
      </c>
      <c r="K445" s="173">
        <v>1</v>
      </c>
      <c r="L445" s="173">
        <v>3</v>
      </c>
      <c r="M445" s="173">
        <v>13</v>
      </c>
      <c r="N445" s="173">
        <v>2</v>
      </c>
      <c r="O445" s="173">
        <v>19</v>
      </c>
      <c r="P445" s="172">
        <v>2</v>
      </c>
      <c r="Q445" s="173">
        <v>5</v>
      </c>
      <c r="R445" s="173">
        <v>0</v>
      </c>
      <c r="S445" s="173">
        <v>11</v>
      </c>
      <c r="T445" s="173">
        <v>3</v>
      </c>
      <c r="U445" s="173">
        <v>21</v>
      </c>
      <c r="V445" s="172">
        <v>2</v>
      </c>
      <c r="W445" s="173">
        <v>1</v>
      </c>
      <c r="X445" s="173">
        <v>2</v>
      </c>
      <c r="Y445" s="173">
        <v>14</v>
      </c>
      <c r="Z445" s="173">
        <v>3</v>
      </c>
      <c r="AA445" s="173">
        <v>22</v>
      </c>
      <c r="AB445" s="172">
        <v>1</v>
      </c>
      <c r="AC445" s="173">
        <v>1</v>
      </c>
      <c r="AD445" s="173">
        <v>2</v>
      </c>
      <c r="AE445" s="173">
        <v>23</v>
      </c>
      <c r="AF445" s="173">
        <v>3</v>
      </c>
      <c r="AG445" s="291">
        <v>30</v>
      </c>
    </row>
    <row r="446" spans="1:33">
      <c r="A446" s="104"/>
      <c r="B446" s="441"/>
      <c r="C446" s="58" t="s">
        <v>103</v>
      </c>
      <c r="D446" s="169">
        <v>0</v>
      </c>
      <c r="E446" s="168">
        <v>3</v>
      </c>
      <c r="F446" s="168">
        <v>48</v>
      </c>
      <c r="G446" s="168">
        <v>159</v>
      </c>
      <c r="H446" s="168">
        <v>54</v>
      </c>
      <c r="I446" s="174">
        <v>264</v>
      </c>
      <c r="J446" s="169">
        <v>0</v>
      </c>
      <c r="K446" s="168">
        <v>3</v>
      </c>
      <c r="L446" s="168">
        <v>50</v>
      </c>
      <c r="M446" s="168">
        <v>143</v>
      </c>
      <c r="N446" s="168">
        <v>49</v>
      </c>
      <c r="O446" s="168">
        <v>245</v>
      </c>
      <c r="P446" s="169">
        <v>1</v>
      </c>
      <c r="Q446" s="168">
        <v>0</v>
      </c>
      <c r="R446" s="168">
        <v>42</v>
      </c>
      <c r="S446" s="168">
        <v>112</v>
      </c>
      <c r="T446" s="168">
        <v>31</v>
      </c>
      <c r="U446" s="168">
        <v>186</v>
      </c>
      <c r="V446" s="169">
        <v>0</v>
      </c>
      <c r="W446" s="168">
        <v>2</v>
      </c>
      <c r="X446" s="168">
        <v>21</v>
      </c>
      <c r="Y446" s="168">
        <v>69</v>
      </c>
      <c r="Z446" s="168">
        <v>35</v>
      </c>
      <c r="AA446" s="168">
        <v>127</v>
      </c>
      <c r="AB446" s="169">
        <v>0</v>
      </c>
      <c r="AC446" s="168">
        <v>2</v>
      </c>
      <c r="AD446" s="168">
        <v>13</v>
      </c>
      <c r="AE446" s="168">
        <v>100</v>
      </c>
      <c r="AF446" s="168">
        <v>21</v>
      </c>
      <c r="AG446" s="174">
        <v>136</v>
      </c>
    </row>
    <row r="447" spans="1:33">
      <c r="A447" s="104"/>
      <c r="B447" s="441"/>
      <c r="C447" s="58" t="s">
        <v>104</v>
      </c>
      <c r="D447" s="169">
        <v>1</v>
      </c>
      <c r="E447" s="168">
        <v>0</v>
      </c>
      <c r="F447" s="168">
        <v>1</v>
      </c>
      <c r="G447" s="168">
        <v>0</v>
      </c>
      <c r="H447" s="168">
        <v>0</v>
      </c>
      <c r="I447" s="174">
        <v>2</v>
      </c>
      <c r="J447" s="169">
        <v>0</v>
      </c>
      <c r="K447" s="168">
        <v>1</v>
      </c>
      <c r="L447" s="168">
        <v>0</v>
      </c>
      <c r="M447" s="168">
        <v>0</v>
      </c>
      <c r="N447" s="168">
        <v>0</v>
      </c>
      <c r="O447" s="168">
        <v>1</v>
      </c>
      <c r="P447" s="169">
        <v>0</v>
      </c>
      <c r="Q447" s="168">
        <v>0</v>
      </c>
      <c r="R447" s="168">
        <v>0</v>
      </c>
      <c r="S447" s="168">
        <v>0</v>
      </c>
      <c r="T447" s="168">
        <v>1</v>
      </c>
      <c r="U447" s="168">
        <v>1</v>
      </c>
      <c r="V447" s="169">
        <v>0</v>
      </c>
      <c r="W447" s="168">
        <v>0</v>
      </c>
      <c r="X447" s="168">
        <v>0</v>
      </c>
      <c r="Y447" s="168">
        <v>0</v>
      </c>
      <c r="Z447" s="168">
        <v>0</v>
      </c>
      <c r="AA447" s="168">
        <v>0</v>
      </c>
      <c r="AB447" s="169">
        <v>0</v>
      </c>
      <c r="AC447" s="168">
        <v>0</v>
      </c>
      <c r="AD447" s="168">
        <v>1</v>
      </c>
      <c r="AE447" s="168">
        <v>0</v>
      </c>
      <c r="AF447" s="168">
        <v>0</v>
      </c>
      <c r="AG447" s="174">
        <v>1</v>
      </c>
    </row>
    <row r="448" spans="1:33">
      <c r="A448" s="104"/>
      <c r="B448" s="441"/>
      <c r="C448" s="58" t="s">
        <v>105</v>
      </c>
      <c r="D448" s="169">
        <v>0</v>
      </c>
      <c r="E448" s="168">
        <v>0</v>
      </c>
      <c r="F448" s="168">
        <v>0</v>
      </c>
      <c r="G448" s="168">
        <v>0</v>
      </c>
      <c r="H448" s="168">
        <v>0</v>
      </c>
      <c r="I448" s="174">
        <v>0</v>
      </c>
      <c r="J448" s="169">
        <v>0</v>
      </c>
      <c r="K448" s="168">
        <v>0</v>
      </c>
      <c r="L448" s="168">
        <v>0</v>
      </c>
      <c r="M448" s="168">
        <v>0</v>
      </c>
      <c r="N448" s="168">
        <v>0</v>
      </c>
      <c r="O448" s="168">
        <v>0</v>
      </c>
      <c r="P448" s="169">
        <v>0</v>
      </c>
      <c r="Q448" s="168">
        <v>1</v>
      </c>
      <c r="R448" s="168">
        <v>0</v>
      </c>
      <c r="S448" s="168">
        <v>0</v>
      </c>
      <c r="T448" s="168">
        <v>0</v>
      </c>
      <c r="U448" s="168">
        <v>1</v>
      </c>
      <c r="V448" s="169">
        <v>0</v>
      </c>
      <c r="W448" s="168">
        <v>0</v>
      </c>
      <c r="X448" s="168">
        <v>0</v>
      </c>
      <c r="Y448" s="168">
        <v>0</v>
      </c>
      <c r="Z448" s="168">
        <v>0</v>
      </c>
      <c r="AA448" s="168">
        <v>0</v>
      </c>
      <c r="AB448" s="169">
        <v>0</v>
      </c>
      <c r="AC448" s="168">
        <v>0</v>
      </c>
      <c r="AD448" s="168">
        <v>0</v>
      </c>
      <c r="AE448" s="168">
        <v>0</v>
      </c>
      <c r="AF448" s="168">
        <v>0</v>
      </c>
      <c r="AG448" s="174">
        <v>0</v>
      </c>
    </row>
    <row r="449" spans="1:33">
      <c r="A449" s="104"/>
      <c r="B449" s="441"/>
      <c r="C449" s="58" t="s">
        <v>106</v>
      </c>
      <c r="D449" s="169">
        <v>4</v>
      </c>
      <c r="E449" s="168">
        <v>18</v>
      </c>
      <c r="F449" s="168">
        <v>27</v>
      </c>
      <c r="G449" s="168">
        <v>56</v>
      </c>
      <c r="H449" s="168">
        <v>8</v>
      </c>
      <c r="I449" s="174">
        <v>113</v>
      </c>
      <c r="J449" s="169">
        <v>7</v>
      </c>
      <c r="K449" s="168">
        <v>21</v>
      </c>
      <c r="L449" s="168">
        <v>36</v>
      </c>
      <c r="M449" s="168">
        <v>37</v>
      </c>
      <c r="N449" s="168">
        <v>9</v>
      </c>
      <c r="O449" s="168">
        <v>110</v>
      </c>
      <c r="P449" s="169">
        <v>6</v>
      </c>
      <c r="Q449" s="168">
        <v>28</v>
      </c>
      <c r="R449" s="168">
        <v>28</v>
      </c>
      <c r="S449" s="168">
        <v>33</v>
      </c>
      <c r="T449" s="168">
        <v>10</v>
      </c>
      <c r="U449" s="168">
        <v>105</v>
      </c>
      <c r="V449" s="169">
        <v>6</v>
      </c>
      <c r="W449" s="168">
        <v>26</v>
      </c>
      <c r="X449" s="168">
        <v>28</v>
      </c>
      <c r="Y449" s="168">
        <v>40</v>
      </c>
      <c r="Z449" s="168">
        <v>9</v>
      </c>
      <c r="AA449" s="168">
        <v>109</v>
      </c>
      <c r="AB449" s="169">
        <v>11</v>
      </c>
      <c r="AC449" s="168">
        <v>22</v>
      </c>
      <c r="AD449" s="168">
        <v>19</v>
      </c>
      <c r="AE449" s="168">
        <v>36</v>
      </c>
      <c r="AF449" s="168">
        <v>9</v>
      </c>
      <c r="AG449" s="174">
        <v>97</v>
      </c>
    </row>
    <row r="450" spans="1:33" ht="26.25">
      <c r="A450" s="104"/>
      <c r="B450" s="441"/>
      <c r="C450" s="58" t="s">
        <v>107</v>
      </c>
      <c r="D450" s="169">
        <v>0</v>
      </c>
      <c r="E450" s="168">
        <v>0</v>
      </c>
      <c r="F450" s="168">
        <v>0</v>
      </c>
      <c r="G450" s="168">
        <v>1</v>
      </c>
      <c r="H450" s="168">
        <v>1</v>
      </c>
      <c r="I450" s="174">
        <v>2</v>
      </c>
      <c r="J450" s="169">
        <v>0</v>
      </c>
      <c r="K450" s="168">
        <v>0</v>
      </c>
      <c r="L450" s="168">
        <v>0</v>
      </c>
      <c r="M450" s="168">
        <v>2</v>
      </c>
      <c r="N450" s="168">
        <v>3</v>
      </c>
      <c r="O450" s="168">
        <v>5</v>
      </c>
      <c r="P450" s="169">
        <v>0</v>
      </c>
      <c r="Q450" s="168">
        <v>0</v>
      </c>
      <c r="R450" s="168">
        <v>0</v>
      </c>
      <c r="S450" s="168">
        <v>4</v>
      </c>
      <c r="T450" s="168">
        <v>0</v>
      </c>
      <c r="U450" s="168">
        <v>4</v>
      </c>
      <c r="V450" s="169">
        <v>0</v>
      </c>
      <c r="W450" s="168">
        <v>0</v>
      </c>
      <c r="X450" s="168">
        <v>0</v>
      </c>
      <c r="Y450" s="168">
        <v>0</v>
      </c>
      <c r="Z450" s="168">
        <v>0</v>
      </c>
      <c r="AA450" s="168">
        <v>0</v>
      </c>
      <c r="AB450" s="169">
        <v>0</v>
      </c>
      <c r="AC450" s="168">
        <v>0</v>
      </c>
      <c r="AD450" s="168">
        <v>0</v>
      </c>
      <c r="AE450" s="168">
        <v>0</v>
      </c>
      <c r="AF450" s="168">
        <v>0</v>
      </c>
      <c r="AG450" s="174">
        <v>0</v>
      </c>
    </row>
    <row r="451" spans="1:33">
      <c r="A451" s="104"/>
      <c r="B451" s="441"/>
      <c r="C451" s="58" t="s">
        <v>300</v>
      </c>
      <c r="D451" s="169">
        <v>0</v>
      </c>
      <c r="E451" s="168">
        <v>0</v>
      </c>
      <c r="F451" s="168">
        <v>1</v>
      </c>
      <c r="G451" s="168">
        <v>0</v>
      </c>
      <c r="H451" s="168">
        <v>0</v>
      </c>
      <c r="I451" s="174">
        <v>1</v>
      </c>
      <c r="J451" s="169">
        <v>0</v>
      </c>
      <c r="K451" s="168">
        <v>0</v>
      </c>
      <c r="L451" s="168">
        <v>0</v>
      </c>
      <c r="M451" s="168">
        <v>0</v>
      </c>
      <c r="N451" s="168">
        <v>0</v>
      </c>
      <c r="O451" s="168">
        <v>0</v>
      </c>
      <c r="P451" s="169">
        <v>0</v>
      </c>
      <c r="Q451" s="168">
        <v>1</v>
      </c>
      <c r="R451" s="168">
        <v>0</v>
      </c>
      <c r="S451" s="168">
        <v>0</v>
      </c>
      <c r="T451" s="168">
        <v>6</v>
      </c>
      <c r="U451" s="168">
        <v>7</v>
      </c>
      <c r="V451" s="169">
        <v>0</v>
      </c>
      <c r="W451" s="168">
        <v>0</v>
      </c>
      <c r="X451" s="168">
        <v>0</v>
      </c>
      <c r="Y451" s="168">
        <v>0</v>
      </c>
      <c r="Z451" s="168">
        <v>2</v>
      </c>
      <c r="AA451" s="168">
        <v>2</v>
      </c>
      <c r="AB451" s="169">
        <v>0</v>
      </c>
      <c r="AC451" s="168">
        <v>1</v>
      </c>
      <c r="AD451" s="168">
        <v>7</v>
      </c>
      <c r="AE451" s="168">
        <v>6</v>
      </c>
      <c r="AF451" s="168">
        <v>1</v>
      </c>
      <c r="AG451" s="174">
        <v>15</v>
      </c>
    </row>
    <row r="452" spans="1:33">
      <c r="A452" s="104"/>
      <c r="B452" s="443"/>
      <c r="C452" s="444" t="s">
        <v>36</v>
      </c>
      <c r="D452" s="170">
        <v>5</v>
      </c>
      <c r="E452" s="171">
        <v>24</v>
      </c>
      <c r="F452" s="171">
        <v>82</v>
      </c>
      <c r="G452" s="171">
        <v>224</v>
      </c>
      <c r="H452" s="171">
        <v>63</v>
      </c>
      <c r="I452" s="175">
        <v>398</v>
      </c>
      <c r="J452" s="170">
        <v>7</v>
      </c>
      <c r="K452" s="171">
        <v>26</v>
      </c>
      <c r="L452" s="171">
        <v>89</v>
      </c>
      <c r="M452" s="171">
        <v>195</v>
      </c>
      <c r="N452" s="171">
        <v>63</v>
      </c>
      <c r="O452" s="171">
        <v>380</v>
      </c>
      <c r="P452" s="170">
        <v>9</v>
      </c>
      <c r="Q452" s="171">
        <v>35</v>
      </c>
      <c r="R452" s="171">
        <v>70</v>
      </c>
      <c r="S452" s="171">
        <v>160</v>
      </c>
      <c r="T452" s="171">
        <v>51</v>
      </c>
      <c r="U452" s="171">
        <v>325</v>
      </c>
      <c r="V452" s="170">
        <v>8</v>
      </c>
      <c r="W452" s="171">
        <v>29</v>
      </c>
      <c r="X452" s="171">
        <v>51</v>
      </c>
      <c r="Y452" s="171">
        <v>123</v>
      </c>
      <c r="Z452" s="171">
        <v>49</v>
      </c>
      <c r="AA452" s="171">
        <v>260</v>
      </c>
      <c r="AB452" s="170">
        <v>12</v>
      </c>
      <c r="AC452" s="171">
        <v>26</v>
      </c>
      <c r="AD452" s="171">
        <v>42</v>
      </c>
      <c r="AE452" s="171">
        <v>165</v>
      </c>
      <c r="AF452" s="171">
        <v>34</v>
      </c>
      <c r="AG452" s="175">
        <v>279</v>
      </c>
    </row>
    <row r="453" spans="1:33">
      <c r="A453" s="104"/>
      <c r="B453" s="441" t="s">
        <v>108</v>
      </c>
      <c r="C453" s="58" t="s">
        <v>109</v>
      </c>
      <c r="D453" s="169">
        <v>0</v>
      </c>
      <c r="E453" s="168">
        <v>3</v>
      </c>
      <c r="F453" s="168">
        <v>17</v>
      </c>
      <c r="G453" s="168">
        <v>198</v>
      </c>
      <c r="H453" s="168">
        <v>36</v>
      </c>
      <c r="I453" s="174">
        <v>254</v>
      </c>
      <c r="J453" s="169">
        <v>0</v>
      </c>
      <c r="K453" s="168">
        <v>2</v>
      </c>
      <c r="L453" s="168">
        <v>15</v>
      </c>
      <c r="M453" s="168">
        <v>148</v>
      </c>
      <c r="N453" s="168">
        <v>30</v>
      </c>
      <c r="O453" s="168">
        <v>195</v>
      </c>
      <c r="P453" s="169">
        <v>0</v>
      </c>
      <c r="Q453" s="168">
        <v>3</v>
      </c>
      <c r="R453" s="168">
        <v>8</v>
      </c>
      <c r="S453" s="168">
        <v>105</v>
      </c>
      <c r="T453" s="168">
        <v>35</v>
      </c>
      <c r="U453" s="168">
        <v>151</v>
      </c>
      <c r="V453" s="169">
        <v>0</v>
      </c>
      <c r="W453" s="168">
        <v>1</v>
      </c>
      <c r="X453" s="168">
        <v>7</v>
      </c>
      <c r="Y453" s="168">
        <v>94</v>
      </c>
      <c r="Z453" s="168">
        <v>35</v>
      </c>
      <c r="AA453" s="168">
        <v>137</v>
      </c>
      <c r="AB453" s="169">
        <v>0</v>
      </c>
      <c r="AC453" s="168">
        <v>1</v>
      </c>
      <c r="AD453" s="168">
        <v>4</v>
      </c>
      <c r="AE453" s="168">
        <v>74</v>
      </c>
      <c r="AF453" s="168">
        <v>20</v>
      </c>
      <c r="AG453" s="174">
        <v>99</v>
      </c>
    </row>
    <row r="454" spans="1:33">
      <c r="A454" s="104"/>
      <c r="B454" s="441"/>
      <c r="C454" s="58" t="s">
        <v>110</v>
      </c>
      <c r="D454" s="169">
        <v>5</v>
      </c>
      <c r="E454" s="168">
        <v>30</v>
      </c>
      <c r="F454" s="168">
        <v>106</v>
      </c>
      <c r="G454" s="168">
        <v>201</v>
      </c>
      <c r="H454" s="168">
        <v>46</v>
      </c>
      <c r="I454" s="174">
        <v>388</v>
      </c>
      <c r="J454" s="169">
        <v>6</v>
      </c>
      <c r="K454" s="168">
        <v>23</v>
      </c>
      <c r="L454" s="168">
        <v>94</v>
      </c>
      <c r="M454" s="168">
        <v>220</v>
      </c>
      <c r="N454" s="168">
        <v>53</v>
      </c>
      <c r="O454" s="168">
        <v>396</v>
      </c>
      <c r="P454" s="169">
        <v>4</v>
      </c>
      <c r="Q454" s="168">
        <v>23</v>
      </c>
      <c r="R454" s="168">
        <v>72</v>
      </c>
      <c r="S454" s="168">
        <v>152</v>
      </c>
      <c r="T454" s="168">
        <v>50</v>
      </c>
      <c r="U454" s="168">
        <v>301</v>
      </c>
      <c r="V454" s="169">
        <v>6</v>
      </c>
      <c r="W454" s="168">
        <v>25</v>
      </c>
      <c r="X454" s="168">
        <v>70</v>
      </c>
      <c r="Y454" s="168">
        <v>167</v>
      </c>
      <c r="Z454" s="168">
        <v>53</v>
      </c>
      <c r="AA454" s="168">
        <v>321</v>
      </c>
      <c r="AB454" s="169">
        <v>6</v>
      </c>
      <c r="AC454" s="168">
        <v>14</v>
      </c>
      <c r="AD454" s="168">
        <v>64</v>
      </c>
      <c r="AE454" s="168">
        <v>154</v>
      </c>
      <c r="AF454" s="168">
        <v>53</v>
      </c>
      <c r="AG454" s="174">
        <v>291</v>
      </c>
    </row>
    <row r="455" spans="1:33">
      <c r="A455" s="104"/>
      <c r="B455" s="441"/>
      <c r="C455" s="58" t="s">
        <v>111</v>
      </c>
      <c r="D455" s="169">
        <v>7</v>
      </c>
      <c r="E455" s="168">
        <v>11</v>
      </c>
      <c r="F455" s="168">
        <v>54</v>
      </c>
      <c r="G455" s="168">
        <v>44</v>
      </c>
      <c r="H455" s="168">
        <v>4</v>
      </c>
      <c r="I455" s="174">
        <v>120</v>
      </c>
      <c r="J455" s="169">
        <v>4</v>
      </c>
      <c r="K455" s="168">
        <v>17</v>
      </c>
      <c r="L455" s="168">
        <v>48</v>
      </c>
      <c r="M455" s="168">
        <v>38</v>
      </c>
      <c r="N455" s="168">
        <v>5</v>
      </c>
      <c r="O455" s="168">
        <v>112</v>
      </c>
      <c r="P455" s="169">
        <v>3</v>
      </c>
      <c r="Q455" s="168">
        <v>25</v>
      </c>
      <c r="R455" s="168">
        <v>47</v>
      </c>
      <c r="S455" s="168">
        <v>51</v>
      </c>
      <c r="T455" s="168">
        <v>10</v>
      </c>
      <c r="U455" s="168">
        <v>136</v>
      </c>
      <c r="V455" s="169">
        <v>9</v>
      </c>
      <c r="W455" s="168">
        <v>22</v>
      </c>
      <c r="X455" s="168">
        <v>54</v>
      </c>
      <c r="Y455" s="168">
        <v>76</v>
      </c>
      <c r="Z455" s="168">
        <v>7</v>
      </c>
      <c r="AA455" s="168">
        <v>168</v>
      </c>
      <c r="AB455" s="169">
        <v>6</v>
      </c>
      <c r="AC455" s="168">
        <v>36</v>
      </c>
      <c r="AD455" s="168">
        <v>62</v>
      </c>
      <c r="AE455" s="168">
        <v>66</v>
      </c>
      <c r="AF455" s="168">
        <v>3</v>
      </c>
      <c r="AG455" s="174">
        <v>173</v>
      </c>
    </row>
    <row r="456" spans="1:33">
      <c r="A456" s="104"/>
      <c r="B456" s="441"/>
      <c r="C456" s="58" t="s">
        <v>36</v>
      </c>
      <c r="D456" s="169">
        <v>12</v>
      </c>
      <c r="E456" s="168">
        <v>44</v>
      </c>
      <c r="F456" s="168">
        <v>177</v>
      </c>
      <c r="G456" s="168">
        <v>443</v>
      </c>
      <c r="H456" s="168">
        <v>86</v>
      </c>
      <c r="I456" s="174">
        <v>762</v>
      </c>
      <c r="J456" s="169">
        <v>10</v>
      </c>
      <c r="K456" s="168">
        <v>42</v>
      </c>
      <c r="L456" s="168">
        <v>157</v>
      </c>
      <c r="M456" s="168">
        <v>406</v>
      </c>
      <c r="N456" s="168">
        <v>88</v>
      </c>
      <c r="O456" s="168">
        <v>703</v>
      </c>
      <c r="P456" s="169">
        <v>7</v>
      </c>
      <c r="Q456" s="168">
        <v>51</v>
      </c>
      <c r="R456" s="168">
        <v>127</v>
      </c>
      <c r="S456" s="168">
        <v>308</v>
      </c>
      <c r="T456" s="168">
        <v>95</v>
      </c>
      <c r="U456" s="168">
        <v>588</v>
      </c>
      <c r="V456" s="169">
        <v>15</v>
      </c>
      <c r="W456" s="168">
        <v>48</v>
      </c>
      <c r="X456" s="168">
        <v>131</v>
      </c>
      <c r="Y456" s="168">
        <v>337</v>
      </c>
      <c r="Z456" s="168">
        <v>95</v>
      </c>
      <c r="AA456" s="168">
        <v>626</v>
      </c>
      <c r="AB456" s="169">
        <v>12</v>
      </c>
      <c r="AC456" s="168">
        <v>51</v>
      </c>
      <c r="AD456" s="168">
        <v>130</v>
      </c>
      <c r="AE456" s="168">
        <v>294</v>
      </c>
      <c r="AF456" s="168">
        <v>76</v>
      </c>
      <c r="AG456" s="174">
        <v>563</v>
      </c>
    </row>
    <row r="457" spans="1:33">
      <c r="A457" s="446"/>
      <c r="B457" s="445" t="s">
        <v>36</v>
      </c>
      <c r="C457" s="440"/>
      <c r="D457" s="179">
        <v>453</v>
      </c>
      <c r="E457" s="178">
        <v>653</v>
      </c>
      <c r="F457" s="178">
        <v>1042</v>
      </c>
      <c r="G457" s="178">
        <v>1356</v>
      </c>
      <c r="H457" s="178">
        <v>376</v>
      </c>
      <c r="I457" s="180">
        <v>3880</v>
      </c>
      <c r="J457" s="179">
        <v>431</v>
      </c>
      <c r="K457" s="178">
        <v>796</v>
      </c>
      <c r="L457" s="178">
        <v>923</v>
      </c>
      <c r="M457" s="178">
        <v>1342</v>
      </c>
      <c r="N457" s="178">
        <v>432</v>
      </c>
      <c r="O457" s="178">
        <v>3924</v>
      </c>
      <c r="P457" s="179">
        <v>437</v>
      </c>
      <c r="Q457" s="178">
        <v>861</v>
      </c>
      <c r="R457" s="178">
        <v>794</v>
      </c>
      <c r="S457" s="178">
        <v>1188</v>
      </c>
      <c r="T457" s="178">
        <v>411</v>
      </c>
      <c r="U457" s="178">
        <v>3691</v>
      </c>
      <c r="V457" s="179">
        <v>395</v>
      </c>
      <c r="W457" s="178">
        <v>864</v>
      </c>
      <c r="X457" s="178">
        <v>893</v>
      </c>
      <c r="Y457" s="178">
        <v>1322</v>
      </c>
      <c r="Z457" s="178">
        <v>389</v>
      </c>
      <c r="AA457" s="178">
        <v>3863</v>
      </c>
      <c r="AB457" s="179">
        <v>410</v>
      </c>
      <c r="AC457" s="178">
        <v>820</v>
      </c>
      <c r="AD457" s="178">
        <v>837</v>
      </c>
      <c r="AE457" s="178">
        <v>1197</v>
      </c>
      <c r="AF457" s="178">
        <v>345</v>
      </c>
      <c r="AG457" s="180">
        <v>3609</v>
      </c>
    </row>
    <row r="458" spans="1:33">
      <c r="A458" s="104" t="s">
        <v>19</v>
      </c>
      <c r="B458" s="441" t="s">
        <v>112</v>
      </c>
      <c r="C458" s="58" t="s">
        <v>113</v>
      </c>
      <c r="D458" s="169">
        <v>676</v>
      </c>
      <c r="E458" s="168">
        <v>1249</v>
      </c>
      <c r="F458" s="168">
        <v>3982</v>
      </c>
      <c r="G458" s="168">
        <v>5830</v>
      </c>
      <c r="H458" s="168">
        <v>853</v>
      </c>
      <c r="I458" s="174">
        <v>12590</v>
      </c>
      <c r="J458" s="169">
        <v>518</v>
      </c>
      <c r="K458" s="168">
        <v>1410</v>
      </c>
      <c r="L458" s="168">
        <v>3332</v>
      </c>
      <c r="M458" s="168">
        <v>5703</v>
      </c>
      <c r="N458" s="168">
        <v>814</v>
      </c>
      <c r="O458" s="168">
        <v>11777</v>
      </c>
      <c r="P458" s="169">
        <v>459</v>
      </c>
      <c r="Q458" s="168">
        <v>1200</v>
      </c>
      <c r="R458" s="168">
        <v>2771</v>
      </c>
      <c r="S458" s="168">
        <v>5020</v>
      </c>
      <c r="T458" s="168">
        <v>833</v>
      </c>
      <c r="U458" s="168">
        <v>10283</v>
      </c>
      <c r="V458" s="169">
        <v>628</v>
      </c>
      <c r="W458" s="168">
        <v>1406</v>
      </c>
      <c r="X458" s="168">
        <v>3266</v>
      </c>
      <c r="Y458" s="168">
        <v>6309</v>
      </c>
      <c r="Z458" s="168">
        <v>828</v>
      </c>
      <c r="AA458" s="168">
        <v>12437</v>
      </c>
      <c r="AB458" s="169">
        <v>485</v>
      </c>
      <c r="AC458" s="168">
        <v>1135</v>
      </c>
      <c r="AD458" s="168">
        <v>3322</v>
      </c>
      <c r="AE458" s="168">
        <v>7064</v>
      </c>
      <c r="AF458" s="168">
        <v>1194</v>
      </c>
      <c r="AG458" s="174">
        <v>13200</v>
      </c>
    </row>
    <row r="459" spans="1:33">
      <c r="A459" s="104"/>
      <c r="B459" s="441"/>
      <c r="C459" s="58" t="s">
        <v>114</v>
      </c>
      <c r="D459" s="169">
        <v>8</v>
      </c>
      <c r="E459" s="168">
        <v>35</v>
      </c>
      <c r="F459" s="168">
        <v>351</v>
      </c>
      <c r="G459" s="168">
        <v>2933</v>
      </c>
      <c r="H459" s="168">
        <v>562</v>
      </c>
      <c r="I459" s="174">
        <v>3889</v>
      </c>
      <c r="J459" s="169">
        <v>0</v>
      </c>
      <c r="K459" s="168">
        <v>29</v>
      </c>
      <c r="L459" s="168">
        <v>398</v>
      </c>
      <c r="M459" s="168">
        <v>2712</v>
      </c>
      <c r="N459" s="168">
        <v>577</v>
      </c>
      <c r="O459" s="168">
        <v>3716</v>
      </c>
      <c r="P459" s="169">
        <v>8</v>
      </c>
      <c r="Q459" s="168">
        <v>24</v>
      </c>
      <c r="R459" s="168">
        <v>303</v>
      </c>
      <c r="S459" s="168">
        <v>2211</v>
      </c>
      <c r="T459" s="168">
        <v>498</v>
      </c>
      <c r="U459" s="168">
        <v>3044</v>
      </c>
      <c r="V459" s="169">
        <v>9</v>
      </c>
      <c r="W459" s="168">
        <v>52</v>
      </c>
      <c r="X459" s="168">
        <v>402</v>
      </c>
      <c r="Y459" s="168">
        <v>3029</v>
      </c>
      <c r="Z459" s="168">
        <v>511</v>
      </c>
      <c r="AA459" s="168">
        <v>4003</v>
      </c>
      <c r="AB459" s="169">
        <v>2</v>
      </c>
      <c r="AC459" s="168">
        <v>45</v>
      </c>
      <c r="AD459" s="168">
        <v>351</v>
      </c>
      <c r="AE459" s="168">
        <v>2714</v>
      </c>
      <c r="AF459" s="168">
        <v>503</v>
      </c>
      <c r="AG459" s="174">
        <v>3615</v>
      </c>
    </row>
    <row r="460" spans="1:33">
      <c r="A460" s="104"/>
      <c r="B460" s="441"/>
      <c r="C460" s="58" t="s">
        <v>301</v>
      </c>
      <c r="D460" s="169">
        <v>0</v>
      </c>
      <c r="E460" s="168">
        <v>0</v>
      </c>
      <c r="F460" s="168">
        <v>1</v>
      </c>
      <c r="G460" s="168">
        <v>20</v>
      </c>
      <c r="H460" s="168">
        <v>2</v>
      </c>
      <c r="I460" s="174">
        <v>23</v>
      </c>
      <c r="J460" s="169">
        <v>0</v>
      </c>
      <c r="K460" s="168">
        <v>0</v>
      </c>
      <c r="L460" s="168">
        <v>2</v>
      </c>
      <c r="M460" s="168">
        <v>16</v>
      </c>
      <c r="N460" s="168">
        <v>0</v>
      </c>
      <c r="O460" s="168">
        <v>18</v>
      </c>
      <c r="P460" s="169">
        <v>0</v>
      </c>
      <c r="Q460" s="168">
        <v>0</v>
      </c>
      <c r="R460" s="168">
        <v>2</v>
      </c>
      <c r="S460" s="168">
        <v>11</v>
      </c>
      <c r="T460" s="168">
        <v>4</v>
      </c>
      <c r="U460" s="168">
        <v>17</v>
      </c>
      <c r="V460" s="169">
        <v>0</v>
      </c>
      <c r="W460" s="168">
        <v>0</v>
      </c>
      <c r="X460" s="168">
        <v>3</v>
      </c>
      <c r="Y460" s="168">
        <v>14</v>
      </c>
      <c r="Z460" s="168">
        <v>3</v>
      </c>
      <c r="AA460" s="168">
        <v>20</v>
      </c>
      <c r="AB460" s="169">
        <v>0</v>
      </c>
      <c r="AC460" s="168">
        <v>0</v>
      </c>
      <c r="AD460" s="168">
        <v>2</v>
      </c>
      <c r="AE460" s="168">
        <v>29</v>
      </c>
      <c r="AF460" s="168">
        <v>0</v>
      </c>
      <c r="AG460" s="174">
        <v>31</v>
      </c>
    </row>
    <row r="461" spans="1:33">
      <c r="A461" s="104"/>
      <c r="B461" s="441"/>
      <c r="C461" s="58" t="s">
        <v>36</v>
      </c>
      <c r="D461" s="169">
        <v>684</v>
      </c>
      <c r="E461" s="168">
        <v>1284</v>
      </c>
      <c r="F461" s="168">
        <v>4334</v>
      </c>
      <c r="G461" s="168">
        <v>8783</v>
      </c>
      <c r="H461" s="168">
        <v>1417</v>
      </c>
      <c r="I461" s="174">
        <v>16502</v>
      </c>
      <c r="J461" s="169">
        <v>518</v>
      </c>
      <c r="K461" s="168">
        <v>1439</v>
      </c>
      <c r="L461" s="168">
        <v>3732</v>
      </c>
      <c r="M461" s="168">
        <v>8431</v>
      </c>
      <c r="N461" s="168">
        <v>1391</v>
      </c>
      <c r="O461" s="168">
        <v>15511</v>
      </c>
      <c r="P461" s="169">
        <v>467</v>
      </c>
      <c r="Q461" s="168">
        <v>1224</v>
      </c>
      <c r="R461" s="168">
        <v>3076</v>
      </c>
      <c r="S461" s="168">
        <v>7242</v>
      </c>
      <c r="T461" s="168">
        <v>1335</v>
      </c>
      <c r="U461" s="168">
        <v>13344</v>
      </c>
      <c r="V461" s="169">
        <v>637</v>
      </c>
      <c r="W461" s="168">
        <v>1458</v>
      </c>
      <c r="X461" s="168">
        <v>3671</v>
      </c>
      <c r="Y461" s="168">
        <v>9352</v>
      </c>
      <c r="Z461" s="168">
        <v>1342</v>
      </c>
      <c r="AA461" s="168">
        <v>16460</v>
      </c>
      <c r="AB461" s="169">
        <v>487</v>
      </c>
      <c r="AC461" s="168">
        <v>1180</v>
      </c>
      <c r="AD461" s="168">
        <v>3675</v>
      </c>
      <c r="AE461" s="168">
        <v>9807</v>
      </c>
      <c r="AF461" s="168">
        <v>1697</v>
      </c>
      <c r="AG461" s="174">
        <v>16846</v>
      </c>
    </row>
    <row r="462" spans="1:33" ht="26.25">
      <c r="A462" s="104"/>
      <c r="B462" s="442" t="s">
        <v>187</v>
      </c>
      <c r="C462" s="429" t="s">
        <v>115</v>
      </c>
      <c r="D462" s="172">
        <v>0</v>
      </c>
      <c r="E462" s="173">
        <v>0</v>
      </c>
      <c r="F462" s="173">
        <v>56</v>
      </c>
      <c r="G462" s="173">
        <v>578</v>
      </c>
      <c r="H462" s="173">
        <v>482</v>
      </c>
      <c r="I462" s="291">
        <v>1116</v>
      </c>
      <c r="J462" s="172">
        <v>0</v>
      </c>
      <c r="K462" s="173">
        <v>0</v>
      </c>
      <c r="L462" s="173">
        <v>47</v>
      </c>
      <c r="M462" s="173">
        <v>459</v>
      </c>
      <c r="N462" s="173">
        <v>520</v>
      </c>
      <c r="O462" s="173">
        <v>1026</v>
      </c>
      <c r="P462" s="172">
        <v>0</v>
      </c>
      <c r="Q462" s="173">
        <v>0</v>
      </c>
      <c r="R462" s="173">
        <v>42</v>
      </c>
      <c r="S462" s="173">
        <v>378</v>
      </c>
      <c r="T462" s="173">
        <v>386</v>
      </c>
      <c r="U462" s="173">
        <v>806</v>
      </c>
      <c r="V462" s="172">
        <v>0</v>
      </c>
      <c r="W462" s="173">
        <v>1</v>
      </c>
      <c r="X462" s="173">
        <v>41</v>
      </c>
      <c r="Y462" s="173">
        <v>437</v>
      </c>
      <c r="Z462" s="173">
        <v>357</v>
      </c>
      <c r="AA462" s="173">
        <v>836</v>
      </c>
      <c r="AB462" s="172">
        <v>0</v>
      </c>
      <c r="AC462" s="173">
        <v>0</v>
      </c>
      <c r="AD462" s="173">
        <v>28</v>
      </c>
      <c r="AE462" s="173">
        <v>378</v>
      </c>
      <c r="AF462" s="173">
        <v>364</v>
      </c>
      <c r="AG462" s="291">
        <v>770</v>
      </c>
    </row>
    <row r="463" spans="1:33">
      <c r="A463" s="104"/>
      <c r="B463" s="441"/>
      <c r="C463" s="58" t="s">
        <v>116</v>
      </c>
      <c r="D463" s="169">
        <v>0</v>
      </c>
      <c r="E463" s="168">
        <v>0</v>
      </c>
      <c r="F463" s="168">
        <v>1</v>
      </c>
      <c r="G463" s="168">
        <v>22</v>
      </c>
      <c r="H463" s="168">
        <v>4</v>
      </c>
      <c r="I463" s="174">
        <v>27</v>
      </c>
      <c r="J463" s="169">
        <v>0</v>
      </c>
      <c r="K463" s="168">
        <v>0</v>
      </c>
      <c r="L463" s="168">
        <v>3</v>
      </c>
      <c r="M463" s="168">
        <v>15</v>
      </c>
      <c r="N463" s="168">
        <v>7</v>
      </c>
      <c r="O463" s="168">
        <v>25</v>
      </c>
      <c r="P463" s="169">
        <v>0</v>
      </c>
      <c r="Q463" s="168">
        <v>0</v>
      </c>
      <c r="R463" s="168">
        <v>9</v>
      </c>
      <c r="S463" s="168">
        <v>18</v>
      </c>
      <c r="T463" s="168">
        <v>10</v>
      </c>
      <c r="U463" s="168">
        <v>37</v>
      </c>
      <c r="V463" s="169">
        <v>0</v>
      </c>
      <c r="W463" s="168">
        <v>0</v>
      </c>
      <c r="X463" s="168">
        <v>3</v>
      </c>
      <c r="Y463" s="168">
        <v>19</v>
      </c>
      <c r="Z463" s="168">
        <v>4</v>
      </c>
      <c r="AA463" s="168">
        <v>26</v>
      </c>
      <c r="AB463" s="169">
        <v>0</v>
      </c>
      <c r="AC463" s="168">
        <v>0</v>
      </c>
      <c r="AD463" s="168">
        <v>2</v>
      </c>
      <c r="AE463" s="168">
        <v>8</v>
      </c>
      <c r="AF463" s="168">
        <v>3</v>
      </c>
      <c r="AG463" s="174">
        <v>13</v>
      </c>
    </row>
    <row r="464" spans="1:33">
      <c r="A464" s="104"/>
      <c r="B464" s="443"/>
      <c r="C464" s="444" t="s">
        <v>36</v>
      </c>
      <c r="D464" s="170">
        <v>0</v>
      </c>
      <c r="E464" s="171">
        <v>0</v>
      </c>
      <c r="F464" s="171">
        <v>57</v>
      </c>
      <c r="G464" s="171">
        <v>600</v>
      </c>
      <c r="H464" s="171">
        <v>486</v>
      </c>
      <c r="I464" s="175">
        <v>1143</v>
      </c>
      <c r="J464" s="170">
        <v>0</v>
      </c>
      <c r="K464" s="171">
        <v>0</v>
      </c>
      <c r="L464" s="171">
        <v>50</v>
      </c>
      <c r="M464" s="171">
        <v>474</v>
      </c>
      <c r="N464" s="171">
        <v>527</v>
      </c>
      <c r="O464" s="171">
        <v>1051</v>
      </c>
      <c r="P464" s="170">
        <v>0</v>
      </c>
      <c r="Q464" s="171">
        <v>0</v>
      </c>
      <c r="R464" s="171">
        <v>51</v>
      </c>
      <c r="S464" s="171">
        <v>396</v>
      </c>
      <c r="T464" s="171">
        <v>396</v>
      </c>
      <c r="U464" s="171">
        <v>843</v>
      </c>
      <c r="V464" s="170">
        <v>0</v>
      </c>
      <c r="W464" s="171">
        <v>1</v>
      </c>
      <c r="X464" s="171">
        <v>44</v>
      </c>
      <c r="Y464" s="171">
        <v>456</v>
      </c>
      <c r="Z464" s="171">
        <v>361</v>
      </c>
      <c r="AA464" s="171">
        <v>862</v>
      </c>
      <c r="AB464" s="170">
        <v>0</v>
      </c>
      <c r="AC464" s="171">
        <v>0</v>
      </c>
      <c r="AD464" s="171">
        <v>30</v>
      </c>
      <c r="AE464" s="171">
        <v>386</v>
      </c>
      <c r="AF464" s="171">
        <v>367</v>
      </c>
      <c r="AG464" s="175">
        <v>783</v>
      </c>
    </row>
    <row r="465" spans="1:33">
      <c r="A465" s="104"/>
      <c r="B465" s="441" t="s">
        <v>117</v>
      </c>
      <c r="C465" s="58" t="s">
        <v>283</v>
      </c>
      <c r="D465" s="169">
        <v>149</v>
      </c>
      <c r="E465" s="168">
        <v>1510</v>
      </c>
      <c r="F465" s="168">
        <v>6133</v>
      </c>
      <c r="G465" s="168">
        <v>8273</v>
      </c>
      <c r="H465" s="168">
        <v>508</v>
      </c>
      <c r="I465" s="174">
        <v>16573</v>
      </c>
      <c r="J465" s="169">
        <v>135</v>
      </c>
      <c r="K465" s="168">
        <v>1786</v>
      </c>
      <c r="L465" s="168">
        <v>6032</v>
      </c>
      <c r="M465" s="168">
        <v>8162</v>
      </c>
      <c r="N465" s="168">
        <v>525</v>
      </c>
      <c r="O465" s="168">
        <v>16640</v>
      </c>
      <c r="P465" s="169">
        <v>105</v>
      </c>
      <c r="Q465" s="168">
        <v>1474</v>
      </c>
      <c r="R465" s="168">
        <v>2702</v>
      </c>
      <c r="S465" s="168">
        <v>4999</v>
      </c>
      <c r="T465" s="168">
        <v>237</v>
      </c>
      <c r="U465" s="168">
        <v>9517</v>
      </c>
      <c r="V465" s="169">
        <v>133</v>
      </c>
      <c r="W465" s="168">
        <v>1524</v>
      </c>
      <c r="X465" s="168">
        <v>2511</v>
      </c>
      <c r="Y465" s="168">
        <v>5613</v>
      </c>
      <c r="Z465" s="168">
        <v>184</v>
      </c>
      <c r="AA465" s="168">
        <v>9965</v>
      </c>
      <c r="AB465" s="169">
        <v>93</v>
      </c>
      <c r="AC465" s="168">
        <v>1128</v>
      </c>
      <c r="AD465" s="168">
        <v>2159</v>
      </c>
      <c r="AE465" s="168">
        <v>5006</v>
      </c>
      <c r="AF465" s="168">
        <v>190</v>
      </c>
      <c r="AG465" s="174">
        <v>8576</v>
      </c>
    </row>
    <row r="466" spans="1:33">
      <c r="A466" s="104"/>
      <c r="B466" s="441"/>
      <c r="C466" s="58" t="s">
        <v>309</v>
      </c>
      <c r="D466" s="169">
        <v>0</v>
      </c>
      <c r="E466" s="168">
        <v>29</v>
      </c>
      <c r="F466" s="168">
        <v>1815</v>
      </c>
      <c r="G466" s="168">
        <v>4311</v>
      </c>
      <c r="H466" s="168">
        <v>400</v>
      </c>
      <c r="I466" s="174">
        <v>6555</v>
      </c>
      <c r="J466" s="169">
        <v>0</v>
      </c>
      <c r="K466" s="168">
        <v>66</v>
      </c>
      <c r="L466" s="168">
        <v>1799</v>
      </c>
      <c r="M466" s="168">
        <v>4143</v>
      </c>
      <c r="N466" s="168">
        <v>340</v>
      </c>
      <c r="O466" s="168">
        <v>6348</v>
      </c>
      <c r="P466" s="169">
        <v>0</v>
      </c>
      <c r="Q466" s="168">
        <v>48</v>
      </c>
      <c r="R466" s="168">
        <v>1041</v>
      </c>
      <c r="S466" s="168">
        <v>3052</v>
      </c>
      <c r="T466" s="168">
        <v>258</v>
      </c>
      <c r="U466" s="168">
        <v>4399</v>
      </c>
      <c r="V466" s="169">
        <v>0</v>
      </c>
      <c r="W466" s="168">
        <v>56</v>
      </c>
      <c r="X466" s="168">
        <v>1391</v>
      </c>
      <c r="Y466" s="168">
        <v>4608</v>
      </c>
      <c r="Z466" s="168">
        <v>343</v>
      </c>
      <c r="AA466" s="168">
        <v>6398</v>
      </c>
      <c r="AB466" s="169">
        <v>1</v>
      </c>
      <c r="AC466" s="168">
        <v>71</v>
      </c>
      <c r="AD466" s="168">
        <v>1242</v>
      </c>
      <c r="AE466" s="168">
        <v>4899</v>
      </c>
      <c r="AF466" s="168">
        <v>357</v>
      </c>
      <c r="AG466" s="174">
        <v>6570</v>
      </c>
    </row>
    <row r="467" spans="1:33">
      <c r="A467" s="104"/>
      <c r="B467" s="441"/>
      <c r="C467" s="58" t="s">
        <v>302</v>
      </c>
      <c r="D467" s="169">
        <v>6</v>
      </c>
      <c r="E467" s="168">
        <v>48</v>
      </c>
      <c r="F467" s="168">
        <v>253</v>
      </c>
      <c r="G467" s="168">
        <v>3380</v>
      </c>
      <c r="H467" s="168">
        <v>799</v>
      </c>
      <c r="I467" s="174">
        <v>4486</v>
      </c>
      <c r="J467" s="169">
        <v>4</v>
      </c>
      <c r="K467" s="168">
        <v>48</v>
      </c>
      <c r="L467" s="168">
        <v>301</v>
      </c>
      <c r="M467" s="168">
        <v>2484</v>
      </c>
      <c r="N467" s="168">
        <v>878</v>
      </c>
      <c r="O467" s="168">
        <v>3715</v>
      </c>
      <c r="P467" s="169">
        <v>9</v>
      </c>
      <c r="Q467" s="168">
        <v>46</v>
      </c>
      <c r="R467" s="168">
        <v>257</v>
      </c>
      <c r="S467" s="168">
        <v>2243</v>
      </c>
      <c r="T467" s="168">
        <v>751</v>
      </c>
      <c r="U467" s="168">
        <v>3306</v>
      </c>
      <c r="V467" s="169">
        <v>9</v>
      </c>
      <c r="W467" s="168">
        <v>52</v>
      </c>
      <c r="X467" s="168">
        <v>256</v>
      </c>
      <c r="Y467" s="168">
        <v>2762</v>
      </c>
      <c r="Z467" s="168">
        <v>676</v>
      </c>
      <c r="AA467" s="168">
        <v>3755</v>
      </c>
      <c r="AB467" s="169">
        <v>5</v>
      </c>
      <c r="AC467" s="168">
        <v>40</v>
      </c>
      <c r="AD467" s="168">
        <v>282</v>
      </c>
      <c r="AE467" s="168">
        <v>3645</v>
      </c>
      <c r="AF467" s="168">
        <v>645</v>
      </c>
      <c r="AG467" s="174">
        <v>4617</v>
      </c>
    </row>
    <row r="468" spans="1:33">
      <c r="A468" s="104"/>
      <c r="B468" s="441"/>
      <c r="C468" s="58" t="s">
        <v>36</v>
      </c>
      <c r="D468" s="169">
        <v>155</v>
      </c>
      <c r="E468" s="168">
        <v>1587</v>
      </c>
      <c r="F468" s="168">
        <v>8201</v>
      </c>
      <c r="G468" s="168">
        <v>15964</v>
      </c>
      <c r="H468" s="168">
        <v>1707</v>
      </c>
      <c r="I468" s="174">
        <v>27614</v>
      </c>
      <c r="J468" s="169">
        <v>139</v>
      </c>
      <c r="K468" s="168">
        <v>1900</v>
      </c>
      <c r="L468" s="168">
        <v>8132</v>
      </c>
      <c r="M468" s="168">
        <v>14789</v>
      </c>
      <c r="N468" s="168">
        <v>1743</v>
      </c>
      <c r="O468" s="168">
        <v>26703</v>
      </c>
      <c r="P468" s="169">
        <v>114</v>
      </c>
      <c r="Q468" s="168">
        <v>1568</v>
      </c>
      <c r="R468" s="168">
        <v>4000</v>
      </c>
      <c r="S468" s="168">
        <v>10294</v>
      </c>
      <c r="T468" s="168">
        <v>1246</v>
      </c>
      <c r="U468" s="168">
        <v>17222</v>
      </c>
      <c r="V468" s="169">
        <v>142</v>
      </c>
      <c r="W468" s="168">
        <v>1632</v>
      </c>
      <c r="X468" s="168">
        <v>4158</v>
      </c>
      <c r="Y468" s="168">
        <v>12983</v>
      </c>
      <c r="Z468" s="168">
        <v>1203</v>
      </c>
      <c r="AA468" s="168">
        <v>20118</v>
      </c>
      <c r="AB468" s="169">
        <v>99</v>
      </c>
      <c r="AC468" s="168">
        <v>1239</v>
      </c>
      <c r="AD468" s="168">
        <v>3683</v>
      </c>
      <c r="AE468" s="168">
        <v>13550</v>
      </c>
      <c r="AF468" s="168">
        <v>1192</v>
      </c>
      <c r="AG468" s="174">
        <v>19763</v>
      </c>
    </row>
    <row r="469" spans="1:33">
      <c r="A469" s="446"/>
      <c r="B469" s="445" t="s">
        <v>36</v>
      </c>
      <c r="C469" s="440"/>
      <c r="D469" s="179">
        <v>839</v>
      </c>
      <c r="E469" s="178">
        <v>2871</v>
      </c>
      <c r="F469" s="178">
        <v>12592</v>
      </c>
      <c r="G469" s="178">
        <v>25347</v>
      </c>
      <c r="H469" s="178">
        <v>3610</v>
      </c>
      <c r="I469" s="180">
        <v>45259</v>
      </c>
      <c r="J469" s="179">
        <v>657</v>
      </c>
      <c r="K469" s="178">
        <v>3339</v>
      </c>
      <c r="L469" s="178">
        <v>11914</v>
      </c>
      <c r="M469" s="178">
        <v>23694</v>
      </c>
      <c r="N469" s="178">
        <v>3661</v>
      </c>
      <c r="O469" s="178">
        <v>43265</v>
      </c>
      <c r="P469" s="179">
        <v>581</v>
      </c>
      <c r="Q469" s="178">
        <v>2792</v>
      </c>
      <c r="R469" s="178">
        <v>7127</v>
      </c>
      <c r="S469" s="178">
        <v>17932</v>
      </c>
      <c r="T469" s="178">
        <v>2977</v>
      </c>
      <c r="U469" s="178">
        <v>31409</v>
      </c>
      <c r="V469" s="179">
        <v>779</v>
      </c>
      <c r="W469" s="178">
        <v>3091</v>
      </c>
      <c r="X469" s="178">
        <v>7873</v>
      </c>
      <c r="Y469" s="178">
        <v>22791</v>
      </c>
      <c r="Z469" s="178">
        <v>2906</v>
      </c>
      <c r="AA469" s="178">
        <v>37440</v>
      </c>
      <c r="AB469" s="179">
        <v>586</v>
      </c>
      <c r="AC469" s="178">
        <v>2419</v>
      </c>
      <c r="AD469" s="178">
        <v>7388</v>
      </c>
      <c r="AE469" s="178">
        <v>23743</v>
      </c>
      <c r="AF469" s="178">
        <v>3256</v>
      </c>
      <c r="AG469" s="180">
        <v>37392</v>
      </c>
    </row>
    <row r="470" spans="1:33" ht="39">
      <c r="A470" s="104" t="s">
        <v>20</v>
      </c>
      <c r="B470" s="441" t="s">
        <v>118</v>
      </c>
      <c r="C470" s="58" t="s">
        <v>119</v>
      </c>
      <c r="D470" s="169">
        <v>44</v>
      </c>
      <c r="E470" s="168">
        <v>16</v>
      </c>
      <c r="F470" s="168">
        <v>14</v>
      </c>
      <c r="G470" s="168">
        <v>3</v>
      </c>
      <c r="H470" s="168">
        <v>2</v>
      </c>
      <c r="I470" s="174">
        <v>79</v>
      </c>
      <c r="J470" s="169">
        <v>26</v>
      </c>
      <c r="K470" s="168">
        <v>12</v>
      </c>
      <c r="L470" s="168">
        <v>10</v>
      </c>
      <c r="M470" s="168">
        <v>0</v>
      </c>
      <c r="N470" s="168">
        <v>1</v>
      </c>
      <c r="O470" s="168">
        <v>49</v>
      </c>
      <c r="P470" s="169">
        <v>28</v>
      </c>
      <c r="Q470" s="168">
        <v>21</v>
      </c>
      <c r="R470" s="168">
        <v>5</v>
      </c>
      <c r="S470" s="168">
        <v>3</v>
      </c>
      <c r="T470" s="168">
        <v>1</v>
      </c>
      <c r="U470" s="168">
        <v>58</v>
      </c>
      <c r="V470" s="169">
        <v>34</v>
      </c>
      <c r="W470" s="168">
        <v>12</v>
      </c>
      <c r="X470" s="168">
        <v>9</v>
      </c>
      <c r="Y470" s="168">
        <v>6</v>
      </c>
      <c r="Z470" s="168">
        <v>0</v>
      </c>
      <c r="AA470" s="168">
        <v>61</v>
      </c>
      <c r="AB470" s="169">
        <v>21</v>
      </c>
      <c r="AC470" s="168">
        <v>12</v>
      </c>
      <c r="AD470" s="168">
        <v>1</v>
      </c>
      <c r="AE470" s="168">
        <v>7</v>
      </c>
      <c r="AF470" s="168">
        <v>2</v>
      </c>
      <c r="AG470" s="174">
        <v>43</v>
      </c>
    </row>
    <row r="471" spans="1:33">
      <c r="A471" s="104"/>
      <c r="B471" s="441"/>
      <c r="C471" s="58" t="s">
        <v>120</v>
      </c>
      <c r="D471" s="169">
        <v>669</v>
      </c>
      <c r="E471" s="168">
        <v>421</v>
      </c>
      <c r="F471" s="168">
        <v>6</v>
      </c>
      <c r="G471" s="168">
        <v>6</v>
      </c>
      <c r="H471" s="168">
        <v>249</v>
      </c>
      <c r="I471" s="174">
        <v>1351</v>
      </c>
      <c r="J471" s="169">
        <v>404</v>
      </c>
      <c r="K471" s="168">
        <v>588</v>
      </c>
      <c r="L471" s="168">
        <v>8</v>
      </c>
      <c r="M471" s="168">
        <v>2</v>
      </c>
      <c r="N471" s="168">
        <v>147</v>
      </c>
      <c r="O471" s="168">
        <v>1149</v>
      </c>
      <c r="P471" s="169">
        <v>54</v>
      </c>
      <c r="Q471" s="168">
        <v>121</v>
      </c>
      <c r="R471" s="168">
        <v>3</v>
      </c>
      <c r="S471" s="168">
        <v>1</v>
      </c>
      <c r="T471" s="168">
        <v>25</v>
      </c>
      <c r="U471" s="168">
        <v>204</v>
      </c>
      <c r="V471" s="169">
        <v>11</v>
      </c>
      <c r="W471" s="168">
        <v>20</v>
      </c>
      <c r="X471" s="168">
        <v>0</v>
      </c>
      <c r="Y471" s="168">
        <v>0</v>
      </c>
      <c r="Z471" s="168">
        <v>6</v>
      </c>
      <c r="AA471" s="168">
        <v>37</v>
      </c>
      <c r="AB471" s="169">
        <v>5</v>
      </c>
      <c r="AC471" s="168">
        <v>3</v>
      </c>
      <c r="AD471" s="168">
        <v>0</v>
      </c>
      <c r="AE471" s="168">
        <v>2</v>
      </c>
      <c r="AF471" s="168">
        <v>7</v>
      </c>
      <c r="AG471" s="174">
        <v>17</v>
      </c>
    </row>
    <row r="472" spans="1:33">
      <c r="A472" s="104"/>
      <c r="B472" s="441"/>
      <c r="C472" s="58" t="s">
        <v>36</v>
      </c>
      <c r="D472" s="169">
        <v>713</v>
      </c>
      <c r="E472" s="168">
        <v>437</v>
      </c>
      <c r="F472" s="168">
        <v>20</v>
      </c>
      <c r="G472" s="168">
        <v>9</v>
      </c>
      <c r="H472" s="168">
        <v>251</v>
      </c>
      <c r="I472" s="174">
        <v>1430</v>
      </c>
      <c r="J472" s="169">
        <v>430</v>
      </c>
      <c r="K472" s="168">
        <v>600</v>
      </c>
      <c r="L472" s="168">
        <v>18</v>
      </c>
      <c r="M472" s="168">
        <v>2</v>
      </c>
      <c r="N472" s="168">
        <v>148</v>
      </c>
      <c r="O472" s="168">
        <v>1198</v>
      </c>
      <c r="P472" s="169">
        <v>82</v>
      </c>
      <c r="Q472" s="168">
        <v>142</v>
      </c>
      <c r="R472" s="168">
        <v>8</v>
      </c>
      <c r="S472" s="168">
        <v>4</v>
      </c>
      <c r="T472" s="168">
        <v>26</v>
      </c>
      <c r="U472" s="168">
        <v>262</v>
      </c>
      <c r="V472" s="169">
        <v>45</v>
      </c>
      <c r="W472" s="168">
        <v>32</v>
      </c>
      <c r="X472" s="168">
        <v>9</v>
      </c>
      <c r="Y472" s="168">
        <v>6</v>
      </c>
      <c r="Z472" s="168">
        <v>6</v>
      </c>
      <c r="AA472" s="168">
        <v>98</v>
      </c>
      <c r="AB472" s="169">
        <v>26</v>
      </c>
      <c r="AC472" s="168">
        <v>15</v>
      </c>
      <c r="AD472" s="168">
        <v>1</v>
      </c>
      <c r="AE472" s="168">
        <v>9</v>
      </c>
      <c r="AF472" s="168">
        <v>9</v>
      </c>
      <c r="AG472" s="174">
        <v>60</v>
      </c>
    </row>
    <row r="473" spans="1:33">
      <c r="A473" s="104"/>
      <c r="B473" s="442" t="s">
        <v>121</v>
      </c>
      <c r="C473" s="429" t="s">
        <v>122</v>
      </c>
      <c r="D473" s="172">
        <v>141</v>
      </c>
      <c r="E473" s="173">
        <v>238</v>
      </c>
      <c r="F473" s="173">
        <v>341</v>
      </c>
      <c r="G473" s="173">
        <v>41</v>
      </c>
      <c r="H473" s="173">
        <v>544</v>
      </c>
      <c r="I473" s="291">
        <v>1305</v>
      </c>
      <c r="J473" s="172">
        <v>96</v>
      </c>
      <c r="K473" s="173">
        <v>432</v>
      </c>
      <c r="L473" s="173">
        <v>175</v>
      </c>
      <c r="M473" s="173">
        <v>39</v>
      </c>
      <c r="N473" s="173">
        <v>471</v>
      </c>
      <c r="O473" s="173">
        <v>1213</v>
      </c>
      <c r="P473" s="172">
        <v>15</v>
      </c>
      <c r="Q473" s="173">
        <v>114</v>
      </c>
      <c r="R473" s="173">
        <v>30</v>
      </c>
      <c r="S473" s="173">
        <v>16</v>
      </c>
      <c r="T473" s="173">
        <v>39</v>
      </c>
      <c r="U473" s="173">
        <v>214</v>
      </c>
      <c r="V473" s="172">
        <v>3</v>
      </c>
      <c r="W473" s="173">
        <v>10</v>
      </c>
      <c r="X473" s="173">
        <v>9</v>
      </c>
      <c r="Y473" s="173">
        <v>7</v>
      </c>
      <c r="Z473" s="173">
        <v>6</v>
      </c>
      <c r="AA473" s="173">
        <v>35</v>
      </c>
      <c r="AB473" s="172">
        <v>0</v>
      </c>
      <c r="AC473" s="173">
        <v>4</v>
      </c>
      <c r="AD473" s="173">
        <v>2</v>
      </c>
      <c r="AE473" s="173">
        <v>3</v>
      </c>
      <c r="AF473" s="173">
        <v>3</v>
      </c>
      <c r="AG473" s="291">
        <v>12</v>
      </c>
    </row>
    <row r="474" spans="1:33">
      <c r="A474" s="104"/>
      <c r="B474" s="441"/>
      <c r="C474" s="58" t="s">
        <v>123</v>
      </c>
      <c r="D474" s="169">
        <v>290</v>
      </c>
      <c r="E474" s="168">
        <v>857</v>
      </c>
      <c r="F474" s="168">
        <v>343</v>
      </c>
      <c r="G474" s="168">
        <v>101</v>
      </c>
      <c r="H474" s="168">
        <v>1175</v>
      </c>
      <c r="I474" s="174">
        <v>2766</v>
      </c>
      <c r="J474" s="169">
        <v>312</v>
      </c>
      <c r="K474" s="168">
        <v>1480</v>
      </c>
      <c r="L474" s="168">
        <v>461</v>
      </c>
      <c r="M474" s="168">
        <v>91</v>
      </c>
      <c r="N474" s="168">
        <v>967</v>
      </c>
      <c r="O474" s="168">
        <v>3311</v>
      </c>
      <c r="P474" s="169">
        <v>421</v>
      </c>
      <c r="Q474" s="168">
        <v>1895</v>
      </c>
      <c r="R474" s="168">
        <v>616</v>
      </c>
      <c r="S474" s="168">
        <v>133</v>
      </c>
      <c r="T474" s="168">
        <v>1455</v>
      </c>
      <c r="U474" s="168">
        <v>4520</v>
      </c>
      <c r="V474" s="169">
        <v>342</v>
      </c>
      <c r="W474" s="168">
        <v>2029</v>
      </c>
      <c r="X474" s="168">
        <v>534</v>
      </c>
      <c r="Y474" s="168">
        <v>187</v>
      </c>
      <c r="Z474" s="168">
        <v>1062</v>
      </c>
      <c r="AA474" s="168">
        <v>4154</v>
      </c>
      <c r="AB474" s="169">
        <v>285</v>
      </c>
      <c r="AC474" s="168">
        <v>1522</v>
      </c>
      <c r="AD474" s="168">
        <v>533</v>
      </c>
      <c r="AE474" s="168">
        <v>176</v>
      </c>
      <c r="AF474" s="168">
        <v>1149</v>
      </c>
      <c r="AG474" s="174">
        <v>3665</v>
      </c>
    </row>
    <row r="475" spans="1:33">
      <c r="A475" s="104"/>
      <c r="B475" s="441"/>
      <c r="C475" s="58" t="s">
        <v>124</v>
      </c>
      <c r="D475" s="169">
        <v>113</v>
      </c>
      <c r="E475" s="168">
        <v>611</v>
      </c>
      <c r="F475" s="168">
        <v>494</v>
      </c>
      <c r="G475" s="168">
        <v>261</v>
      </c>
      <c r="H475" s="168">
        <v>305</v>
      </c>
      <c r="I475" s="174">
        <v>1784</v>
      </c>
      <c r="J475" s="169">
        <v>106</v>
      </c>
      <c r="K475" s="168">
        <v>972</v>
      </c>
      <c r="L475" s="168">
        <v>486</v>
      </c>
      <c r="M475" s="168">
        <v>224</v>
      </c>
      <c r="N475" s="168">
        <v>251</v>
      </c>
      <c r="O475" s="168">
        <v>2039</v>
      </c>
      <c r="P475" s="169">
        <v>66</v>
      </c>
      <c r="Q475" s="168">
        <v>777</v>
      </c>
      <c r="R475" s="168">
        <v>321</v>
      </c>
      <c r="S475" s="168">
        <v>170</v>
      </c>
      <c r="T475" s="168">
        <v>224</v>
      </c>
      <c r="U475" s="168">
        <v>1558</v>
      </c>
      <c r="V475" s="169">
        <v>75</v>
      </c>
      <c r="W475" s="168">
        <v>703</v>
      </c>
      <c r="X475" s="168">
        <v>305</v>
      </c>
      <c r="Y475" s="168">
        <v>167</v>
      </c>
      <c r="Z475" s="168">
        <v>227</v>
      </c>
      <c r="AA475" s="168">
        <v>1477</v>
      </c>
      <c r="AB475" s="169">
        <v>66</v>
      </c>
      <c r="AC475" s="168">
        <v>514</v>
      </c>
      <c r="AD475" s="168">
        <v>269</v>
      </c>
      <c r="AE475" s="168">
        <v>170</v>
      </c>
      <c r="AF475" s="168">
        <v>180</v>
      </c>
      <c r="AG475" s="174">
        <v>1199</v>
      </c>
    </row>
    <row r="476" spans="1:33">
      <c r="A476" s="104"/>
      <c r="B476" s="441"/>
      <c r="C476" s="58" t="s">
        <v>303</v>
      </c>
      <c r="D476" s="169">
        <v>112</v>
      </c>
      <c r="E476" s="168">
        <v>80</v>
      </c>
      <c r="F476" s="168">
        <v>204</v>
      </c>
      <c r="G476" s="168">
        <v>70</v>
      </c>
      <c r="H476" s="168">
        <v>23</v>
      </c>
      <c r="I476" s="174">
        <v>489</v>
      </c>
      <c r="J476" s="169">
        <v>123</v>
      </c>
      <c r="K476" s="168">
        <v>183</v>
      </c>
      <c r="L476" s="168">
        <v>276</v>
      </c>
      <c r="M476" s="168">
        <v>79</v>
      </c>
      <c r="N476" s="168">
        <v>19</v>
      </c>
      <c r="O476" s="168">
        <v>680</v>
      </c>
      <c r="P476" s="169">
        <v>121</v>
      </c>
      <c r="Q476" s="168">
        <v>244</v>
      </c>
      <c r="R476" s="168">
        <v>202</v>
      </c>
      <c r="S476" s="168">
        <v>73</v>
      </c>
      <c r="T476" s="168">
        <v>24</v>
      </c>
      <c r="U476" s="168">
        <v>664</v>
      </c>
      <c r="V476" s="169">
        <v>142</v>
      </c>
      <c r="W476" s="168">
        <v>218</v>
      </c>
      <c r="X476" s="168">
        <v>217</v>
      </c>
      <c r="Y476" s="168">
        <v>85</v>
      </c>
      <c r="Z476" s="168">
        <v>24</v>
      </c>
      <c r="AA476" s="168">
        <v>686</v>
      </c>
      <c r="AB476" s="169">
        <v>137</v>
      </c>
      <c r="AC476" s="168">
        <v>182</v>
      </c>
      <c r="AD476" s="168">
        <v>191</v>
      </c>
      <c r="AE476" s="168">
        <v>106</v>
      </c>
      <c r="AF476" s="168">
        <v>32</v>
      </c>
      <c r="AG476" s="174">
        <v>648</v>
      </c>
    </row>
    <row r="477" spans="1:33">
      <c r="A477" s="104"/>
      <c r="B477" s="443"/>
      <c r="C477" s="444" t="s">
        <v>36</v>
      </c>
      <c r="D477" s="170">
        <v>656</v>
      </c>
      <c r="E477" s="171">
        <v>1786</v>
      </c>
      <c r="F477" s="171">
        <v>1382</v>
      </c>
      <c r="G477" s="171">
        <v>473</v>
      </c>
      <c r="H477" s="171">
        <v>2047</v>
      </c>
      <c r="I477" s="175">
        <v>6344</v>
      </c>
      <c r="J477" s="170">
        <v>637</v>
      </c>
      <c r="K477" s="171">
        <v>3067</v>
      </c>
      <c r="L477" s="171">
        <v>1398</v>
      </c>
      <c r="M477" s="171">
        <v>433</v>
      </c>
      <c r="N477" s="171">
        <v>1708</v>
      </c>
      <c r="O477" s="171">
        <v>7243</v>
      </c>
      <c r="P477" s="170">
        <v>623</v>
      </c>
      <c r="Q477" s="171">
        <v>3030</v>
      </c>
      <c r="R477" s="171">
        <v>1169</v>
      </c>
      <c r="S477" s="171">
        <v>392</v>
      </c>
      <c r="T477" s="171">
        <v>1742</v>
      </c>
      <c r="U477" s="171">
        <v>6956</v>
      </c>
      <c r="V477" s="170">
        <v>562</v>
      </c>
      <c r="W477" s="171">
        <v>2960</v>
      </c>
      <c r="X477" s="171">
        <v>1065</v>
      </c>
      <c r="Y477" s="171">
        <v>446</v>
      </c>
      <c r="Z477" s="171">
        <v>1319</v>
      </c>
      <c r="AA477" s="171">
        <v>6352</v>
      </c>
      <c r="AB477" s="170">
        <v>488</v>
      </c>
      <c r="AC477" s="171">
        <v>2222</v>
      </c>
      <c r="AD477" s="171">
        <v>995</v>
      </c>
      <c r="AE477" s="171">
        <v>455</v>
      </c>
      <c r="AF477" s="171">
        <v>1364</v>
      </c>
      <c r="AG477" s="175">
        <v>5524</v>
      </c>
    </row>
    <row r="478" spans="1:33" ht="26.25">
      <c r="A478" s="104"/>
      <c r="B478" s="441" t="s">
        <v>188</v>
      </c>
      <c r="C478" s="58" t="s">
        <v>125</v>
      </c>
      <c r="D478" s="169">
        <v>674</v>
      </c>
      <c r="E478" s="168">
        <v>956</v>
      </c>
      <c r="F478" s="168">
        <v>1396</v>
      </c>
      <c r="G478" s="168">
        <v>553</v>
      </c>
      <c r="H478" s="168">
        <v>407</v>
      </c>
      <c r="I478" s="174">
        <v>3986</v>
      </c>
      <c r="J478" s="169">
        <v>602</v>
      </c>
      <c r="K478" s="168">
        <v>1485</v>
      </c>
      <c r="L478" s="168">
        <v>1174</v>
      </c>
      <c r="M478" s="168">
        <v>564</v>
      </c>
      <c r="N478" s="168">
        <v>388</v>
      </c>
      <c r="O478" s="168">
        <v>4213</v>
      </c>
      <c r="P478" s="169">
        <v>628</v>
      </c>
      <c r="Q478" s="168">
        <v>1507</v>
      </c>
      <c r="R478" s="168">
        <v>1161</v>
      </c>
      <c r="S478" s="168">
        <v>681</v>
      </c>
      <c r="T478" s="168">
        <v>366</v>
      </c>
      <c r="U478" s="168">
        <v>4343</v>
      </c>
      <c r="V478" s="169">
        <v>733</v>
      </c>
      <c r="W478" s="168">
        <v>1859</v>
      </c>
      <c r="X478" s="168">
        <v>1591</v>
      </c>
      <c r="Y478" s="168">
        <v>1272</v>
      </c>
      <c r="Z478" s="168">
        <v>593</v>
      </c>
      <c r="AA478" s="168">
        <v>6048</v>
      </c>
      <c r="AB478" s="169">
        <v>746</v>
      </c>
      <c r="AC478" s="168">
        <v>1727</v>
      </c>
      <c r="AD478" s="168">
        <v>1521</v>
      </c>
      <c r="AE478" s="168">
        <v>1511</v>
      </c>
      <c r="AF478" s="168">
        <v>585</v>
      </c>
      <c r="AG478" s="174">
        <v>6090</v>
      </c>
    </row>
    <row r="479" spans="1:33" ht="39">
      <c r="A479" s="104"/>
      <c r="B479" s="442" t="s">
        <v>189</v>
      </c>
      <c r="C479" s="429" t="s">
        <v>191</v>
      </c>
      <c r="D479" s="172">
        <v>1</v>
      </c>
      <c r="E479" s="173">
        <v>0</v>
      </c>
      <c r="F479" s="173">
        <v>2</v>
      </c>
      <c r="G479" s="173">
        <v>15</v>
      </c>
      <c r="H479" s="173">
        <v>7</v>
      </c>
      <c r="I479" s="291">
        <v>25</v>
      </c>
      <c r="J479" s="172">
        <v>0</v>
      </c>
      <c r="K479" s="173">
        <v>0</v>
      </c>
      <c r="L479" s="173">
        <v>4</v>
      </c>
      <c r="M479" s="173">
        <v>24</v>
      </c>
      <c r="N479" s="173">
        <v>6</v>
      </c>
      <c r="O479" s="173">
        <v>34</v>
      </c>
      <c r="P479" s="172">
        <v>1</v>
      </c>
      <c r="Q479" s="173">
        <v>2</v>
      </c>
      <c r="R479" s="173">
        <v>5</v>
      </c>
      <c r="S479" s="173">
        <v>14</v>
      </c>
      <c r="T479" s="173">
        <v>8</v>
      </c>
      <c r="U479" s="173">
        <v>30</v>
      </c>
      <c r="V479" s="172">
        <v>0</v>
      </c>
      <c r="W479" s="173">
        <v>0</v>
      </c>
      <c r="X479" s="173">
        <v>5</v>
      </c>
      <c r="Y479" s="173">
        <v>19</v>
      </c>
      <c r="Z479" s="173">
        <v>4</v>
      </c>
      <c r="AA479" s="173">
        <v>28</v>
      </c>
      <c r="AB479" s="172">
        <v>2</v>
      </c>
      <c r="AC479" s="173">
        <v>1</v>
      </c>
      <c r="AD479" s="173">
        <v>6</v>
      </c>
      <c r="AE479" s="173">
        <v>17</v>
      </c>
      <c r="AF479" s="173">
        <v>2</v>
      </c>
      <c r="AG479" s="291">
        <v>28</v>
      </c>
    </row>
    <row r="480" spans="1:33">
      <c r="A480" s="104"/>
      <c r="B480" s="441"/>
      <c r="C480" s="58" t="s">
        <v>126</v>
      </c>
      <c r="D480" s="169">
        <v>0</v>
      </c>
      <c r="E480" s="168">
        <v>1</v>
      </c>
      <c r="F480" s="168">
        <v>1</v>
      </c>
      <c r="G480" s="168">
        <v>0</v>
      </c>
      <c r="H480" s="168">
        <v>0</v>
      </c>
      <c r="I480" s="174">
        <v>2</v>
      </c>
      <c r="J480" s="169">
        <v>0</v>
      </c>
      <c r="K480" s="168">
        <v>4</v>
      </c>
      <c r="L480" s="168">
        <v>1</v>
      </c>
      <c r="M480" s="168">
        <v>0</v>
      </c>
      <c r="N480" s="168">
        <v>0</v>
      </c>
      <c r="O480" s="168">
        <v>5</v>
      </c>
      <c r="P480" s="169">
        <v>0</v>
      </c>
      <c r="Q480" s="168">
        <v>1</v>
      </c>
      <c r="R480" s="168">
        <v>2</v>
      </c>
      <c r="S480" s="168">
        <v>0</v>
      </c>
      <c r="T480" s="168">
        <v>0</v>
      </c>
      <c r="U480" s="168">
        <v>3</v>
      </c>
      <c r="V480" s="169">
        <v>0</v>
      </c>
      <c r="W480" s="168">
        <v>2</v>
      </c>
      <c r="X480" s="168">
        <v>1</v>
      </c>
      <c r="Y480" s="168">
        <v>1</v>
      </c>
      <c r="Z480" s="168">
        <v>0</v>
      </c>
      <c r="AA480" s="168">
        <v>4</v>
      </c>
      <c r="AB480" s="169">
        <v>0</v>
      </c>
      <c r="AC480" s="168">
        <v>0</v>
      </c>
      <c r="AD480" s="168">
        <v>0</v>
      </c>
      <c r="AE480" s="168">
        <v>0</v>
      </c>
      <c r="AF480" s="168">
        <v>0</v>
      </c>
      <c r="AG480" s="174">
        <v>0</v>
      </c>
    </row>
    <row r="481" spans="1:33">
      <c r="A481" s="104"/>
      <c r="B481" s="441"/>
      <c r="C481" s="58" t="s">
        <v>127</v>
      </c>
      <c r="D481" s="169">
        <v>0</v>
      </c>
      <c r="E481" s="168">
        <v>1</v>
      </c>
      <c r="F481" s="168">
        <v>0</v>
      </c>
      <c r="G481" s="168">
        <v>0</v>
      </c>
      <c r="H481" s="168">
        <v>0</v>
      </c>
      <c r="I481" s="174">
        <v>1</v>
      </c>
      <c r="J481" s="169">
        <v>0</v>
      </c>
      <c r="K481" s="168">
        <v>1</v>
      </c>
      <c r="L481" s="168">
        <v>1</v>
      </c>
      <c r="M481" s="168">
        <v>2</v>
      </c>
      <c r="N481" s="168">
        <v>0</v>
      </c>
      <c r="O481" s="168">
        <v>4</v>
      </c>
      <c r="P481" s="169">
        <v>2</v>
      </c>
      <c r="Q481" s="168">
        <v>0</v>
      </c>
      <c r="R481" s="168">
        <v>1</v>
      </c>
      <c r="S481" s="168">
        <v>1</v>
      </c>
      <c r="T481" s="168">
        <v>0</v>
      </c>
      <c r="U481" s="168">
        <v>4</v>
      </c>
      <c r="V481" s="169">
        <v>0</v>
      </c>
      <c r="W481" s="168">
        <v>0</v>
      </c>
      <c r="X481" s="168">
        <v>0</v>
      </c>
      <c r="Y481" s="168">
        <v>0</v>
      </c>
      <c r="Z481" s="168">
        <v>0</v>
      </c>
      <c r="AA481" s="168">
        <v>0</v>
      </c>
      <c r="AB481" s="169">
        <v>0</v>
      </c>
      <c r="AC481" s="168">
        <v>0</v>
      </c>
      <c r="AD481" s="168">
        <v>0</v>
      </c>
      <c r="AE481" s="168">
        <v>0</v>
      </c>
      <c r="AF481" s="168">
        <v>0</v>
      </c>
      <c r="AG481" s="174">
        <v>0</v>
      </c>
    </row>
    <row r="482" spans="1:33">
      <c r="A482" s="104"/>
      <c r="B482" s="441"/>
      <c r="C482" s="58" t="s">
        <v>304</v>
      </c>
      <c r="D482" s="169">
        <v>0</v>
      </c>
      <c r="E482" s="168">
        <v>1</v>
      </c>
      <c r="F482" s="168">
        <v>43</v>
      </c>
      <c r="G482" s="168">
        <v>620</v>
      </c>
      <c r="H482" s="168">
        <v>66</v>
      </c>
      <c r="I482" s="174">
        <v>730</v>
      </c>
      <c r="J482" s="169">
        <v>0</v>
      </c>
      <c r="K482" s="168">
        <v>4</v>
      </c>
      <c r="L482" s="168">
        <v>40</v>
      </c>
      <c r="M482" s="168">
        <v>298</v>
      </c>
      <c r="N482" s="168">
        <v>68</v>
      </c>
      <c r="O482" s="168">
        <v>410</v>
      </c>
      <c r="P482" s="169">
        <v>1</v>
      </c>
      <c r="Q482" s="168">
        <v>1</v>
      </c>
      <c r="R482" s="168">
        <v>25</v>
      </c>
      <c r="S482" s="168">
        <v>161</v>
      </c>
      <c r="T482" s="168">
        <v>15</v>
      </c>
      <c r="U482" s="168">
        <v>203</v>
      </c>
      <c r="V482" s="169">
        <v>1</v>
      </c>
      <c r="W482" s="168">
        <v>2</v>
      </c>
      <c r="X482" s="168">
        <v>19</v>
      </c>
      <c r="Y482" s="168">
        <v>85</v>
      </c>
      <c r="Z482" s="168">
        <v>27</v>
      </c>
      <c r="AA482" s="168">
        <v>134</v>
      </c>
      <c r="AB482" s="169">
        <v>1</v>
      </c>
      <c r="AC482" s="168">
        <v>1</v>
      </c>
      <c r="AD482" s="168">
        <v>10</v>
      </c>
      <c r="AE482" s="168">
        <v>52</v>
      </c>
      <c r="AF482" s="168">
        <v>12</v>
      </c>
      <c r="AG482" s="174">
        <v>76</v>
      </c>
    </row>
    <row r="483" spans="1:33">
      <c r="A483" s="104"/>
      <c r="B483" s="443"/>
      <c r="C483" s="444" t="s">
        <v>36</v>
      </c>
      <c r="D483" s="170">
        <v>1</v>
      </c>
      <c r="E483" s="171">
        <v>3</v>
      </c>
      <c r="F483" s="171">
        <v>46</v>
      </c>
      <c r="G483" s="171">
        <v>635</v>
      </c>
      <c r="H483" s="171">
        <v>73</v>
      </c>
      <c r="I483" s="175">
        <v>758</v>
      </c>
      <c r="J483" s="170">
        <v>0</v>
      </c>
      <c r="K483" s="171">
        <v>9</v>
      </c>
      <c r="L483" s="171">
        <v>46</v>
      </c>
      <c r="M483" s="171">
        <v>324</v>
      </c>
      <c r="N483" s="171">
        <v>74</v>
      </c>
      <c r="O483" s="171">
        <v>453</v>
      </c>
      <c r="P483" s="170">
        <v>4</v>
      </c>
      <c r="Q483" s="171">
        <v>4</v>
      </c>
      <c r="R483" s="171">
        <v>33</v>
      </c>
      <c r="S483" s="171">
        <v>176</v>
      </c>
      <c r="T483" s="171">
        <v>23</v>
      </c>
      <c r="U483" s="171">
        <v>240</v>
      </c>
      <c r="V483" s="170">
        <v>1</v>
      </c>
      <c r="W483" s="171">
        <v>4</v>
      </c>
      <c r="X483" s="171">
        <v>25</v>
      </c>
      <c r="Y483" s="171">
        <v>105</v>
      </c>
      <c r="Z483" s="171">
        <v>31</v>
      </c>
      <c r="AA483" s="171">
        <v>166</v>
      </c>
      <c r="AB483" s="170">
        <v>3</v>
      </c>
      <c r="AC483" s="171">
        <v>2</v>
      </c>
      <c r="AD483" s="171">
        <v>16</v>
      </c>
      <c r="AE483" s="171">
        <v>69</v>
      </c>
      <c r="AF483" s="171">
        <v>14</v>
      </c>
      <c r="AG483" s="175">
        <v>104</v>
      </c>
    </row>
    <row r="484" spans="1:33" ht="26.25">
      <c r="A484" s="104"/>
      <c r="B484" s="441" t="s">
        <v>177</v>
      </c>
      <c r="C484" s="58" t="s">
        <v>192</v>
      </c>
      <c r="D484" s="169">
        <v>0</v>
      </c>
      <c r="E484" s="168">
        <v>0</v>
      </c>
      <c r="F484" s="168">
        <v>0</v>
      </c>
      <c r="G484" s="168">
        <v>0</v>
      </c>
      <c r="H484" s="168">
        <v>0</v>
      </c>
      <c r="I484" s="174">
        <v>0</v>
      </c>
      <c r="J484" s="169">
        <v>0</v>
      </c>
      <c r="K484" s="168">
        <v>0</v>
      </c>
      <c r="L484" s="168">
        <v>1</v>
      </c>
      <c r="M484" s="168">
        <v>1</v>
      </c>
      <c r="N484" s="168">
        <v>1</v>
      </c>
      <c r="O484" s="168">
        <v>3</v>
      </c>
      <c r="P484" s="169">
        <v>0</v>
      </c>
      <c r="Q484" s="168">
        <v>0</v>
      </c>
      <c r="R484" s="168">
        <v>0</v>
      </c>
      <c r="S484" s="168">
        <v>0</v>
      </c>
      <c r="T484" s="168">
        <v>1</v>
      </c>
      <c r="U484" s="168">
        <v>1</v>
      </c>
      <c r="V484" s="169">
        <v>0</v>
      </c>
      <c r="W484" s="168">
        <v>0</v>
      </c>
      <c r="X484" s="168">
        <v>0</v>
      </c>
      <c r="Y484" s="168">
        <v>0</v>
      </c>
      <c r="Z484" s="168">
        <v>0</v>
      </c>
      <c r="AA484" s="168">
        <v>0</v>
      </c>
      <c r="AB484" s="169">
        <v>0</v>
      </c>
      <c r="AC484" s="168">
        <v>0</v>
      </c>
      <c r="AD484" s="168">
        <v>0</v>
      </c>
      <c r="AE484" s="168">
        <v>0</v>
      </c>
      <c r="AF484" s="168">
        <v>0</v>
      </c>
      <c r="AG484" s="174">
        <v>0</v>
      </c>
    </row>
    <row r="485" spans="1:33">
      <c r="A485" s="104"/>
      <c r="B485" s="441"/>
      <c r="C485" s="58" t="s">
        <v>305</v>
      </c>
      <c r="D485" s="169">
        <v>1</v>
      </c>
      <c r="E485" s="168">
        <v>2</v>
      </c>
      <c r="F485" s="168">
        <v>2</v>
      </c>
      <c r="G485" s="168">
        <v>0</v>
      </c>
      <c r="H485" s="168">
        <v>0</v>
      </c>
      <c r="I485" s="174">
        <v>5</v>
      </c>
      <c r="J485" s="169">
        <v>1</v>
      </c>
      <c r="K485" s="168">
        <v>1</v>
      </c>
      <c r="L485" s="168">
        <v>1</v>
      </c>
      <c r="M485" s="168">
        <v>0</v>
      </c>
      <c r="N485" s="168">
        <v>0</v>
      </c>
      <c r="O485" s="168">
        <v>3</v>
      </c>
      <c r="P485" s="169">
        <v>1</v>
      </c>
      <c r="Q485" s="168">
        <v>1</v>
      </c>
      <c r="R485" s="168">
        <v>1</v>
      </c>
      <c r="S485" s="168">
        <v>1</v>
      </c>
      <c r="T485" s="168">
        <v>0</v>
      </c>
      <c r="U485" s="168">
        <v>4</v>
      </c>
      <c r="V485" s="169">
        <v>1</v>
      </c>
      <c r="W485" s="168">
        <v>0</v>
      </c>
      <c r="X485" s="168">
        <v>2</v>
      </c>
      <c r="Y485" s="168">
        <v>0</v>
      </c>
      <c r="Z485" s="168">
        <v>0</v>
      </c>
      <c r="AA485" s="168">
        <v>3</v>
      </c>
      <c r="AB485" s="169">
        <v>0</v>
      </c>
      <c r="AC485" s="168">
        <v>0</v>
      </c>
      <c r="AD485" s="168">
        <v>1</v>
      </c>
      <c r="AE485" s="168">
        <v>2</v>
      </c>
      <c r="AF485" s="168">
        <v>0</v>
      </c>
      <c r="AG485" s="174">
        <v>3</v>
      </c>
    </row>
    <row r="486" spans="1:33">
      <c r="A486" s="104"/>
      <c r="B486" s="441"/>
      <c r="C486" s="58" t="s">
        <v>36</v>
      </c>
      <c r="D486" s="169">
        <v>1</v>
      </c>
      <c r="E486" s="168">
        <v>2</v>
      </c>
      <c r="F486" s="168">
        <v>2</v>
      </c>
      <c r="G486" s="168">
        <v>0</v>
      </c>
      <c r="H486" s="168">
        <v>0</v>
      </c>
      <c r="I486" s="174">
        <v>5</v>
      </c>
      <c r="J486" s="169">
        <v>1</v>
      </c>
      <c r="K486" s="168">
        <v>1</v>
      </c>
      <c r="L486" s="168">
        <v>2</v>
      </c>
      <c r="M486" s="168">
        <v>1</v>
      </c>
      <c r="N486" s="168">
        <v>1</v>
      </c>
      <c r="O486" s="168">
        <v>6</v>
      </c>
      <c r="P486" s="169">
        <v>1</v>
      </c>
      <c r="Q486" s="168">
        <v>1</v>
      </c>
      <c r="R486" s="168">
        <v>1</v>
      </c>
      <c r="S486" s="168">
        <v>1</v>
      </c>
      <c r="T486" s="168">
        <v>1</v>
      </c>
      <c r="U486" s="168">
        <v>5</v>
      </c>
      <c r="V486" s="169">
        <v>1</v>
      </c>
      <c r="W486" s="168">
        <v>0</v>
      </c>
      <c r="X486" s="168">
        <v>2</v>
      </c>
      <c r="Y486" s="168">
        <v>0</v>
      </c>
      <c r="Z486" s="168">
        <v>0</v>
      </c>
      <c r="AA486" s="168">
        <v>3</v>
      </c>
      <c r="AB486" s="169">
        <v>0</v>
      </c>
      <c r="AC486" s="168">
        <v>0</v>
      </c>
      <c r="AD486" s="168">
        <v>1</v>
      </c>
      <c r="AE486" s="168">
        <v>2</v>
      </c>
      <c r="AF486" s="168">
        <v>0</v>
      </c>
      <c r="AG486" s="174">
        <v>3</v>
      </c>
    </row>
    <row r="487" spans="1:33">
      <c r="A487" s="104"/>
      <c r="B487" s="442" t="s">
        <v>176</v>
      </c>
      <c r="C487" s="429" t="s">
        <v>128</v>
      </c>
      <c r="D487" s="172">
        <v>31</v>
      </c>
      <c r="E487" s="173">
        <v>8</v>
      </c>
      <c r="F487" s="173">
        <v>10</v>
      </c>
      <c r="G487" s="173">
        <v>2</v>
      </c>
      <c r="H487" s="173">
        <v>2</v>
      </c>
      <c r="I487" s="291">
        <v>53</v>
      </c>
      <c r="J487" s="172">
        <v>42</v>
      </c>
      <c r="K487" s="173">
        <v>21</v>
      </c>
      <c r="L487" s="173">
        <v>8</v>
      </c>
      <c r="M487" s="173">
        <v>2</v>
      </c>
      <c r="N487" s="173">
        <v>0</v>
      </c>
      <c r="O487" s="173">
        <v>73</v>
      </c>
      <c r="P487" s="172">
        <v>39</v>
      </c>
      <c r="Q487" s="173">
        <v>21</v>
      </c>
      <c r="R487" s="173">
        <v>8</v>
      </c>
      <c r="S487" s="173">
        <v>4</v>
      </c>
      <c r="T487" s="173">
        <v>0</v>
      </c>
      <c r="U487" s="173">
        <v>72</v>
      </c>
      <c r="V487" s="172">
        <v>34</v>
      </c>
      <c r="W487" s="173">
        <v>27</v>
      </c>
      <c r="X487" s="173">
        <v>8</v>
      </c>
      <c r="Y487" s="173">
        <v>3</v>
      </c>
      <c r="Z487" s="173">
        <v>1</v>
      </c>
      <c r="AA487" s="173">
        <v>73</v>
      </c>
      <c r="AB487" s="172">
        <v>45</v>
      </c>
      <c r="AC487" s="173">
        <v>34</v>
      </c>
      <c r="AD487" s="173">
        <v>10</v>
      </c>
      <c r="AE487" s="173">
        <v>4</v>
      </c>
      <c r="AF487" s="173">
        <v>0</v>
      </c>
      <c r="AG487" s="291">
        <v>93</v>
      </c>
    </row>
    <row r="488" spans="1:33">
      <c r="A488" s="104"/>
      <c r="B488" s="441"/>
      <c r="C488" s="58" t="s">
        <v>129</v>
      </c>
      <c r="D488" s="169">
        <v>118</v>
      </c>
      <c r="E488" s="168">
        <v>207</v>
      </c>
      <c r="F488" s="168">
        <v>593</v>
      </c>
      <c r="G488" s="168">
        <v>961</v>
      </c>
      <c r="H488" s="168">
        <v>151</v>
      </c>
      <c r="I488" s="174">
        <v>2030</v>
      </c>
      <c r="J488" s="169">
        <v>87</v>
      </c>
      <c r="K488" s="168">
        <v>252</v>
      </c>
      <c r="L488" s="168">
        <v>559</v>
      </c>
      <c r="M488" s="168">
        <v>813</v>
      </c>
      <c r="N488" s="168">
        <v>146</v>
      </c>
      <c r="O488" s="168">
        <v>1857</v>
      </c>
      <c r="P488" s="169">
        <v>96</v>
      </c>
      <c r="Q488" s="168">
        <v>223</v>
      </c>
      <c r="R488" s="168">
        <v>492</v>
      </c>
      <c r="S488" s="168">
        <v>745</v>
      </c>
      <c r="T488" s="168">
        <v>176</v>
      </c>
      <c r="U488" s="168">
        <v>1732</v>
      </c>
      <c r="V488" s="169">
        <v>80</v>
      </c>
      <c r="W488" s="168">
        <v>190</v>
      </c>
      <c r="X488" s="168">
        <v>476</v>
      </c>
      <c r="Y488" s="168">
        <v>1001</v>
      </c>
      <c r="Z488" s="168">
        <v>173</v>
      </c>
      <c r="AA488" s="168">
        <v>1920</v>
      </c>
      <c r="AB488" s="169">
        <v>62</v>
      </c>
      <c r="AC488" s="168">
        <v>153</v>
      </c>
      <c r="AD488" s="168">
        <v>386</v>
      </c>
      <c r="AE488" s="168">
        <v>978</v>
      </c>
      <c r="AF488" s="168">
        <v>144</v>
      </c>
      <c r="AG488" s="174">
        <v>1723</v>
      </c>
    </row>
    <row r="489" spans="1:33">
      <c r="A489" s="104"/>
      <c r="B489" s="441"/>
      <c r="C489" s="58" t="s">
        <v>130</v>
      </c>
      <c r="D489" s="169">
        <v>65</v>
      </c>
      <c r="E489" s="168">
        <v>48</v>
      </c>
      <c r="F489" s="168">
        <v>107</v>
      </c>
      <c r="G489" s="168">
        <v>79</v>
      </c>
      <c r="H489" s="168">
        <v>8</v>
      </c>
      <c r="I489" s="174">
        <v>307</v>
      </c>
      <c r="J489" s="169">
        <v>52</v>
      </c>
      <c r="K489" s="168">
        <v>76</v>
      </c>
      <c r="L489" s="168">
        <v>107</v>
      </c>
      <c r="M489" s="168">
        <v>70</v>
      </c>
      <c r="N489" s="168">
        <v>9</v>
      </c>
      <c r="O489" s="168">
        <v>314</v>
      </c>
      <c r="P489" s="169">
        <v>48</v>
      </c>
      <c r="Q489" s="168">
        <v>59</v>
      </c>
      <c r="R489" s="168">
        <v>78</v>
      </c>
      <c r="S489" s="168">
        <v>93</v>
      </c>
      <c r="T489" s="168">
        <v>4</v>
      </c>
      <c r="U489" s="168">
        <v>282</v>
      </c>
      <c r="V489" s="169">
        <v>34</v>
      </c>
      <c r="W489" s="168">
        <v>34</v>
      </c>
      <c r="X489" s="168">
        <v>34</v>
      </c>
      <c r="Y489" s="168">
        <v>28</v>
      </c>
      <c r="Z489" s="168">
        <v>8</v>
      </c>
      <c r="AA489" s="168">
        <v>138</v>
      </c>
      <c r="AB489" s="169">
        <v>14</v>
      </c>
      <c r="AC489" s="168">
        <v>20</v>
      </c>
      <c r="AD489" s="168">
        <v>17</v>
      </c>
      <c r="AE489" s="168">
        <v>24</v>
      </c>
      <c r="AF489" s="168">
        <v>9</v>
      </c>
      <c r="AG489" s="174">
        <v>84</v>
      </c>
    </row>
    <row r="490" spans="1:33">
      <c r="A490" s="104"/>
      <c r="B490" s="441"/>
      <c r="C490" s="58" t="s">
        <v>306</v>
      </c>
      <c r="D490" s="169">
        <v>93</v>
      </c>
      <c r="E490" s="168">
        <v>52</v>
      </c>
      <c r="F490" s="168">
        <v>67</v>
      </c>
      <c r="G490" s="168">
        <v>72</v>
      </c>
      <c r="H490" s="168">
        <v>173</v>
      </c>
      <c r="I490" s="174">
        <v>457</v>
      </c>
      <c r="J490" s="169">
        <v>80</v>
      </c>
      <c r="K490" s="168">
        <v>64</v>
      </c>
      <c r="L490" s="168">
        <v>55</v>
      </c>
      <c r="M490" s="168">
        <v>44</v>
      </c>
      <c r="N490" s="168">
        <v>183</v>
      </c>
      <c r="O490" s="168">
        <v>426</v>
      </c>
      <c r="P490" s="169">
        <v>72</v>
      </c>
      <c r="Q490" s="168">
        <v>57</v>
      </c>
      <c r="R490" s="168">
        <v>46</v>
      </c>
      <c r="S490" s="168">
        <v>49</v>
      </c>
      <c r="T490" s="168">
        <v>145</v>
      </c>
      <c r="U490" s="168">
        <v>369</v>
      </c>
      <c r="V490" s="169">
        <v>63</v>
      </c>
      <c r="W490" s="168">
        <v>40</v>
      </c>
      <c r="X490" s="168">
        <v>49</v>
      </c>
      <c r="Y490" s="168">
        <v>59</v>
      </c>
      <c r="Z490" s="168">
        <v>184</v>
      </c>
      <c r="AA490" s="168">
        <v>395</v>
      </c>
      <c r="AB490" s="169">
        <v>51</v>
      </c>
      <c r="AC490" s="168">
        <v>52</v>
      </c>
      <c r="AD490" s="168">
        <v>43</v>
      </c>
      <c r="AE490" s="168">
        <v>46</v>
      </c>
      <c r="AF490" s="168">
        <v>117</v>
      </c>
      <c r="AG490" s="174">
        <v>309</v>
      </c>
    </row>
    <row r="491" spans="1:33">
      <c r="A491" s="104"/>
      <c r="B491" s="443"/>
      <c r="C491" s="444" t="s">
        <v>36</v>
      </c>
      <c r="D491" s="170">
        <v>307</v>
      </c>
      <c r="E491" s="171">
        <v>315</v>
      </c>
      <c r="F491" s="171">
        <v>777</v>
      </c>
      <c r="G491" s="171">
        <v>1114</v>
      </c>
      <c r="H491" s="171">
        <v>334</v>
      </c>
      <c r="I491" s="175">
        <v>2847</v>
      </c>
      <c r="J491" s="170">
        <v>261</v>
      </c>
      <c r="K491" s="171">
        <v>413</v>
      </c>
      <c r="L491" s="171">
        <v>729</v>
      </c>
      <c r="M491" s="171">
        <v>929</v>
      </c>
      <c r="N491" s="171">
        <v>338</v>
      </c>
      <c r="O491" s="171">
        <v>2670</v>
      </c>
      <c r="P491" s="170">
        <v>255</v>
      </c>
      <c r="Q491" s="171">
        <v>360</v>
      </c>
      <c r="R491" s="171">
        <v>624</v>
      </c>
      <c r="S491" s="171">
        <v>891</v>
      </c>
      <c r="T491" s="171">
        <v>325</v>
      </c>
      <c r="U491" s="171">
        <v>2455</v>
      </c>
      <c r="V491" s="170">
        <v>211</v>
      </c>
      <c r="W491" s="171">
        <v>291</v>
      </c>
      <c r="X491" s="171">
        <v>567</v>
      </c>
      <c r="Y491" s="171">
        <v>1091</v>
      </c>
      <c r="Z491" s="171">
        <v>366</v>
      </c>
      <c r="AA491" s="171">
        <v>2526</v>
      </c>
      <c r="AB491" s="170">
        <v>172</v>
      </c>
      <c r="AC491" s="171">
        <v>259</v>
      </c>
      <c r="AD491" s="171">
        <v>456</v>
      </c>
      <c r="AE491" s="171">
        <v>1052</v>
      </c>
      <c r="AF491" s="171">
        <v>270</v>
      </c>
      <c r="AG491" s="175">
        <v>2209</v>
      </c>
    </row>
    <row r="492" spans="1:33">
      <c r="A492" s="446"/>
      <c r="B492" s="443" t="s">
        <v>36</v>
      </c>
      <c r="C492" s="444"/>
      <c r="D492" s="170">
        <v>2352</v>
      </c>
      <c r="E492" s="171">
        <v>3499</v>
      </c>
      <c r="F492" s="171">
        <v>3623</v>
      </c>
      <c r="G492" s="171">
        <v>2784</v>
      </c>
      <c r="H492" s="171">
        <v>3112</v>
      </c>
      <c r="I492" s="175">
        <v>15370</v>
      </c>
      <c r="J492" s="170">
        <v>1931</v>
      </c>
      <c r="K492" s="171">
        <v>5575</v>
      </c>
      <c r="L492" s="171">
        <v>3367</v>
      </c>
      <c r="M492" s="171">
        <v>2253</v>
      </c>
      <c r="N492" s="171">
        <v>2657</v>
      </c>
      <c r="O492" s="171">
        <v>15783</v>
      </c>
      <c r="P492" s="170">
        <v>1593</v>
      </c>
      <c r="Q492" s="171">
        <v>5044</v>
      </c>
      <c r="R492" s="171">
        <v>2996</v>
      </c>
      <c r="S492" s="171">
        <v>2145</v>
      </c>
      <c r="T492" s="171">
        <v>2483</v>
      </c>
      <c r="U492" s="171">
        <v>14261</v>
      </c>
      <c r="V492" s="170">
        <v>1553</v>
      </c>
      <c r="W492" s="171">
        <v>5146</v>
      </c>
      <c r="X492" s="171">
        <v>3259</v>
      </c>
      <c r="Y492" s="171">
        <v>2920</v>
      </c>
      <c r="Z492" s="171">
        <v>2315</v>
      </c>
      <c r="AA492" s="171">
        <v>15193</v>
      </c>
      <c r="AB492" s="170">
        <v>1435</v>
      </c>
      <c r="AC492" s="171">
        <v>4225</v>
      </c>
      <c r="AD492" s="171">
        <v>2990</v>
      </c>
      <c r="AE492" s="171">
        <v>3098</v>
      </c>
      <c r="AF492" s="171">
        <v>2242</v>
      </c>
      <c r="AG492" s="175">
        <v>13990</v>
      </c>
    </row>
    <row r="493" spans="1:33">
      <c r="A493" s="104" t="s">
        <v>21</v>
      </c>
      <c r="B493" s="441" t="s">
        <v>178</v>
      </c>
      <c r="C493" s="58" t="s">
        <v>131</v>
      </c>
      <c r="D493" s="169">
        <v>1</v>
      </c>
      <c r="E493" s="168">
        <v>1</v>
      </c>
      <c r="F493" s="168">
        <v>3</v>
      </c>
      <c r="G493" s="168">
        <v>2</v>
      </c>
      <c r="H493" s="168">
        <v>0</v>
      </c>
      <c r="I493" s="174">
        <v>7</v>
      </c>
      <c r="J493" s="169">
        <v>2</v>
      </c>
      <c r="K493" s="168">
        <v>3</v>
      </c>
      <c r="L493" s="168">
        <v>6</v>
      </c>
      <c r="M493" s="168">
        <v>0</v>
      </c>
      <c r="N493" s="168">
        <v>0</v>
      </c>
      <c r="O493" s="168">
        <v>11</v>
      </c>
      <c r="P493" s="169">
        <v>1</v>
      </c>
      <c r="Q493" s="168">
        <v>0</v>
      </c>
      <c r="R493" s="168">
        <v>3</v>
      </c>
      <c r="S493" s="168">
        <v>1</v>
      </c>
      <c r="T493" s="168">
        <v>0</v>
      </c>
      <c r="U493" s="168">
        <v>5</v>
      </c>
      <c r="V493" s="169">
        <v>1</v>
      </c>
      <c r="W493" s="168">
        <v>2</v>
      </c>
      <c r="X493" s="168">
        <v>1</v>
      </c>
      <c r="Y493" s="168">
        <v>1</v>
      </c>
      <c r="Z493" s="168">
        <v>0</v>
      </c>
      <c r="AA493" s="168">
        <v>5</v>
      </c>
      <c r="AB493" s="169">
        <v>1</v>
      </c>
      <c r="AC493" s="168">
        <v>0</v>
      </c>
      <c r="AD493" s="168">
        <v>3</v>
      </c>
      <c r="AE493" s="168">
        <v>1</v>
      </c>
      <c r="AF493" s="168">
        <v>0</v>
      </c>
      <c r="AG493" s="174">
        <v>5</v>
      </c>
    </row>
    <row r="494" spans="1:33">
      <c r="A494" s="104"/>
      <c r="B494" s="442" t="s">
        <v>132</v>
      </c>
      <c r="C494" s="429" t="s">
        <v>133</v>
      </c>
      <c r="D494" s="172">
        <v>0</v>
      </c>
      <c r="E494" s="173">
        <v>0</v>
      </c>
      <c r="F494" s="173">
        <v>1</v>
      </c>
      <c r="G494" s="173">
        <v>25</v>
      </c>
      <c r="H494" s="173">
        <v>0</v>
      </c>
      <c r="I494" s="291">
        <v>26</v>
      </c>
      <c r="J494" s="172">
        <v>0</v>
      </c>
      <c r="K494" s="173">
        <v>0</v>
      </c>
      <c r="L494" s="173">
        <v>0</v>
      </c>
      <c r="M494" s="173">
        <v>17</v>
      </c>
      <c r="N494" s="173">
        <v>1</v>
      </c>
      <c r="O494" s="173">
        <v>18</v>
      </c>
      <c r="P494" s="172">
        <v>0</v>
      </c>
      <c r="Q494" s="173">
        <v>0</v>
      </c>
      <c r="R494" s="173">
        <v>0</v>
      </c>
      <c r="S494" s="173">
        <v>20</v>
      </c>
      <c r="T494" s="173">
        <v>0</v>
      </c>
      <c r="U494" s="173">
        <v>20</v>
      </c>
      <c r="V494" s="172">
        <v>0</v>
      </c>
      <c r="W494" s="173">
        <v>0</v>
      </c>
      <c r="X494" s="173">
        <v>0</v>
      </c>
      <c r="Y494" s="173">
        <v>7</v>
      </c>
      <c r="Z494" s="173">
        <v>0</v>
      </c>
      <c r="AA494" s="173">
        <v>7</v>
      </c>
      <c r="AB494" s="172">
        <v>0</v>
      </c>
      <c r="AC494" s="173">
        <v>0</v>
      </c>
      <c r="AD494" s="173">
        <v>0</v>
      </c>
      <c r="AE494" s="173">
        <v>5</v>
      </c>
      <c r="AF494" s="173">
        <v>0</v>
      </c>
      <c r="AG494" s="291">
        <v>5</v>
      </c>
    </row>
    <row r="495" spans="1:33">
      <c r="A495" s="104"/>
      <c r="B495" s="441"/>
      <c r="C495" s="58" t="s">
        <v>134</v>
      </c>
      <c r="D495" s="169">
        <v>0</v>
      </c>
      <c r="E495" s="168">
        <v>0</v>
      </c>
      <c r="F495" s="168">
        <v>0</v>
      </c>
      <c r="G495" s="168">
        <v>5</v>
      </c>
      <c r="H495" s="168">
        <v>0</v>
      </c>
      <c r="I495" s="174">
        <v>5</v>
      </c>
      <c r="J495" s="169">
        <v>0</v>
      </c>
      <c r="K495" s="168">
        <v>0</v>
      </c>
      <c r="L495" s="168">
        <v>0</v>
      </c>
      <c r="M495" s="168">
        <v>9</v>
      </c>
      <c r="N495" s="168">
        <v>0</v>
      </c>
      <c r="O495" s="168">
        <v>9</v>
      </c>
      <c r="P495" s="169">
        <v>0</v>
      </c>
      <c r="Q495" s="168">
        <v>0</v>
      </c>
      <c r="R495" s="168">
        <v>1</v>
      </c>
      <c r="S495" s="168">
        <v>18</v>
      </c>
      <c r="T495" s="168">
        <v>1</v>
      </c>
      <c r="U495" s="168">
        <v>20</v>
      </c>
      <c r="V495" s="169">
        <v>0</v>
      </c>
      <c r="W495" s="168">
        <v>0</v>
      </c>
      <c r="X495" s="168">
        <v>0</v>
      </c>
      <c r="Y495" s="168">
        <v>17</v>
      </c>
      <c r="Z495" s="168">
        <v>0</v>
      </c>
      <c r="AA495" s="168">
        <v>17</v>
      </c>
      <c r="AB495" s="169">
        <v>0</v>
      </c>
      <c r="AC495" s="168">
        <v>0</v>
      </c>
      <c r="AD495" s="168">
        <v>0</v>
      </c>
      <c r="AE495" s="168">
        <v>15</v>
      </c>
      <c r="AF495" s="168">
        <v>0</v>
      </c>
      <c r="AG495" s="174">
        <v>15</v>
      </c>
    </row>
    <row r="496" spans="1:33">
      <c r="A496" s="104"/>
      <c r="B496" s="441"/>
      <c r="C496" s="58" t="s">
        <v>135</v>
      </c>
      <c r="D496" s="169">
        <v>0</v>
      </c>
      <c r="E496" s="168">
        <v>1</v>
      </c>
      <c r="F496" s="168">
        <v>1</v>
      </c>
      <c r="G496" s="168">
        <v>5</v>
      </c>
      <c r="H496" s="168">
        <v>0</v>
      </c>
      <c r="I496" s="174">
        <v>7</v>
      </c>
      <c r="J496" s="169">
        <v>0</v>
      </c>
      <c r="K496" s="168">
        <v>1</v>
      </c>
      <c r="L496" s="168">
        <v>2</v>
      </c>
      <c r="M496" s="168">
        <v>1</v>
      </c>
      <c r="N496" s="168">
        <v>0</v>
      </c>
      <c r="O496" s="168">
        <v>4</v>
      </c>
      <c r="P496" s="169">
        <v>0</v>
      </c>
      <c r="Q496" s="168">
        <v>0</v>
      </c>
      <c r="R496" s="168">
        <v>4</v>
      </c>
      <c r="S496" s="168">
        <v>0</v>
      </c>
      <c r="T496" s="168">
        <v>0</v>
      </c>
      <c r="U496" s="168">
        <v>4</v>
      </c>
      <c r="V496" s="169">
        <v>0</v>
      </c>
      <c r="W496" s="168">
        <v>0</v>
      </c>
      <c r="X496" s="168">
        <v>1</v>
      </c>
      <c r="Y496" s="168">
        <v>4</v>
      </c>
      <c r="Z496" s="168">
        <v>0</v>
      </c>
      <c r="AA496" s="168">
        <v>5</v>
      </c>
      <c r="AB496" s="169">
        <v>0</v>
      </c>
      <c r="AC496" s="168">
        <v>0</v>
      </c>
      <c r="AD496" s="168">
        <v>8</v>
      </c>
      <c r="AE496" s="168">
        <v>6</v>
      </c>
      <c r="AF496" s="168">
        <v>1</v>
      </c>
      <c r="AG496" s="174">
        <v>15</v>
      </c>
    </row>
    <row r="497" spans="1:33">
      <c r="A497" s="104"/>
      <c r="B497" s="441"/>
      <c r="C497" s="58" t="s">
        <v>136</v>
      </c>
      <c r="D497" s="169">
        <v>0</v>
      </c>
      <c r="E497" s="168">
        <v>0</v>
      </c>
      <c r="F497" s="168">
        <v>1</v>
      </c>
      <c r="G497" s="168">
        <v>0</v>
      </c>
      <c r="H497" s="168">
        <v>0</v>
      </c>
      <c r="I497" s="174">
        <v>1</v>
      </c>
      <c r="J497" s="169">
        <v>0</v>
      </c>
      <c r="K497" s="168">
        <v>0</v>
      </c>
      <c r="L497" s="168">
        <v>0</v>
      </c>
      <c r="M497" s="168">
        <v>0</v>
      </c>
      <c r="N497" s="168">
        <v>0</v>
      </c>
      <c r="O497" s="168">
        <v>0</v>
      </c>
      <c r="P497" s="169">
        <v>0</v>
      </c>
      <c r="Q497" s="168">
        <v>0</v>
      </c>
      <c r="R497" s="168">
        <v>0</v>
      </c>
      <c r="S497" s="168">
        <v>1</v>
      </c>
      <c r="T497" s="168">
        <v>0</v>
      </c>
      <c r="U497" s="168">
        <v>1</v>
      </c>
      <c r="V497" s="169">
        <v>0</v>
      </c>
      <c r="W497" s="168">
        <v>0</v>
      </c>
      <c r="X497" s="168">
        <v>0</v>
      </c>
      <c r="Y497" s="168">
        <v>0</v>
      </c>
      <c r="Z497" s="168">
        <v>0</v>
      </c>
      <c r="AA497" s="168">
        <v>0</v>
      </c>
      <c r="AB497" s="169">
        <v>0</v>
      </c>
      <c r="AC497" s="168">
        <v>0</v>
      </c>
      <c r="AD497" s="168">
        <v>0</v>
      </c>
      <c r="AE497" s="168">
        <v>1</v>
      </c>
      <c r="AF497" s="168">
        <v>0</v>
      </c>
      <c r="AG497" s="174">
        <v>1</v>
      </c>
    </row>
    <row r="498" spans="1:33">
      <c r="A498" s="104"/>
      <c r="B498" s="441"/>
      <c r="C498" s="58" t="s">
        <v>137</v>
      </c>
      <c r="D498" s="169">
        <v>13</v>
      </c>
      <c r="E498" s="168">
        <v>29</v>
      </c>
      <c r="F498" s="168">
        <v>108</v>
      </c>
      <c r="G498" s="168">
        <v>278</v>
      </c>
      <c r="H498" s="168">
        <v>68</v>
      </c>
      <c r="I498" s="174">
        <v>496</v>
      </c>
      <c r="J498" s="169">
        <v>5</v>
      </c>
      <c r="K498" s="168">
        <v>42</v>
      </c>
      <c r="L498" s="168">
        <v>99</v>
      </c>
      <c r="M498" s="168">
        <v>301</v>
      </c>
      <c r="N498" s="168">
        <v>65</v>
      </c>
      <c r="O498" s="168">
        <v>512</v>
      </c>
      <c r="P498" s="169">
        <v>7</v>
      </c>
      <c r="Q498" s="168">
        <v>19</v>
      </c>
      <c r="R498" s="168">
        <v>72</v>
      </c>
      <c r="S498" s="168">
        <v>291</v>
      </c>
      <c r="T498" s="168">
        <v>81</v>
      </c>
      <c r="U498" s="168">
        <v>470</v>
      </c>
      <c r="V498" s="169">
        <v>7</v>
      </c>
      <c r="W498" s="168">
        <v>46</v>
      </c>
      <c r="X498" s="168">
        <v>130</v>
      </c>
      <c r="Y498" s="168">
        <v>500</v>
      </c>
      <c r="Z498" s="168">
        <v>117</v>
      </c>
      <c r="AA498" s="168">
        <v>800</v>
      </c>
      <c r="AB498" s="169">
        <v>7</v>
      </c>
      <c r="AC498" s="168">
        <v>23</v>
      </c>
      <c r="AD498" s="168">
        <v>64</v>
      </c>
      <c r="AE498" s="168">
        <v>446</v>
      </c>
      <c r="AF498" s="168">
        <v>92</v>
      </c>
      <c r="AG498" s="174">
        <v>632</v>
      </c>
    </row>
    <row r="499" spans="1:33">
      <c r="A499" s="104"/>
      <c r="B499" s="441"/>
      <c r="C499" s="58" t="s">
        <v>307</v>
      </c>
      <c r="D499" s="169">
        <v>4</v>
      </c>
      <c r="E499" s="168">
        <v>1</v>
      </c>
      <c r="F499" s="168">
        <v>14</v>
      </c>
      <c r="G499" s="168">
        <v>91</v>
      </c>
      <c r="H499" s="168">
        <v>32</v>
      </c>
      <c r="I499" s="174">
        <v>142</v>
      </c>
      <c r="J499" s="169">
        <v>1</v>
      </c>
      <c r="K499" s="168">
        <v>3</v>
      </c>
      <c r="L499" s="168">
        <v>21</v>
      </c>
      <c r="M499" s="168">
        <v>96</v>
      </c>
      <c r="N499" s="168">
        <v>34</v>
      </c>
      <c r="O499" s="168">
        <v>155</v>
      </c>
      <c r="P499" s="169">
        <v>4</v>
      </c>
      <c r="Q499" s="168">
        <v>13</v>
      </c>
      <c r="R499" s="168">
        <v>30</v>
      </c>
      <c r="S499" s="168">
        <v>116</v>
      </c>
      <c r="T499" s="168">
        <v>56</v>
      </c>
      <c r="U499" s="168">
        <v>219</v>
      </c>
      <c r="V499" s="169">
        <v>5</v>
      </c>
      <c r="W499" s="168">
        <v>10</v>
      </c>
      <c r="X499" s="168">
        <v>40</v>
      </c>
      <c r="Y499" s="168">
        <v>217</v>
      </c>
      <c r="Z499" s="168">
        <v>57</v>
      </c>
      <c r="AA499" s="168">
        <v>329</v>
      </c>
      <c r="AB499" s="169">
        <v>57</v>
      </c>
      <c r="AC499" s="168">
        <v>61</v>
      </c>
      <c r="AD499" s="168">
        <v>299</v>
      </c>
      <c r="AE499" s="168">
        <v>2444</v>
      </c>
      <c r="AF499" s="168">
        <v>810</v>
      </c>
      <c r="AG499" s="174">
        <v>3671</v>
      </c>
    </row>
    <row r="500" spans="1:33">
      <c r="A500" s="104"/>
      <c r="B500" s="443"/>
      <c r="C500" s="444" t="s">
        <v>36</v>
      </c>
      <c r="D500" s="170">
        <v>17</v>
      </c>
      <c r="E500" s="171">
        <v>31</v>
      </c>
      <c r="F500" s="171">
        <v>125</v>
      </c>
      <c r="G500" s="171">
        <v>404</v>
      </c>
      <c r="H500" s="171">
        <v>100</v>
      </c>
      <c r="I500" s="175">
        <v>677</v>
      </c>
      <c r="J500" s="170">
        <v>6</v>
      </c>
      <c r="K500" s="171">
        <v>46</v>
      </c>
      <c r="L500" s="171">
        <v>122</v>
      </c>
      <c r="M500" s="171">
        <v>424</v>
      </c>
      <c r="N500" s="171">
        <v>100</v>
      </c>
      <c r="O500" s="171">
        <v>698</v>
      </c>
      <c r="P500" s="170">
        <v>11</v>
      </c>
      <c r="Q500" s="171">
        <v>32</v>
      </c>
      <c r="R500" s="171">
        <v>107</v>
      </c>
      <c r="S500" s="171">
        <v>446</v>
      </c>
      <c r="T500" s="171">
        <v>138</v>
      </c>
      <c r="U500" s="171">
        <v>734</v>
      </c>
      <c r="V500" s="170">
        <v>12</v>
      </c>
      <c r="W500" s="171">
        <v>56</v>
      </c>
      <c r="X500" s="171">
        <v>171</v>
      </c>
      <c r="Y500" s="171">
        <v>745</v>
      </c>
      <c r="Z500" s="171">
        <v>174</v>
      </c>
      <c r="AA500" s="171">
        <v>1158</v>
      </c>
      <c r="AB500" s="170">
        <v>64</v>
      </c>
      <c r="AC500" s="171">
        <v>84</v>
      </c>
      <c r="AD500" s="171">
        <v>371</v>
      </c>
      <c r="AE500" s="171">
        <v>2917</v>
      </c>
      <c r="AF500" s="171">
        <v>903</v>
      </c>
      <c r="AG500" s="175">
        <v>4339</v>
      </c>
    </row>
    <row r="501" spans="1:33">
      <c r="A501" s="104"/>
      <c r="B501" s="445" t="s">
        <v>138</v>
      </c>
      <c r="C501" s="440" t="s">
        <v>138</v>
      </c>
      <c r="D501" s="179">
        <v>1</v>
      </c>
      <c r="E501" s="178">
        <v>3</v>
      </c>
      <c r="F501" s="178">
        <v>29</v>
      </c>
      <c r="G501" s="178">
        <v>315</v>
      </c>
      <c r="H501" s="178">
        <v>40</v>
      </c>
      <c r="I501" s="180">
        <v>388</v>
      </c>
      <c r="J501" s="179">
        <v>0</v>
      </c>
      <c r="K501" s="178">
        <v>2</v>
      </c>
      <c r="L501" s="178">
        <v>28</v>
      </c>
      <c r="M501" s="178">
        <v>299</v>
      </c>
      <c r="N501" s="178">
        <v>40</v>
      </c>
      <c r="O501" s="178">
        <v>369</v>
      </c>
      <c r="P501" s="179">
        <v>1</v>
      </c>
      <c r="Q501" s="178">
        <v>4</v>
      </c>
      <c r="R501" s="178">
        <v>27</v>
      </c>
      <c r="S501" s="178">
        <v>232</v>
      </c>
      <c r="T501" s="178">
        <v>23</v>
      </c>
      <c r="U501" s="178">
        <v>287</v>
      </c>
      <c r="V501" s="179">
        <v>0</v>
      </c>
      <c r="W501" s="178">
        <v>5</v>
      </c>
      <c r="X501" s="178">
        <v>19</v>
      </c>
      <c r="Y501" s="178">
        <v>186</v>
      </c>
      <c r="Z501" s="178">
        <v>19</v>
      </c>
      <c r="AA501" s="178">
        <v>229</v>
      </c>
      <c r="AB501" s="179">
        <v>0</v>
      </c>
      <c r="AC501" s="178">
        <v>2</v>
      </c>
      <c r="AD501" s="178">
        <v>13</v>
      </c>
      <c r="AE501" s="178">
        <v>132</v>
      </c>
      <c r="AF501" s="178">
        <v>13</v>
      </c>
      <c r="AG501" s="180">
        <v>160</v>
      </c>
    </row>
    <row r="502" spans="1:33">
      <c r="A502" s="104"/>
      <c r="B502" s="442" t="s">
        <v>139</v>
      </c>
      <c r="C502" s="429" t="s">
        <v>140</v>
      </c>
      <c r="D502" s="172">
        <v>2</v>
      </c>
      <c r="E502" s="173">
        <v>1</v>
      </c>
      <c r="F502" s="173">
        <v>13</v>
      </c>
      <c r="G502" s="173">
        <v>74</v>
      </c>
      <c r="H502" s="173">
        <v>8</v>
      </c>
      <c r="I502" s="291">
        <v>98</v>
      </c>
      <c r="J502" s="172">
        <v>1</v>
      </c>
      <c r="K502" s="173">
        <v>3</v>
      </c>
      <c r="L502" s="173">
        <v>20</v>
      </c>
      <c r="M502" s="173">
        <v>105</v>
      </c>
      <c r="N502" s="173">
        <v>12</v>
      </c>
      <c r="O502" s="173">
        <v>141</v>
      </c>
      <c r="P502" s="172">
        <v>0</v>
      </c>
      <c r="Q502" s="173">
        <v>2</v>
      </c>
      <c r="R502" s="173">
        <v>19</v>
      </c>
      <c r="S502" s="173">
        <v>92</v>
      </c>
      <c r="T502" s="173">
        <v>7</v>
      </c>
      <c r="U502" s="173">
        <v>120</v>
      </c>
      <c r="V502" s="172">
        <v>0</v>
      </c>
      <c r="W502" s="173">
        <v>3</v>
      </c>
      <c r="X502" s="173">
        <v>13</v>
      </c>
      <c r="Y502" s="173">
        <v>90</v>
      </c>
      <c r="Z502" s="173">
        <v>12</v>
      </c>
      <c r="AA502" s="173">
        <v>118</v>
      </c>
      <c r="AB502" s="172">
        <v>0</v>
      </c>
      <c r="AC502" s="173">
        <v>5</v>
      </c>
      <c r="AD502" s="173">
        <v>6</v>
      </c>
      <c r="AE502" s="173">
        <v>112</v>
      </c>
      <c r="AF502" s="173">
        <v>11</v>
      </c>
      <c r="AG502" s="291">
        <v>134</v>
      </c>
    </row>
    <row r="503" spans="1:33">
      <c r="A503" s="104"/>
      <c r="B503" s="441"/>
      <c r="C503" s="58" t="s">
        <v>141</v>
      </c>
      <c r="D503" s="169">
        <v>0</v>
      </c>
      <c r="E503" s="168">
        <v>4</v>
      </c>
      <c r="F503" s="168">
        <v>1</v>
      </c>
      <c r="G503" s="168">
        <v>1</v>
      </c>
      <c r="H503" s="168">
        <v>0</v>
      </c>
      <c r="I503" s="174">
        <v>6</v>
      </c>
      <c r="J503" s="169">
        <v>1</v>
      </c>
      <c r="K503" s="168">
        <v>4</v>
      </c>
      <c r="L503" s="168">
        <v>1</v>
      </c>
      <c r="M503" s="168">
        <v>0</v>
      </c>
      <c r="N503" s="168">
        <v>0</v>
      </c>
      <c r="O503" s="168">
        <v>6</v>
      </c>
      <c r="P503" s="169">
        <v>1</v>
      </c>
      <c r="Q503" s="168">
        <v>3</v>
      </c>
      <c r="R503" s="168">
        <v>0</v>
      </c>
      <c r="S503" s="168">
        <v>0</v>
      </c>
      <c r="T503" s="168">
        <v>0</v>
      </c>
      <c r="U503" s="168">
        <v>4</v>
      </c>
      <c r="V503" s="169">
        <v>2</v>
      </c>
      <c r="W503" s="168">
        <v>0</v>
      </c>
      <c r="X503" s="168">
        <v>1</v>
      </c>
      <c r="Y503" s="168">
        <v>0</v>
      </c>
      <c r="Z503" s="168">
        <v>0</v>
      </c>
      <c r="AA503" s="168">
        <v>3</v>
      </c>
      <c r="AB503" s="169">
        <v>3</v>
      </c>
      <c r="AC503" s="168">
        <v>2</v>
      </c>
      <c r="AD503" s="168">
        <v>1</v>
      </c>
      <c r="AE503" s="168">
        <v>0</v>
      </c>
      <c r="AF503" s="168">
        <v>0</v>
      </c>
      <c r="AG503" s="174">
        <v>6</v>
      </c>
    </row>
    <row r="504" spans="1:33">
      <c r="A504" s="104"/>
      <c r="B504" s="441"/>
      <c r="C504" s="58" t="s">
        <v>142</v>
      </c>
      <c r="D504" s="169">
        <v>0</v>
      </c>
      <c r="E504" s="168">
        <v>0</v>
      </c>
      <c r="F504" s="168">
        <v>1</v>
      </c>
      <c r="G504" s="168">
        <v>1</v>
      </c>
      <c r="H504" s="168">
        <v>0</v>
      </c>
      <c r="I504" s="174">
        <v>2</v>
      </c>
      <c r="J504" s="169">
        <v>0</v>
      </c>
      <c r="K504" s="168">
        <v>0</v>
      </c>
      <c r="L504" s="168">
        <v>0</v>
      </c>
      <c r="M504" s="168">
        <v>0</v>
      </c>
      <c r="N504" s="168">
        <v>0</v>
      </c>
      <c r="O504" s="168">
        <v>0</v>
      </c>
      <c r="P504" s="169">
        <v>0</v>
      </c>
      <c r="Q504" s="168">
        <v>0</v>
      </c>
      <c r="R504" s="168">
        <v>0</v>
      </c>
      <c r="S504" s="168">
        <v>1</v>
      </c>
      <c r="T504" s="168">
        <v>0</v>
      </c>
      <c r="U504" s="168">
        <v>1</v>
      </c>
      <c r="V504" s="169">
        <v>0</v>
      </c>
      <c r="W504" s="168">
        <v>0</v>
      </c>
      <c r="X504" s="168">
        <v>0</v>
      </c>
      <c r="Y504" s="168">
        <v>0</v>
      </c>
      <c r="Z504" s="168">
        <v>0</v>
      </c>
      <c r="AA504" s="168">
        <v>0</v>
      </c>
      <c r="AB504" s="169">
        <v>0</v>
      </c>
      <c r="AC504" s="168">
        <v>0</v>
      </c>
      <c r="AD504" s="168">
        <v>0</v>
      </c>
      <c r="AE504" s="168">
        <v>0</v>
      </c>
      <c r="AF504" s="168">
        <v>0</v>
      </c>
      <c r="AG504" s="174">
        <v>0</v>
      </c>
    </row>
    <row r="505" spans="1:33">
      <c r="A505" s="104"/>
      <c r="B505" s="441"/>
      <c r="C505" s="58" t="s">
        <v>143</v>
      </c>
      <c r="D505" s="169">
        <v>3</v>
      </c>
      <c r="E505" s="168">
        <v>4</v>
      </c>
      <c r="F505" s="168">
        <v>7</v>
      </c>
      <c r="G505" s="168">
        <v>3</v>
      </c>
      <c r="H505" s="168">
        <v>0</v>
      </c>
      <c r="I505" s="174">
        <v>17</v>
      </c>
      <c r="J505" s="169">
        <v>1</v>
      </c>
      <c r="K505" s="168">
        <v>4</v>
      </c>
      <c r="L505" s="168">
        <v>4</v>
      </c>
      <c r="M505" s="168">
        <v>3</v>
      </c>
      <c r="N505" s="168">
        <v>0</v>
      </c>
      <c r="O505" s="168">
        <v>12</v>
      </c>
      <c r="P505" s="169">
        <v>0</v>
      </c>
      <c r="Q505" s="168">
        <v>4</v>
      </c>
      <c r="R505" s="168">
        <v>5</v>
      </c>
      <c r="S505" s="168">
        <v>6</v>
      </c>
      <c r="T505" s="168">
        <v>0</v>
      </c>
      <c r="U505" s="168">
        <v>15</v>
      </c>
      <c r="V505" s="169">
        <v>4</v>
      </c>
      <c r="W505" s="168">
        <v>2</v>
      </c>
      <c r="X505" s="168">
        <v>8</v>
      </c>
      <c r="Y505" s="168">
        <v>4</v>
      </c>
      <c r="Z505" s="168">
        <v>1</v>
      </c>
      <c r="AA505" s="168">
        <v>19</v>
      </c>
      <c r="AB505" s="169">
        <v>2</v>
      </c>
      <c r="AC505" s="168">
        <v>5</v>
      </c>
      <c r="AD505" s="168">
        <v>8</v>
      </c>
      <c r="AE505" s="168">
        <v>3</v>
      </c>
      <c r="AF505" s="168">
        <v>0</v>
      </c>
      <c r="AG505" s="174">
        <v>18</v>
      </c>
    </row>
    <row r="506" spans="1:33">
      <c r="A506" s="104"/>
      <c r="B506" s="441"/>
      <c r="C506" s="58" t="s">
        <v>144</v>
      </c>
      <c r="D506" s="169">
        <v>0</v>
      </c>
      <c r="E506" s="168">
        <v>0</v>
      </c>
      <c r="F506" s="168">
        <v>1</v>
      </c>
      <c r="G506" s="168">
        <v>0</v>
      </c>
      <c r="H506" s="168">
        <v>0</v>
      </c>
      <c r="I506" s="174">
        <v>1</v>
      </c>
      <c r="J506" s="169">
        <v>0</v>
      </c>
      <c r="K506" s="168">
        <v>0</v>
      </c>
      <c r="L506" s="168">
        <v>0</v>
      </c>
      <c r="M506" s="168">
        <v>0</v>
      </c>
      <c r="N506" s="168">
        <v>0</v>
      </c>
      <c r="O506" s="168">
        <v>0</v>
      </c>
      <c r="P506" s="169">
        <v>0</v>
      </c>
      <c r="Q506" s="168">
        <v>0</v>
      </c>
      <c r="R506" s="168">
        <v>0</v>
      </c>
      <c r="S506" s="168">
        <v>0</v>
      </c>
      <c r="T506" s="168">
        <v>1</v>
      </c>
      <c r="U506" s="168">
        <v>1</v>
      </c>
      <c r="V506" s="169">
        <v>0</v>
      </c>
      <c r="W506" s="168">
        <v>0</v>
      </c>
      <c r="X506" s="168">
        <v>0</v>
      </c>
      <c r="Y506" s="168">
        <v>0</v>
      </c>
      <c r="Z506" s="168">
        <v>0</v>
      </c>
      <c r="AA506" s="168">
        <v>0</v>
      </c>
      <c r="AB506" s="169">
        <v>0</v>
      </c>
      <c r="AC506" s="168">
        <v>0</v>
      </c>
      <c r="AD506" s="168">
        <v>0</v>
      </c>
      <c r="AE506" s="168">
        <v>0</v>
      </c>
      <c r="AF506" s="168">
        <v>0</v>
      </c>
      <c r="AG506" s="174">
        <v>0</v>
      </c>
    </row>
    <row r="507" spans="1:33">
      <c r="A507" s="104"/>
      <c r="B507" s="441"/>
      <c r="C507" s="58" t="s">
        <v>308</v>
      </c>
      <c r="D507" s="169">
        <v>1</v>
      </c>
      <c r="E507" s="168">
        <v>3</v>
      </c>
      <c r="F507" s="168">
        <v>23</v>
      </c>
      <c r="G507" s="168">
        <v>82</v>
      </c>
      <c r="H507" s="168">
        <v>20</v>
      </c>
      <c r="I507" s="174">
        <v>129</v>
      </c>
      <c r="J507" s="169">
        <v>2</v>
      </c>
      <c r="K507" s="168">
        <v>11</v>
      </c>
      <c r="L507" s="168">
        <v>33</v>
      </c>
      <c r="M507" s="168">
        <v>80</v>
      </c>
      <c r="N507" s="168">
        <v>17</v>
      </c>
      <c r="O507" s="168">
        <v>143</v>
      </c>
      <c r="P507" s="169">
        <v>3</v>
      </c>
      <c r="Q507" s="168">
        <v>7</v>
      </c>
      <c r="R507" s="168">
        <v>13</v>
      </c>
      <c r="S507" s="168">
        <v>67</v>
      </c>
      <c r="T507" s="168">
        <v>15</v>
      </c>
      <c r="U507" s="168">
        <v>105</v>
      </c>
      <c r="V507" s="169">
        <v>5</v>
      </c>
      <c r="W507" s="168">
        <v>13</v>
      </c>
      <c r="X507" s="168">
        <v>17</v>
      </c>
      <c r="Y507" s="168">
        <v>102</v>
      </c>
      <c r="Z507" s="168">
        <v>10</v>
      </c>
      <c r="AA507" s="168">
        <v>147</v>
      </c>
      <c r="AB507" s="169">
        <v>0</v>
      </c>
      <c r="AC507" s="168">
        <v>12</v>
      </c>
      <c r="AD507" s="168">
        <v>19</v>
      </c>
      <c r="AE507" s="168">
        <v>43</v>
      </c>
      <c r="AF507" s="168">
        <v>11</v>
      </c>
      <c r="AG507" s="174">
        <v>85</v>
      </c>
    </row>
    <row r="508" spans="1:33">
      <c r="A508" s="104"/>
      <c r="B508" s="443"/>
      <c r="C508" s="444" t="s">
        <v>36</v>
      </c>
      <c r="D508" s="170">
        <v>6</v>
      </c>
      <c r="E508" s="171">
        <v>12</v>
      </c>
      <c r="F508" s="171">
        <v>46</v>
      </c>
      <c r="G508" s="171">
        <v>161</v>
      </c>
      <c r="H508" s="171">
        <v>28</v>
      </c>
      <c r="I508" s="175">
        <v>253</v>
      </c>
      <c r="J508" s="170">
        <v>5</v>
      </c>
      <c r="K508" s="171">
        <v>22</v>
      </c>
      <c r="L508" s="171">
        <v>58</v>
      </c>
      <c r="M508" s="171">
        <v>188</v>
      </c>
      <c r="N508" s="171">
        <v>29</v>
      </c>
      <c r="O508" s="171">
        <v>302</v>
      </c>
      <c r="P508" s="170">
        <v>4</v>
      </c>
      <c r="Q508" s="171">
        <v>16</v>
      </c>
      <c r="R508" s="171">
        <v>37</v>
      </c>
      <c r="S508" s="171">
        <v>166</v>
      </c>
      <c r="T508" s="171">
        <v>23</v>
      </c>
      <c r="U508" s="171">
        <v>246</v>
      </c>
      <c r="V508" s="170">
        <v>11</v>
      </c>
      <c r="W508" s="171">
        <v>18</v>
      </c>
      <c r="X508" s="171">
        <v>39</v>
      </c>
      <c r="Y508" s="171">
        <v>196</v>
      </c>
      <c r="Z508" s="171">
        <v>23</v>
      </c>
      <c r="AA508" s="171">
        <v>287</v>
      </c>
      <c r="AB508" s="170">
        <v>5</v>
      </c>
      <c r="AC508" s="171">
        <v>24</v>
      </c>
      <c r="AD508" s="171">
        <v>34</v>
      </c>
      <c r="AE508" s="171">
        <v>158</v>
      </c>
      <c r="AF508" s="171">
        <v>22</v>
      </c>
      <c r="AG508" s="175">
        <v>243</v>
      </c>
    </row>
    <row r="509" spans="1:33">
      <c r="A509" s="446"/>
      <c r="B509" s="443" t="s">
        <v>36</v>
      </c>
      <c r="C509" s="444"/>
      <c r="D509" s="170">
        <v>25</v>
      </c>
      <c r="E509" s="171">
        <v>47</v>
      </c>
      <c r="F509" s="171">
        <v>203</v>
      </c>
      <c r="G509" s="171">
        <v>882</v>
      </c>
      <c r="H509" s="171">
        <v>168</v>
      </c>
      <c r="I509" s="175">
        <v>1325</v>
      </c>
      <c r="J509" s="170">
        <v>13</v>
      </c>
      <c r="K509" s="171">
        <v>73</v>
      </c>
      <c r="L509" s="171">
        <v>214</v>
      </c>
      <c r="M509" s="171">
        <v>911</v>
      </c>
      <c r="N509" s="171">
        <v>169</v>
      </c>
      <c r="O509" s="171">
        <v>1380</v>
      </c>
      <c r="P509" s="170">
        <v>17</v>
      </c>
      <c r="Q509" s="171">
        <v>52</v>
      </c>
      <c r="R509" s="171">
        <v>174</v>
      </c>
      <c r="S509" s="171">
        <v>845</v>
      </c>
      <c r="T509" s="171">
        <v>184</v>
      </c>
      <c r="U509" s="171">
        <v>1272</v>
      </c>
      <c r="V509" s="170">
        <v>24</v>
      </c>
      <c r="W509" s="171">
        <v>81</v>
      </c>
      <c r="X509" s="171">
        <v>230</v>
      </c>
      <c r="Y509" s="171">
        <v>1128</v>
      </c>
      <c r="Z509" s="171">
        <v>216</v>
      </c>
      <c r="AA509" s="171">
        <v>1679</v>
      </c>
      <c r="AB509" s="170">
        <v>70</v>
      </c>
      <c r="AC509" s="171">
        <v>110</v>
      </c>
      <c r="AD509" s="171">
        <v>421</v>
      </c>
      <c r="AE509" s="171">
        <v>3208</v>
      </c>
      <c r="AF509" s="171">
        <v>938</v>
      </c>
      <c r="AG509" s="175">
        <v>4747</v>
      </c>
    </row>
    <row r="510" spans="1:33">
      <c r="A510" s="446" t="s">
        <v>36</v>
      </c>
      <c r="B510" s="443"/>
      <c r="C510" s="444"/>
      <c r="D510" s="170">
        <v>10245</v>
      </c>
      <c r="E510" s="171">
        <v>16517</v>
      </c>
      <c r="F510" s="171">
        <v>35920</v>
      </c>
      <c r="G510" s="171">
        <v>45314</v>
      </c>
      <c r="H510" s="171">
        <v>9958</v>
      </c>
      <c r="I510" s="175">
        <v>117954</v>
      </c>
      <c r="J510" s="170">
        <v>9421</v>
      </c>
      <c r="K510" s="171">
        <v>22927</v>
      </c>
      <c r="L510" s="171">
        <v>33351</v>
      </c>
      <c r="M510" s="171">
        <v>42234</v>
      </c>
      <c r="N510" s="171">
        <v>9539</v>
      </c>
      <c r="O510" s="171">
        <v>117472</v>
      </c>
      <c r="P510" s="170">
        <v>9105</v>
      </c>
      <c r="Q510" s="171">
        <v>21854</v>
      </c>
      <c r="R510" s="171">
        <v>24820</v>
      </c>
      <c r="S510" s="171">
        <v>35985</v>
      </c>
      <c r="T510" s="171">
        <v>8796</v>
      </c>
      <c r="U510" s="171">
        <v>100560</v>
      </c>
      <c r="V510" s="170">
        <v>9557</v>
      </c>
      <c r="W510" s="171">
        <v>23881</v>
      </c>
      <c r="X510" s="171">
        <v>28850</v>
      </c>
      <c r="Y510" s="171">
        <v>46225</v>
      </c>
      <c r="Z510" s="171">
        <v>9175</v>
      </c>
      <c r="AA510" s="171">
        <v>117688</v>
      </c>
      <c r="AB510" s="170">
        <v>8511</v>
      </c>
      <c r="AC510" s="171">
        <v>19783</v>
      </c>
      <c r="AD510" s="171">
        <v>25708</v>
      </c>
      <c r="AE510" s="171">
        <v>47668</v>
      </c>
      <c r="AF510" s="171">
        <v>9825</v>
      </c>
      <c r="AG510" s="175">
        <v>111495</v>
      </c>
    </row>
    <row r="512" spans="1:33" ht="15.75">
      <c r="A512" s="307" t="s">
        <v>318</v>
      </c>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row>
    <row r="513" spans="1:33">
      <c r="A513" s="52" t="s">
        <v>470</v>
      </c>
      <c r="B513" s="46"/>
      <c r="C513" s="46"/>
      <c r="D513" s="54"/>
      <c r="E513" s="55"/>
      <c r="F513" s="55"/>
      <c r="G513" s="55"/>
      <c r="H513" s="55"/>
      <c r="I513" s="57"/>
      <c r="J513" s="54"/>
      <c r="K513" s="55"/>
      <c r="L513" s="55"/>
      <c r="M513" s="55"/>
      <c r="N513" s="55"/>
      <c r="O513" s="57"/>
      <c r="P513" s="54"/>
      <c r="Q513" s="55"/>
      <c r="R513" s="55"/>
      <c r="S513" s="55"/>
      <c r="T513" s="55"/>
      <c r="U513" s="57"/>
      <c r="V513" s="54"/>
      <c r="W513" s="55"/>
      <c r="X513" s="55"/>
      <c r="Y513" s="55"/>
      <c r="Z513" s="55"/>
      <c r="AA513" s="57"/>
      <c r="AB513" s="54"/>
      <c r="AC513" s="55"/>
      <c r="AD513" s="55"/>
      <c r="AE513" s="55"/>
      <c r="AF513" s="55"/>
      <c r="AG513" s="57"/>
    </row>
    <row r="514" spans="1:33">
      <c r="A514" s="447" t="s">
        <v>6</v>
      </c>
      <c r="B514" s="445" t="s">
        <v>179</v>
      </c>
      <c r="C514" s="440" t="s">
        <v>35</v>
      </c>
      <c r="D514" s="179">
        <v>0</v>
      </c>
      <c r="E514" s="178">
        <v>1</v>
      </c>
      <c r="F514" s="178">
        <v>0</v>
      </c>
      <c r="G514" s="178">
        <v>0</v>
      </c>
      <c r="H514" s="178">
        <v>0</v>
      </c>
      <c r="I514" s="180">
        <v>1</v>
      </c>
      <c r="J514" s="179">
        <v>0</v>
      </c>
      <c r="K514" s="178">
        <v>0</v>
      </c>
      <c r="L514" s="178">
        <v>2</v>
      </c>
      <c r="M514" s="178">
        <v>0</v>
      </c>
      <c r="N514" s="178">
        <v>0</v>
      </c>
      <c r="O514" s="178">
        <v>2</v>
      </c>
      <c r="P514" s="179">
        <v>0</v>
      </c>
      <c r="Q514" s="178">
        <v>1</v>
      </c>
      <c r="R514" s="178">
        <v>1</v>
      </c>
      <c r="S514" s="178">
        <v>0</v>
      </c>
      <c r="T514" s="178">
        <v>0</v>
      </c>
      <c r="U514" s="178">
        <v>2</v>
      </c>
      <c r="V514" s="179">
        <v>1</v>
      </c>
      <c r="W514" s="178">
        <v>2</v>
      </c>
      <c r="X514" s="178">
        <v>0</v>
      </c>
      <c r="Y514" s="178">
        <v>0</v>
      </c>
      <c r="Z514" s="178">
        <v>0</v>
      </c>
      <c r="AA514" s="178">
        <v>3</v>
      </c>
      <c r="AB514" s="179">
        <v>1</v>
      </c>
      <c r="AC514" s="178">
        <v>3</v>
      </c>
      <c r="AD514" s="178">
        <v>0</v>
      </c>
      <c r="AE514" s="178">
        <v>0</v>
      </c>
      <c r="AF514" s="178">
        <v>0</v>
      </c>
      <c r="AG514" s="180">
        <v>4</v>
      </c>
    </row>
    <row r="515" spans="1:33">
      <c r="A515" s="104" t="s">
        <v>7</v>
      </c>
      <c r="B515" s="441" t="s">
        <v>37</v>
      </c>
      <c r="C515" s="58" t="s">
        <v>38</v>
      </c>
      <c r="D515" s="169">
        <v>37</v>
      </c>
      <c r="E515" s="168">
        <v>142</v>
      </c>
      <c r="F515" s="168">
        <v>130</v>
      </c>
      <c r="G515" s="168">
        <v>2</v>
      </c>
      <c r="H515" s="168">
        <v>67</v>
      </c>
      <c r="I515" s="174">
        <v>378</v>
      </c>
      <c r="J515" s="169">
        <v>46</v>
      </c>
      <c r="K515" s="168">
        <v>178</v>
      </c>
      <c r="L515" s="168">
        <v>128</v>
      </c>
      <c r="M515" s="168">
        <v>1</v>
      </c>
      <c r="N515" s="168">
        <v>64</v>
      </c>
      <c r="O515" s="168">
        <v>417</v>
      </c>
      <c r="P515" s="169">
        <v>53</v>
      </c>
      <c r="Q515" s="168">
        <v>151</v>
      </c>
      <c r="R515" s="168">
        <v>113</v>
      </c>
      <c r="S515" s="168">
        <v>1</v>
      </c>
      <c r="T515" s="168">
        <v>62</v>
      </c>
      <c r="U515" s="168">
        <v>380</v>
      </c>
      <c r="V515" s="169">
        <v>31</v>
      </c>
      <c r="W515" s="168">
        <v>186</v>
      </c>
      <c r="X515" s="168">
        <v>90</v>
      </c>
      <c r="Y515" s="168">
        <v>1</v>
      </c>
      <c r="Z515" s="168">
        <v>59</v>
      </c>
      <c r="AA515" s="168">
        <v>367</v>
      </c>
      <c r="AB515" s="169">
        <v>21</v>
      </c>
      <c r="AC515" s="168">
        <v>153</v>
      </c>
      <c r="AD515" s="168">
        <v>93</v>
      </c>
      <c r="AE515" s="168">
        <v>4</v>
      </c>
      <c r="AF515" s="168">
        <v>74</v>
      </c>
      <c r="AG515" s="174">
        <v>345</v>
      </c>
    </row>
    <row r="516" spans="1:33">
      <c r="A516" s="104"/>
      <c r="B516" s="441"/>
      <c r="C516" s="58" t="s">
        <v>39</v>
      </c>
      <c r="D516" s="169">
        <v>11</v>
      </c>
      <c r="E516" s="168">
        <v>27</v>
      </c>
      <c r="F516" s="168">
        <v>37</v>
      </c>
      <c r="G516" s="168">
        <v>0</v>
      </c>
      <c r="H516" s="168">
        <v>27</v>
      </c>
      <c r="I516" s="174">
        <v>102</v>
      </c>
      <c r="J516" s="169">
        <v>7</v>
      </c>
      <c r="K516" s="168">
        <v>29</v>
      </c>
      <c r="L516" s="168">
        <v>28</v>
      </c>
      <c r="M516" s="168">
        <v>0</v>
      </c>
      <c r="N516" s="168">
        <v>32</v>
      </c>
      <c r="O516" s="168">
        <v>96</v>
      </c>
      <c r="P516" s="169">
        <v>10</v>
      </c>
      <c r="Q516" s="168">
        <v>37</v>
      </c>
      <c r="R516" s="168">
        <v>18</v>
      </c>
      <c r="S516" s="168">
        <v>0</v>
      </c>
      <c r="T516" s="168">
        <v>38</v>
      </c>
      <c r="U516" s="168">
        <v>103</v>
      </c>
      <c r="V516" s="169">
        <v>4</v>
      </c>
      <c r="W516" s="168">
        <v>26</v>
      </c>
      <c r="X516" s="168">
        <v>20</v>
      </c>
      <c r="Y516" s="168">
        <v>1</v>
      </c>
      <c r="Z516" s="168">
        <v>30</v>
      </c>
      <c r="AA516" s="168">
        <v>81</v>
      </c>
      <c r="AB516" s="169">
        <v>2</v>
      </c>
      <c r="AC516" s="168">
        <v>26</v>
      </c>
      <c r="AD516" s="168">
        <v>19</v>
      </c>
      <c r="AE516" s="168">
        <v>1</v>
      </c>
      <c r="AF516" s="168">
        <v>34</v>
      </c>
      <c r="AG516" s="174">
        <v>82</v>
      </c>
    </row>
    <row r="517" spans="1:33">
      <c r="A517" s="104"/>
      <c r="B517" s="441"/>
      <c r="C517" s="58" t="s">
        <v>40</v>
      </c>
      <c r="D517" s="169">
        <v>12</v>
      </c>
      <c r="E517" s="168">
        <v>114</v>
      </c>
      <c r="F517" s="168">
        <v>123</v>
      </c>
      <c r="G517" s="168">
        <v>4</v>
      </c>
      <c r="H517" s="168">
        <v>125</v>
      </c>
      <c r="I517" s="174">
        <v>378</v>
      </c>
      <c r="J517" s="169">
        <v>11</v>
      </c>
      <c r="K517" s="168">
        <v>114</v>
      </c>
      <c r="L517" s="168">
        <v>93</v>
      </c>
      <c r="M517" s="168">
        <v>6</v>
      </c>
      <c r="N517" s="168">
        <v>132</v>
      </c>
      <c r="O517" s="168">
        <v>356</v>
      </c>
      <c r="P517" s="169">
        <v>11</v>
      </c>
      <c r="Q517" s="168">
        <v>85</v>
      </c>
      <c r="R517" s="168">
        <v>70</v>
      </c>
      <c r="S517" s="168">
        <v>10</v>
      </c>
      <c r="T517" s="168">
        <v>118</v>
      </c>
      <c r="U517" s="168">
        <v>294</v>
      </c>
      <c r="V517" s="169">
        <v>7</v>
      </c>
      <c r="W517" s="168">
        <v>99</v>
      </c>
      <c r="X517" s="168">
        <v>56</v>
      </c>
      <c r="Y517" s="168">
        <v>15</v>
      </c>
      <c r="Z517" s="168">
        <v>158</v>
      </c>
      <c r="AA517" s="168">
        <v>335</v>
      </c>
      <c r="AB517" s="169">
        <v>3</v>
      </c>
      <c r="AC517" s="168">
        <v>75</v>
      </c>
      <c r="AD517" s="168">
        <v>57</v>
      </c>
      <c r="AE517" s="168">
        <v>6</v>
      </c>
      <c r="AF517" s="168">
        <v>125</v>
      </c>
      <c r="AG517" s="174">
        <v>266</v>
      </c>
    </row>
    <row r="518" spans="1:33">
      <c r="A518" s="104"/>
      <c r="B518" s="441"/>
      <c r="C518" s="58" t="s">
        <v>36</v>
      </c>
      <c r="D518" s="169">
        <v>60</v>
      </c>
      <c r="E518" s="168">
        <v>283</v>
      </c>
      <c r="F518" s="168">
        <v>290</v>
      </c>
      <c r="G518" s="168">
        <v>6</v>
      </c>
      <c r="H518" s="168">
        <v>219</v>
      </c>
      <c r="I518" s="174">
        <v>858</v>
      </c>
      <c r="J518" s="169">
        <v>64</v>
      </c>
      <c r="K518" s="168">
        <v>321</v>
      </c>
      <c r="L518" s="168">
        <v>249</v>
      </c>
      <c r="M518" s="168">
        <v>7</v>
      </c>
      <c r="N518" s="168">
        <v>228</v>
      </c>
      <c r="O518" s="168">
        <v>869</v>
      </c>
      <c r="P518" s="169">
        <v>74</v>
      </c>
      <c r="Q518" s="168">
        <v>273</v>
      </c>
      <c r="R518" s="168">
        <v>201</v>
      </c>
      <c r="S518" s="168">
        <v>11</v>
      </c>
      <c r="T518" s="168">
        <v>218</v>
      </c>
      <c r="U518" s="168">
        <v>777</v>
      </c>
      <c r="V518" s="169">
        <v>42</v>
      </c>
      <c r="W518" s="168">
        <v>311</v>
      </c>
      <c r="X518" s="168">
        <v>166</v>
      </c>
      <c r="Y518" s="168">
        <v>17</v>
      </c>
      <c r="Z518" s="168">
        <v>247</v>
      </c>
      <c r="AA518" s="168">
        <v>783</v>
      </c>
      <c r="AB518" s="169">
        <v>26</v>
      </c>
      <c r="AC518" s="168">
        <v>254</v>
      </c>
      <c r="AD518" s="168">
        <v>169</v>
      </c>
      <c r="AE518" s="168">
        <v>11</v>
      </c>
      <c r="AF518" s="168">
        <v>233</v>
      </c>
      <c r="AG518" s="174">
        <v>693</v>
      </c>
    </row>
    <row r="519" spans="1:33">
      <c r="A519" s="104"/>
      <c r="B519" s="442" t="s">
        <v>492</v>
      </c>
      <c r="C519" s="429" t="s">
        <v>426</v>
      </c>
      <c r="D519" s="172">
        <v>7</v>
      </c>
      <c r="E519" s="173">
        <v>132</v>
      </c>
      <c r="F519" s="173">
        <v>141</v>
      </c>
      <c r="G519" s="173">
        <v>3</v>
      </c>
      <c r="H519" s="173">
        <v>53</v>
      </c>
      <c r="I519" s="291">
        <v>336</v>
      </c>
      <c r="J519" s="172">
        <v>13</v>
      </c>
      <c r="K519" s="173">
        <v>137</v>
      </c>
      <c r="L519" s="173">
        <v>106</v>
      </c>
      <c r="M519" s="173">
        <v>1</v>
      </c>
      <c r="N519" s="173">
        <v>69</v>
      </c>
      <c r="O519" s="173">
        <v>326</v>
      </c>
      <c r="P519" s="172">
        <v>11</v>
      </c>
      <c r="Q519" s="173">
        <v>145</v>
      </c>
      <c r="R519" s="173">
        <v>96</v>
      </c>
      <c r="S519" s="173">
        <v>3</v>
      </c>
      <c r="T519" s="173">
        <v>85</v>
      </c>
      <c r="U519" s="173">
        <v>340</v>
      </c>
      <c r="V519" s="172">
        <v>3</v>
      </c>
      <c r="W519" s="173">
        <v>152</v>
      </c>
      <c r="X519" s="173">
        <v>125</v>
      </c>
      <c r="Y519" s="173">
        <v>9</v>
      </c>
      <c r="Z519" s="173">
        <v>113</v>
      </c>
      <c r="AA519" s="173">
        <v>402</v>
      </c>
      <c r="AB519" s="172">
        <v>5</v>
      </c>
      <c r="AC519" s="173">
        <v>135</v>
      </c>
      <c r="AD519" s="173">
        <v>111</v>
      </c>
      <c r="AE519" s="173">
        <v>9</v>
      </c>
      <c r="AF519" s="173">
        <v>122</v>
      </c>
      <c r="AG519" s="291">
        <v>382</v>
      </c>
    </row>
    <row r="520" spans="1:33">
      <c r="A520" s="104"/>
      <c r="B520" s="441"/>
      <c r="C520" s="58" t="s">
        <v>289</v>
      </c>
      <c r="D520" s="169">
        <v>0</v>
      </c>
      <c r="E520" s="168">
        <v>1</v>
      </c>
      <c r="F520" s="168">
        <v>2</v>
      </c>
      <c r="G520" s="168">
        <v>0</v>
      </c>
      <c r="H520" s="168">
        <v>4</v>
      </c>
      <c r="I520" s="174">
        <v>7</v>
      </c>
      <c r="J520" s="169">
        <v>0</v>
      </c>
      <c r="K520" s="168">
        <v>2</v>
      </c>
      <c r="L520" s="168">
        <v>1</v>
      </c>
      <c r="M520" s="168">
        <v>0</v>
      </c>
      <c r="N520" s="168">
        <v>1</v>
      </c>
      <c r="O520" s="168">
        <v>4</v>
      </c>
      <c r="P520" s="169">
        <v>1</v>
      </c>
      <c r="Q520" s="168">
        <v>0</v>
      </c>
      <c r="R520" s="168">
        <v>0</v>
      </c>
      <c r="S520" s="168">
        <v>0</v>
      </c>
      <c r="T520" s="168">
        <v>0</v>
      </c>
      <c r="U520" s="168">
        <v>1</v>
      </c>
      <c r="V520" s="169">
        <v>0</v>
      </c>
      <c r="W520" s="168">
        <v>0</v>
      </c>
      <c r="X520" s="168">
        <v>1</v>
      </c>
      <c r="Y520" s="168">
        <v>0</v>
      </c>
      <c r="Z520" s="168">
        <v>1</v>
      </c>
      <c r="AA520" s="168">
        <v>2</v>
      </c>
      <c r="AB520" s="169">
        <v>0</v>
      </c>
      <c r="AC520" s="168">
        <v>2</v>
      </c>
      <c r="AD520" s="168">
        <v>0</v>
      </c>
      <c r="AE520" s="168">
        <v>0</v>
      </c>
      <c r="AF520" s="168">
        <v>1</v>
      </c>
      <c r="AG520" s="174">
        <v>3</v>
      </c>
    </row>
    <row r="521" spans="1:33">
      <c r="A521" s="104"/>
      <c r="B521" s="443"/>
      <c r="C521" s="444" t="s">
        <v>36</v>
      </c>
      <c r="D521" s="170">
        <v>7</v>
      </c>
      <c r="E521" s="171">
        <v>133</v>
      </c>
      <c r="F521" s="171">
        <v>143</v>
      </c>
      <c r="G521" s="171">
        <v>3</v>
      </c>
      <c r="H521" s="171">
        <v>57</v>
      </c>
      <c r="I521" s="175">
        <v>343</v>
      </c>
      <c r="J521" s="170">
        <v>13</v>
      </c>
      <c r="K521" s="171">
        <v>139</v>
      </c>
      <c r="L521" s="171">
        <v>107</v>
      </c>
      <c r="M521" s="171">
        <v>1</v>
      </c>
      <c r="N521" s="171">
        <v>70</v>
      </c>
      <c r="O521" s="171">
        <v>330</v>
      </c>
      <c r="P521" s="170">
        <v>12</v>
      </c>
      <c r="Q521" s="171">
        <v>145</v>
      </c>
      <c r="R521" s="171">
        <v>96</v>
      </c>
      <c r="S521" s="171">
        <v>3</v>
      </c>
      <c r="T521" s="171">
        <v>85</v>
      </c>
      <c r="U521" s="171">
        <v>341</v>
      </c>
      <c r="V521" s="170">
        <v>3</v>
      </c>
      <c r="W521" s="171">
        <v>152</v>
      </c>
      <c r="X521" s="171">
        <v>126</v>
      </c>
      <c r="Y521" s="171">
        <v>9</v>
      </c>
      <c r="Z521" s="171">
        <v>114</v>
      </c>
      <c r="AA521" s="171">
        <v>404</v>
      </c>
      <c r="AB521" s="170">
        <v>5</v>
      </c>
      <c r="AC521" s="171">
        <v>137</v>
      </c>
      <c r="AD521" s="171">
        <v>111</v>
      </c>
      <c r="AE521" s="171">
        <v>9</v>
      </c>
      <c r="AF521" s="171">
        <v>123</v>
      </c>
      <c r="AG521" s="175">
        <v>385</v>
      </c>
    </row>
    <row r="522" spans="1:33">
      <c r="A522" s="446"/>
      <c r="B522" s="443" t="s">
        <v>36</v>
      </c>
      <c r="C522" s="444"/>
      <c r="D522" s="170">
        <v>67</v>
      </c>
      <c r="E522" s="171">
        <v>416</v>
      </c>
      <c r="F522" s="171">
        <v>433</v>
      </c>
      <c r="G522" s="171">
        <v>9</v>
      </c>
      <c r="H522" s="171">
        <v>276</v>
      </c>
      <c r="I522" s="175">
        <v>1201</v>
      </c>
      <c r="J522" s="170">
        <v>77</v>
      </c>
      <c r="K522" s="171">
        <v>460</v>
      </c>
      <c r="L522" s="171">
        <v>356</v>
      </c>
      <c r="M522" s="171">
        <v>8</v>
      </c>
      <c r="N522" s="171">
        <v>298</v>
      </c>
      <c r="O522" s="171">
        <v>1199</v>
      </c>
      <c r="P522" s="170">
        <v>86</v>
      </c>
      <c r="Q522" s="171">
        <v>418</v>
      </c>
      <c r="R522" s="171">
        <v>297</v>
      </c>
      <c r="S522" s="171">
        <v>14</v>
      </c>
      <c r="T522" s="171">
        <v>303</v>
      </c>
      <c r="U522" s="171">
        <v>1118</v>
      </c>
      <c r="V522" s="170">
        <v>45</v>
      </c>
      <c r="W522" s="171">
        <v>463</v>
      </c>
      <c r="X522" s="171">
        <v>292</v>
      </c>
      <c r="Y522" s="171">
        <v>26</v>
      </c>
      <c r="Z522" s="171">
        <v>361</v>
      </c>
      <c r="AA522" s="171">
        <v>1187</v>
      </c>
      <c r="AB522" s="170">
        <v>31</v>
      </c>
      <c r="AC522" s="171">
        <v>391</v>
      </c>
      <c r="AD522" s="171">
        <v>280</v>
      </c>
      <c r="AE522" s="171">
        <v>20</v>
      </c>
      <c r="AF522" s="171">
        <v>356</v>
      </c>
      <c r="AG522" s="175">
        <v>1078</v>
      </c>
    </row>
    <row r="523" spans="1:33">
      <c r="A523" s="104" t="s">
        <v>8</v>
      </c>
      <c r="B523" s="441" t="s">
        <v>41</v>
      </c>
      <c r="C523" s="58" t="s">
        <v>42</v>
      </c>
      <c r="D523" s="169">
        <v>15</v>
      </c>
      <c r="E523" s="168">
        <v>56</v>
      </c>
      <c r="F523" s="168">
        <v>22</v>
      </c>
      <c r="G523" s="168">
        <v>0</v>
      </c>
      <c r="H523" s="168">
        <v>0</v>
      </c>
      <c r="I523" s="174">
        <v>93</v>
      </c>
      <c r="J523" s="169">
        <v>15</v>
      </c>
      <c r="K523" s="168">
        <v>48</v>
      </c>
      <c r="L523" s="168">
        <v>15</v>
      </c>
      <c r="M523" s="168">
        <v>0</v>
      </c>
      <c r="N523" s="168">
        <v>1</v>
      </c>
      <c r="O523" s="168">
        <v>79</v>
      </c>
      <c r="P523" s="169">
        <v>16</v>
      </c>
      <c r="Q523" s="168">
        <v>44</v>
      </c>
      <c r="R523" s="168">
        <v>12</v>
      </c>
      <c r="S523" s="168">
        <v>0</v>
      </c>
      <c r="T523" s="168">
        <v>6</v>
      </c>
      <c r="U523" s="168">
        <v>78</v>
      </c>
      <c r="V523" s="169">
        <v>10</v>
      </c>
      <c r="W523" s="168">
        <v>35</v>
      </c>
      <c r="X523" s="168">
        <v>19</v>
      </c>
      <c r="Y523" s="168">
        <v>0</v>
      </c>
      <c r="Z523" s="168">
        <v>0</v>
      </c>
      <c r="AA523" s="168">
        <v>64</v>
      </c>
      <c r="AB523" s="169">
        <v>15</v>
      </c>
      <c r="AC523" s="168">
        <v>23</v>
      </c>
      <c r="AD523" s="168">
        <v>13</v>
      </c>
      <c r="AE523" s="168">
        <v>0</v>
      </c>
      <c r="AF523" s="168">
        <v>3</v>
      </c>
      <c r="AG523" s="174">
        <v>54</v>
      </c>
    </row>
    <row r="524" spans="1:33">
      <c r="A524" s="104"/>
      <c r="B524" s="441"/>
      <c r="C524" s="58" t="s">
        <v>43</v>
      </c>
      <c r="D524" s="169">
        <v>1</v>
      </c>
      <c r="E524" s="168">
        <v>0</v>
      </c>
      <c r="F524" s="168">
        <v>0</v>
      </c>
      <c r="G524" s="168">
        <v>0</v>
      </c>
      <c r="H524" s="168">
        <v>0</v>
      </c>
      <c r="I524" s="174">
        <v>1</v>
      </c>
      <c r="J524" s="169">
        <v>1</v>
      </c>
      <c r="K524" s="168">
        <v>2</v>
      </c>
      <c r="L524" s="168">
        <v>1</v>
      </c>
      <c r="M524" s="168">
        <v>0</v>
      </c>
      <c r="N524" s="168">
        <v>0</v>
      </c>
      <c r="O524" s="168">
        <v>4</v>
      </c>
      <c r="P524" s="169">
        <v>0</v>
      </c>
      <c r="Q524" s="168">
        <v>11</v>
      </c>
      <c r="R524" s="168">
        <v>4</v>
      </c>
      <c r="S524" s="168">
        <v>0</v>
      </c>
      <c r="T524" s="168">
        <v>3</v>
      </c>
      <c r="U524" s="168">
        <v>18</v>
      </c>
      <c r="V524" s="169">
        <v>0</v>
      </c>
      <c r="W524" s="168">
        <v>21</v>
      </c>
      <c r="X524" s="168">
        <v>6</v>
      </c>
      <c r="Y524" s="168">
        <v>0</v>
      </c>
      <c r="Z524" s="168">
        <v>2</v>
      </c>
      <c r="AA524" s="168">
        <v>29</v>
      </c>
      <c r="AB524" s="169">
        <v>2</v>
      </c>
      <c r="AC524" s="168">
        <v>7</v>
      </c>
      <c r="AD524" s="168">
        <v>3</v>
      </c>
      <c r="AE524" s="168">
        <v>0</v>
      </c>
      <c r="AF524" s="168">
        <v>0</v>
      </c>
      <c r="AG524" s="174">
        <v>12</v>
      </c>
    </row>
    <row r="525" spans="1:33">
      <c r="A525" s="104"/>
      <c r="B525" s="441"/>
      <c r="C525" s="58" t="s">
        <v>36</v>
      </c>
      <c r="D525" s="169">
        <v>16</v>
      </c>
      <c r="E525" s="168">
        <v>56</v>
      </c>
      <c r="F525" s="168">
        <v>22</v>
      </c>
      <c r="G525" s="168">
        <v>0</v>
      </c>
      <c r="H525" s="168">
        <v>0</v>
      </c>
      <c r="I525" s="174">
        <v>94</v>
      </c>
      <c r="J525" s="169">
        <v>16</v>
      </c>
      <c r="K525" s="168">
        <v>50</v>
      </c>
      <c r="L525" s="168">
        <v>16</v>
      </c>
      <c r="M525" s="168">
        <v>0</v>
      </c>
      <c r="N525" s="168">
        <v>1</v>
      </c>
      <c r="O525" s="168">
        <v>83</v>
      </c>
      <c r="P525" s="169">
        <v>16</v>
      </c>
      <c r="Q525" s="168">
        <v>55</v>
      </c>
      <c r="R525" s="168">
        <v>16</v>
      </c>
      <c r="S525" s="168">
        <v>0</v>
      </c>
      <c r="T525" s="168">
        <v>9</v>
      </c>
      <c r="U525" s="168">
        <v>96</v>
      </c>
      <c r="V525" s="169">
        <v>10</v>
      </c>
      <c r="W525" s="168">
        <v>56</v>
      </c>
      <c r="X525" s="168">
        <v>25</v>
      </c>
      <c r="Y525" s="168">
        <v>0</v>
      </c>
      <c r="Z525" s="168">
        <v>2</v>
      </c>
      <c r="AA525" s="168">
        <v>93</v>
      </c>
      <c r="AB525" s="169">
        <v>17</v>
      </c>
      <c r="AC525" s="168">
        <v>30</v>
      </c>
      <c r="AD525" s="168">
        <v>16</v>
      </c>
      <c r="AE525" s="168">
        <v>0</v>
      </c>
      <c r="AF525" s="168">
        <v>3</v>
      </c>
      <c r="AG525" s="174">
        <v>66</v>
      </c>
    </row>
    <row r="526" spans="1:33">
      <c r="A526" s="104"/>
      <c r="B526" s="442" t="s">
        <v>44</v>
      </c>
      <c r="C526" s="429" t="s">
        <v>45</v>
      </c>
      <c r="D526" s="172">
        <v>0</v>
      </c>
      <c r="E526" s="173">
        <v>1</v>
      </c>
      <c r="F526" s="173">
        <v>0</v>
      </c>
      <c r="G526" s="173">
        <v>0</v>
      </c>
      <c r="H526" s="173">
        <v>0</v>
      </c>
      <c r="I526" s="291">
        <v>1</v>
      </c>
      <c r="J526" s="172">
        <v>0</v>
      </c>
      <c r="K526" s="173">
        <v>0</v>
      </c>
      <c r="L526" s="173">
        <v>0</v>
      </c>
      <c r="M526" s="173">
        <v>0</v>
      </c>
      <c r="N526" s="173">
        <v>0</v>
      </c>
      <c r="O526" s="173">
        <v>0</v>
      </c>
      <c r="P526" s="172">
        <v>0</v>
      </c>
      <c r="Q526" s="173">
        <v>0</v>
      </c>
      <c r="R526" s="173">
        <v>0</v>
      </c>
      <c r="S526" s="173">
        <v>0</v>
      </c>
      <c r="T526" s="173">
        <v>0</v>
      </c>
      <c r="U526" s="173">
        <v>0</v>
      </c>
      <c r="V526" s="172">
        <v>0</v>
      </c>
      <c r="W526" s="173">
        <v>0</v>
      </c>
      <c r="X526" s="173">
        <v>0</v>
      </c>
      <c r="Y526" s="173">
        <v>0</v>
      </c>
      <c r="Z526" s="173">
        <v>0</v>
      </c>
      <c r="AA526" s="173">
        <v>0</v>
      </c>
      <c r="AB526" s="172">
        <v>0</v>
      </c>
      <c r="AC526" s="173">
        <v>0</v>
      </c>
      <c r="AD526" s="173">
        <v>0</v>
      </c>
      <c r="AE526" s="173">
        <v>0</v>
      </c>
      <c r="AF526" s="173">
        <v>0</v>
      </c>
      <c r="AG526" s="291">
        <v>0</v>
      </c>
    </row>
    <row r="527" spans="1:33" ht="26.25">
      <c r="A527" s="104"/>
      <c r="B527" s="441"/>
      <c r="C527" s="58" t="s">
        <v>751</v>
      </c>
      <c r="D527" s="169">
        <v>1</v>
      </c>
      <c r="E527" s="168">
        <v>11</v>
      </c>
      <c r="F527" s="168">
        <v>3</v>
      </c>
      <c r="G527" s="168">
        <v>0</v>
      </c>
      <c r="H527" s="168">
        <v>0</v>
      </c>
      <c r="I527" s="174">
        <v>15</v>
      </c>
      <c r="J527" s="169">
        <v>0</v>
      </c>
      <c r="K527" s="168">
        <v>6</v>
      </c>
      <c r="L527" s="168">
        <v>2</v>
      </c>
      <c r="M527" s="168">
        <v>0</v>
      </c>
      <c r="N527" s="168">
        <v>0</v>
      </c>
      <c r="O527" s="168">
        <v>8</v>
      </c>
      <c r="P527" s="169">
        <v>0</v>
      </c>
      <c r="Q527" s="168">
        <v>4</v>
      </c>
      <c r="R527" s="168">
        <v>3</v>
      </c>
      <c r="S527" s="168">
        <v>0</v>
      </c>
      <c r="T527" s="168">
        <v>0</v>
      </c>
      <c r="U527" s="168">
        <v>7</v>
      </c>
      <c r="V527" s="169">
        <v>0</v>
      </c>
      <c r="W527" s="168">
        <v>1</v>
      </c>
      <c r="X527" s="168">
        <v>1</v>
      </c>
      <c r="Y527" s="168">
        <v>0</v>
      </c>
      <c r="Z527" s="168">
        <v>0</v>
      </c>
      <c r="AA527" s="168">
        <v>2</v>
      </c>
      <c r="AB527" s="169">
        <v>0</v>
      </c>
      <c r="AC527" s="168">
        <v>4</v>
      </c>
      <c r="AD527" s="168">
        <v>1</v>
      </c>
      <c r="AE527" s="168">
        <v>0</v>
      </c>
      <c r="AF527" s="168">
        <v>0</v>
      </c>
      <c r="AG527" s="174">
        <v>5</v>
      </c>
    </row>
    <row r="528" spans="1:33">
      <c r="A528" s="104"/>
      <c r="B528" s="441"/>
      <c r="C528" s="58" t="s">
        <v>290</v>
      </c>
      <c r="D528" s="169">
        <v>0</v>
      </c>
      <c r="E528" s="168">
        <v>2</v>
      </c>
      <c r="F528" s="168">
        <v>2</v>
      </c>
      <c r="G528" s="168">
        <v>0</v>
      </c>
      <c r="H528" s="168">
        <v>1</v>
      </c>
      <c r="I528" s="174">
        <v>5</v>
      </c>
      <c r="J528" s="169">
        <v>0</v>
      </c>
      <c r="K528" s="168">
        <v>2</v>
      </c>
      <c r="L528" s="168">
        <v>1</v>
      </c>
      <c r="M528" s="168">
        <v>0</v>
      </c>
      <c r="N528" s="168">
        <v>0</v>
      </c>
      <c r="O528" s="168">
        <v>3</v>
      </c>
      <c r="P528" s="169">
        <v>0</v>
      </c>
      <c r="Q528" s="168">
        <v>1</v>
      </c>
      <c r="R528" s="168">
        <v>1</v>
      </c>
      <c r="S528" s="168">
        <v>0</v>
      </c>
      <c r="T528" s="168">
        <v>1</v>
      </c>
      <c r="U528" s="168">
        <v>3</v>
      </c>
      <c r="V528" s="169">
        <v>0</v>
      </c>
      <c r="W528" s="168">
        <v>3</v>
      </c>
      <c r="X528" s="168">
        <v>2</v>
      </c>
      <c r="Y528" s="168">
        <v>0</v>
      </c>
      <c r="Z528" s="168">
        <v>2</v>
      </c>
      <c r="AA528" s="168">
        <v>7</v>
      </c>
      <c r="AB528" s="169">
        <v>0</v>
      </c>
      <c r="AC528" s="168">
        <v>3</v>
      </c>
      <c r="AD528" s="168">
        <v>2</v>
      </c>
      <c r="AE528" s="168">
        <v>1</v>
      </c>
      <c r="AF528" s="168">
        <v>0</v>
      </c>
      <c r="AG528" s="174">
        <v>6</v>
      </c>
    </row>
    <row r="529" spans="1:33">
      <c r="A529" s="104"/>
      <c r="B529" s="443"/>
      <c r="C529" s="444" t="s">
        <v>36</v>
      </c>
      <c r="D529" s="170">
        <v>1</v>
      </c>
      <c r="E529" s="171">
        <v>14</v>
      </c>
      <c r="F529" s="171">
        <v>5</v>
      </c>
      <c r="G529" s="171">
        <v>0</v>
      </c>
      <c r="H529" s="171">
        <v>1</v>
      </c>
      <c r="I529" s="175">
        <v>21</v>
      </c>
      <c r="J529" s="170">
        <v>0</v>
      </c>
      <c r="K529" s="171">
        <v>8</v>
      </c>
      <c r="L529" s="171">
        <v>3</v>
      </c>
      <c r="M529" s="171">
        <v>0</v>
      </c>
      <c r="N529" s="171">
        <v>0</v>
      </c>
      <c r="O529" s="171">
        <v>11</v>
      </c>
      <c r="P529" s="170">
        <v>0</v>
      </c>
      <c r="Q529" s="171">
        <v>5</v>
      </c>
      <c r="R529" s="171">
        <v>4</v>
      </c>
      <c r="S529" s="171">
        <v>0</v>
      </c>
      <c r="T529" s="171">
        <v>1</v>
      </c>
      <c r="U529" s="171">
        <v>10</v>
      </c>
      <c r="V529" s="170">
        <v>0</v>
      </c>
      <c r="W529" s="171">
        <v>4</v>
      </c>
      <c r="X529" s="171">
        <v>3</v>
      </c>
      <c r="Y529" s="171">
        <v>0</v>
      </c>
      <c r="Z529" s="171">
        <v>2</v>
      </c>
      <c r="AA529" s="171">
        <v>9</v>
      </c>
      <c r="AB529" s="170">
        <v>0</v>
      </c>
      <c r="AC529" s="171">
        <v>7</v>
      </c>
      <c r="AD529" s="171">
        <v>3</v>
      </c>
      <c r="AE529" s="171">
        <v>1</v>
      </c>
      <c r="AF529" s="171">
        <v>0</v>
      </c>
      <c r="AG529" s="175">
        <v>11</v>
      </c>
    </row>
    <row r="530" spans="1:33">
      <c r="A530" s="446"/>
      <c r="B530" s="443" t="s">
        <v>36</v>
      </c>
      <c r="C530" s="444"/>
      <c r="D530" s="170">
        <v>17</v>
      </c>
      <c r="E530" s="171">
        <v>70</v>
      </c>
      <c r="F530" s="171">
        <v>27</v>
      </c>
      <c r="G530" s="171">
        <v>0</v>
      </c>
      <c r="H530" s="171">
        <v>1</v>
      </c>
      <c r="I530" s="175">
        <v>115</v>
      </c>
      <c r="J530" s="170">
        <v>16</v>
      </c>
      <c r="K530" s="171">
        <v>58</v>
      </c>
      <c r="L530" s="171">
        <v>19</v>
      </c>
      <c r="M530" s="171">
        <v>0</v>
      </c>
      <c r="N530" s="171">
        <v>1</v>
      </c>
      <c r="O530" s="171">
        <v>94</v>
      </c>
      <c r="P530" s="170">
        <v>16</v>
      </c>
      <c r="Q530" s="171">
        <v>60</v>
      </c>
      <c r="R530" s="171">
        <v>20</v>
      </c>
      <c r="S530" s="171">
        <v>0</v>
      </c>
      <c r="T530" s="171">
        <v>10</v>
      </c>
      <c r="U530" s="171">
        <v>106</v>
      </c>
      <c r="V530" s="170">
        <v>10</v>
      </c>
      <c r="W530" s="171">
        <v>60</v>
      </c>
      <c r="X530" s="171">
        <v>28</v>
      </c>
      <c r="Y530" s="171">
        <v>0</v>
      </c>
      <c r="Z530" s="171">
        <v>4</v>
      </c>
      <c r="AA530" s="171">
        <v>102</v>
      </c>
      <c r="AB530" s="170">
        <v>17</v>
      </c>
      <c r="AC530" s="171">
        <v>37</v>
      </c>
      <c r="AD530" s="171">
        <v>19</v>
      </c>
      <c r="AE530" s="171">
        <v>1</v>
      </c>
      <c r="AF530" s="171">
        <v>3</v>
      </c>
      <c r="AG530" s="175">
        <v>77</v>
      </c>
    </row>
    <row r="531" spans="1:33" ht="26.25">
      <c r="A531" s="104" t="s">
        <v>9</v>
      </c>
      <c r="B531" s="441" t="s">
        <v>180</v>
      </c>
      <c r="C531" s="58" t="s">
        <v>47</v>
      </c>
      <c r="D531" s="169">
        <v>1</v>
      </c>
      <c r="E531" s="168">
        <v>1</v>
      </c>
      <c r="F531" s="168">
        <v>1</v>
      </c>
      <c r="G531" s="168">
        <v>1</v>
      </c>
      <c r="H531" s="168">
        <v>1</v>
      </c>
      <c r="I531" s="174">
        <v>5</v>
      </c>
      <c r="J531" s="169">
        <v>1</v>
      </c>
      <c r="K531" s="168">
        <v>0</v>
      </c>
      <c r="L531" s="168">
        <v>0</v>
      </c>
      <c r="M531" s="168">
        <v>2</v>
      </c>
      <c r="N531" s="168">
        <v>0</v>
      </c>
      <c r="O531" s="168">
        <v>3</v>
      </c>
      <c r="P531" s="169">
        <v>0</v>
      </c>
      <c r="Q531" s="168">
        <v>0</v>
      </c>
      <c r="R531" s="168">
        <v>0</v>
      </c>
      <c r="S531" s="168">
        <v>0</v>
      </c>
      <c r="T531" s="168">
        <v>0</v>
      </c>
      <c r="U531" s="168">
        <v>0</v>
      </c>
      <c r="V531" s="169">
        <v>1</v>
      </c>
      <c r="W531" s="168">
        <v>1</v>
      </c>
      <c r="X531" s="168">
        <v>1</v>
      </c>
      <c r="Y531" s="168">
        <v>0</v>
      </c>
      <c r="Z531" s="168">
        <v>0</v>
      </c>
      <c r="AA531" s="168">
        <v>3</v>
      </c>
      <c r="AB531" s="169">
        <v>0</v>
      </c>
      <c r="AC531" s="168">
        <v>0</v>
      </c>
      <c r="AD531" s="168">
        <v>0</v>
      </c>
      <c r="AE531" s="168">
        <v>2</v>
      </c>
      <c r="AF531" s="168">
        <v>0</v>
      </c>
      <c r="AG531" s="174">
        <v>2</v>
      </c>
    </row>
    <row r="532" spans="1:33" ht="26.25">
      <c r="A532" s="104"/>
      <c r="B532" s="441"/>
      <c r="C532" s="58" t="s">
        <v>48</v>
      </c>
      <c r="D532" s="169">
        <v>15</v>
      </c>
      <c r="E532" s="168">
        <v>30</v>
      </c>
      <c r="F532" s="168">
        <v>24</v>
      </c>
      <c r="G532" s="168">
        <v>7</v>
      </c>
      <c r="H532" s="168">
        <v>4</v>
      </c>
      <c r="I532" s="174">
        <v>80</v>
      </c>
      <c r="J532" s="169">
        <v>13</v>
      </c>
      <c r="K532" s="168">
        <v>25</v>
      </c>
      <c r="L532" s="168">
        <v>25</v>
      </c>
      <c r="M532" s="168">
        <v>3</v>
      </c>
      <c r="N532" s="168">
        <v>6</v>
      </c>
      <c r="O532" s="168">
        <v>72</v>
      </c>
      <c r="P532" s="169">
        <v>13</v>
      </c>
      <c r="Q532" s="168">
        <v>30</v>
      </c>
      <c r="R532" s="168">
        <v>26</v>
      </c>
      <c r="S532" s="168">
        <v>5</v>
      </c>
      <c r="T532" s="168">
        <v>6</v>
      </c>
      <c r="U532" s="168">
        <v>80</v>
      </c>
      <c r="V532" s="169">
        <v>7</v>
      </c>
      <c r="W532" s="168">
        <v>28</v>
      </c>
      <c r="X532" s="168">
        <v>29</v>
      </c>
      <c r="Y532" s="168">
        <v>7</v>
      </c>
      <c r="Z532" s="168">
        <v>9</v>
      </c>
      <c r="AA532" s="168">
        <v>80</v>
      </c>
      <c r="AB532" s="169">
        <v>12</v>
      </c>
      <c r="AC532" s="168">
        <v>37</v>
      </c>
      <c r="AD532" s="168">
        <v>24</v>
      </c>
      <c r="AE532" s="168">
        <v>4</v>
      </c>
      <c r="AF532" s="168">
        <v>13</v>
      </c>
      <c r="AG532" s="174">
        <v>90</v>
      </c>
    </row>
    <row r="533" spans="1:33">
      <c r="A533" s="104"/>
      <c r="B533" s="441"/>
      <c r="C533" s="58" t="s">
        <v>36</v>
      </c>
      <c r="D533" s="169">
        <v>16</v>
      </c>
      <c r="E533" s="168">
        <v>31</v>
      </c>
      <c r="F533" s="168">
        <v>25</v>
      </c>
      <c r="G533" s="168">
        <v>8</v>
      </c>
      <c r="H533" s="168">
        <v>5</v>
      </c>
      <c r="I533" s="174">
        <v>85</v>
      </c>
      <c r="J533" s="169">
        <v>14</v>
      </c>
      <c r="K533" s="168">
        <v>25</v>
      </c>
      <c r="L533" s="168">
        <v>25</v>
      </c>
      <c r="M533" s="168">
        <v>5</v>
      </c>
      <c r="N533" s="168">
        <v>6</v>
      </c>
      <c r="O533" s="168">
        <v>75</v>
      </c>
      <c r="P533" s="169">
        <v>13</v>
      </c>
      <c r="Q533" s="168">
        <v>30</v>
      </c>
      <c r="R533" s="168">
        <v>26</v>
      </c>
      <c r="S533" s="168">
        <v>5</v>
      </c>
      <c r="T533" s="168">
        <v>6</v>
      </c>
      <c r="U533" s="168">
        <v>80</v>
      </c>
      <c r="V533" s="169">
        <v>8</v>
      </c>
      <c r="W533" s="168">
        <v>29</v>
      </c>
      <c r="X533" s="168">
        <v>30</v>
      </c>
      <c r="Y533" s="168">
        <v>7</v>
      </c>
      <c r="Z533" s="168">
        <v>9</v>
      </c>
      <c r="AA533" s="168">
        <v>83</v>
      </c>
      <c r="AB533" s="169">
        <v>12</v>
      </c>
      <c r="AC533" s="168">
        <v>37</v>
      </c>
      <c r="AD533" s="168">
        <v>24</v>
      </c>
      <c r="AE533" s="168">
        <v>6</v>
      </c>
      <c r="AF533" s="168">
        <v>13</v>
      </c>
      <c r="AG533" s="174">
        <v>92</v>
      </c>
    </row>
    <row r="534" spans="1:33" ht="26.25">
      <c r="A534" s="104"/>
      <c r="B534" s="442" t="s">
        <v>181</v>
      </c>
      <c r="C534" s="429" t="s">
        <v>291</v>
      </c>
      <c r="D534" s="172">
        <v>0</v>
      </c>
      <c r="E534" s="173">
        <v>0</v>
      </c>
      <c r="F534" s="173">
        <v>0</v>
      </c>
      <c r="G534" s="173">
        <v>0</v>
      </c>
      <c r="H534" s="173">
        <v>1</v>
      </c>
      <c r="I534" s="291">
        <v>1</v>
      </c>
      <c r="J534" s="172">
        <v>1</v>
      </c>
      <c r="K534" s="173">
        <v>1</v>
      </c>
      <c r="L534" s="173">
        <v>0</v>
      </c>
      <c r="M534" s="173">
        <v>0</v>
      </c>
      <c r="N534" s="173">
        <v>0</v>
      </c>
      <c r="O534" s="173">
        <v>2</v>
      </c>
      <c r="P534" s="172">
        <v>0</v>
      </c>
      <c r="Q534" s="173">
        <v>0</v>
      </c>
      <c r="R534" s="173">
        <v>0</v>
      </c>
      <c r="S534" s="173">
        <v>0</v>
      </c>
      <c r="T534" s="173">
        <v>0</v>
      </c>
      <c r="U534" s="173">
        <v>0</v>
      </c>
      <c r="V534" s="172">
        <v>0</v>
      </c>
      <c r="W534" s="173">
        <v>0</v>
      </c>
      <c r="X534" s="173">
        <v>0</v>
      </c>
      <c r="Y534" s="173">
        <v>0</v>
      </c>
      <c r="Z534" s="173">
        <v>0</v>
      </c>
      <c r="AA534" s="173">
        <v>0</v>
      </c>
      <c r="AB534" s="172">
        <v>0</v>
      </c>
      <c r="AC534" s="173">
        <v>1</v>
      </c>
      <c r="AD534" s="173">
        <v>0</v>
      </c>
      <c r="AE534" s="173">
        <v>0</v>
      </c>
      <c r="AF534" s="173">
        <v>1</v>
      </c>
      <c r="AG534" s="291">
        <v>2</v>
      </c>
    </row>
    <row r="535" spans="1:33">
      <c r="A535" s="446"/>
      <c r="B535" s="443" t="s">
        <v>36</v>
      </c>
      <c r="C535" s="444"/>
      <c r="D535" s="170">
        <v>16</v>
      </c>
      <c r="E535" s="171">
        <v>31</v>
      </c>
      <c r="F535" s="171">
        <v>25</v>
      </c>
      <c r="G535" s="171">
        <v>8</v>
      </c>
      <c r="H535" s="171">
        <v>6</v>
      </c>
      <c r="I535" s="175">
        <v>86</v>
      </c>
      <c r="J535" s="170">
        <v>15</v>
      </c>
      <c r="K535" s="171">
        <v>26</v>
      </c>
      <c r="L535" s="171">
        <v>25</v>
      </c>
      <c r="M535" s="171">
        <v>5</v>
      </c>
      <c r="N535" s="171">
        <v>6</v>
      </c>
      <c r="O535" s="171">
        <v>77</v>
      </c>
      <c r="P535" s="170">
        <v>13</v>
      </c>
      <c r="Q535" s="171">
        <v>30</v>
      </c>
      <c r="R535" s="171">
        <v>26</v>
      </c>
      <c r="S535" s="171">
        <v>5</v>
      </c>
      <c r="T535" s="171">
        <v>6</v>
      </c>
      <c r="U535" s="171">
        <v>80</v>
      </c>
      <c r="V535" s="170">
        <v>8</v>
      </c>
      <c r="W535" s="171">
        <v>29</v>
      </c>
      <c r="X535" s="171">
        <v>30</v>
      </c>
      <c r="Y535" s="171">
        <v>7</v>
      </c>
      <c r="Z535" s="171">
        <v>9</v>
      </c>
      <c r="AA535" s="171">
        <v>83</v>
      </c>
      <c r="AB535" s="170">
        <v>12</v>
      </c>
      <c r="AC535" s="171">
        <v>38</v>
      </c>
      <c r="AD535" s="171">
        <v>24</v>
      </c>
      <c r="AE535" s="171">
        <v>6</v>
      </c>
      <c r="AF535" s="171">
        <v>14</v>
      </c>
      <c r="AG535" s="175">
        <v>94</v>
      </c>
    </row>
    <row r="536" spans="1:33" ht="26.25">
      <c r="A536" s="104" t="s">
        <v>10</v>
      </c>
      <c r="B536" s="441" t="s">
        <v>50</v>
      </c>
      <c r="C536" s="58" t="s">
        <v>50</v>
      </c>
      <c r="D536" s="169">
        <v>0</v>
      </c>
      <c r="E536" s="168">
        <v>0</v>
      </c>
      <c r="F536" s="168">
        <v>1</v>
      </c>
      <c r="G536" s="168">
        <v>0</v>
      </c>
      <c r="H536" s="168">
        <v>0</v>
      </c>
      <c r="I536" s="174">
        <v>1</v>
      </c>
      <c r="J536" s="169">
        <v>2</v>
      </c>
      <c r="K536" s="168">
        <v>0</v>
      </c>
      <c r="L536" s="168">
        <v>0</v>
      </c>
      <c r="M536" s="168">
        <v>0</v>
      </c>
      <c r="N536" s="168">
        <v>0</v>
      </c>
      <c r="O536" s="168">
        <v>2</v>
      </c>
      <c r="P536" s="169">
        <v>3</v>
      </c>
      <c r="Q536" s="168">
        <v>4</v>
      </c>
      <c r="R536" s="168">
        <v>4</v>
      </c>
      <c r="S536" s="168">
        <v>0</v>
      </c>
      <c r="T536" s="168">
        <v>0</v>
      </c>
      <c r="U536" s="168">
        <v>11</v>
      </c>
      <c r="V536" s="169">
        <v>3</v>
      </c>
      <c r="W536" s="168">
        <v>0</v>
      </c>
      <c r="X536" s="168">
        <v>1</v>
      </c>
      <c r="Y536" s="168">
        <v>0</v>
      </c>
      <c r="Z536" s="168">
        <v>0</v>
      </c>
      <c r="AA536" s="168">
        <v>4</v>
      </c>
      <c r="AB536" s="169">
        <v>3</v>
      </c>
      <c r="AC536" s="168">
        <v>1</v>
      </c>
      <c r="AD536" s="168">
        <v>0</v>
      </c>
      <c r="AE536" s="168">
        <v>0</v>
      </c>
      <c r="AF536" s="168">
        <v>0</v>
      </c>
      <c r="AG536" s="174">
        <v>4</v>
      </c>
    </row>
    <row r="537" spans="1:33">
      <c r="A537" s="104"/>
      <c r="B537" s="445" t="s">
        <v>51</v>
      </c>
      <c r="C537" s="440" t="s">
        <v>51</v>
      </c>
      <c r="D537" s="179">
        <v>0</v>
      </c>
      <c r="E537" s="178">
        <v>0</v>
      </c>
      <c r="F537" s="178">
        <v>0</v>
      </c>
      <c r="G537" s="178">
        <v>0</v>
      </c>
      <c r="H537" s="178">
        <v>0</v>
      </c>
      <c r="I537" s="180">
        <v>0</v>
      </c>
      <c r="J537" s="179">
        <v>0</v>
      </c>
      <c r="K537" s="178">
        <v>0</v>
      </c>
      <c r="L537" s="178">
        <v>0</v>
      </c>
      <c r="M537" s="178">
        <v>0</v>
      </c>
      <c r="N537" s="178">
        <v>0</v>
      </c>
      <c r="O537" s="178">
        <v>0</v>
      </c>
      <c r="P537" s="179">
        <v>0</v>
      </c>
      <c r="Q537" s="178">
        <v>0</v>
      </c>
      <c r="R537" s="178">
        <v>1</v>
      </c>
      <c r="S537" s="178">
        <v>0</v>
      </c>
      <c r="T537" s="178">
        <v>0</v>
      </c>
      <c r="U537" s="178">
        <v>1</v>
      </c>
      <c r="V537" s="179">
        <v>0</v>
      </c>
      <c r="W537" s="178">
        <v>0</v>
      </c>
      <c r="X537" s="178">
        <v>2</v>
      </c>
      <c r="Y537" s="178">
        <v>0</v>
      </c>
      <c r="Z537" s="178">
        <v>0</v>
      </c>
      <c r="AA537" s="178">
        <v>2</v>
      </c>
      <c r="AB537" s="179">
        <v>0</v>
      </c>
      <c r="AC537" s="178">
        <v>0</v>
      </c>
      <c r="AD537" s="178">
        <v>0</v>
      </c>
      <c r="AE537" s="178">
        <v>0</v>
      </c>
      <c r="AF537" s="178">
        <v>0</v>
      </c>
      <c r="AG537" s="180">
        <v>0</v>
      </c>
    </row>
    <row r="538" spans="1:33">
      <c r="A538" s="104"/>
      <c r="B538" s="442" t="s">
        <v>182</v>
      </c>
      <c r="C538" s="429" t="s">
        <v>52</v>
      </c>
      <c r="D538" s="172">
        <v>0</v>
      </c>
      <c r="E538" s="173">
        <v>0</v>
      </c>
      <c r="F538" s="173">
        <v>0</v>
      </c>
      <c r="G538" s="173">
        <v>0</v>
      </c>
      <c r="H538" s="173">
        <v>0</v>
      </c>
      <c r="I538" s="291">
        <v>0</v>
      </c>
      <c r="J538" s="172">
        <v>0</v>
      </c>
      <c r="K538" s="173">
        <v>0</v>
      </c>
      <c r="L538" s="173">
        <v>0</v>
      </c>
      <c r="M538" s="173">
        <v>0</v>
      </c>
      <c r="N538" s="173">
        <v>0</v>
      </c>
      <c r="O538" s="173">
        <v>0</v>
      </c>
      <c r="P538" s="172">
        <v>0</v>
      </c>
      <c r="Q538" s="173">
        <v>0</v>
      </c>
      <c r="R538" s="173">
        <v>0</v>
      </c>
      <c r="S538" s="173">
        <v>0</v>
      </c>
      <c r="T538" s="173">
        <v>1</v>
      </c>
      <c r="U538" s="173">
        <v>1</v>
      </c>
      <c r="V538" s="172">
        <v>0</v>
      </c>
      <c r="W538" s="173">
        <v>0</v>
      </c>
      <c r="X538" s="173">
        <v>0</v>
      </c>
      <c r="Y538" s="173">
        <v>0</v>
      </c>
      <c r="Z538" s="173">
        <v>0</v>
      </c>
      <c r="AA538" s="173">
        <v>0</v>
      </c>
      <c r="AB538" s="172">
        <v>0</v>
      </c>
      <c r="AC538" s="173">
        <v>0</v>
      </c>
      <c r="AD538" s="173">
        <v>0</v>
      </c>
      <c r="AE538" s="173">
        <v>0</v>
      </c>
      <c r="AF538" s="173">
        <v>0</v>
      </c>
      <c r="AG538" s="291">
        <v>0</v>
      </c>
    </row>
    <row r="539" spans="1:33">
      <c r="A539" s="104"/>
      <c r="B539" s="441"/>
      <c r="C539" s="58" t="s">
        <v>53</v>
      </c>
      <c r="D539" s="169">
        <v>1</v>
      </c>
      <c r="E539" s="168">
        <v>11</v>
      </c>
      <c r="F539" s="168">
        <v>19</v>
      </c>
      <c r="G539" s="168">
        <v>0</v>
      </c>
      <c r="H539" s="168">
        <v>13</v>
      </c>
      <c r="I539" s="174">
        <v>44</v>
      </c>
      <c r="J539" s="169">
        <v>2</v>
      </c>
      <c r="K539" s="168">
        <v>14</v>
      </c>
      <c r="L539" s="168">
        <v>12</v>
      </c>
      <c r="M539" s="168">
        <v>0</v>
      </c>
      <c r="N539" s="168">
        <v>12</v>
      </c>
      <c r="O539" s="168">
        <v>40</v>
      </c>
      <c r="P539" s="169">
        <v>1</v>
      </c>
      <c r="Q539" s="168">
        <v>4</v>
      </c>
      <c r="R539" s="168">
        <v>3</v>
      </c>
      <c r="S539" s="168">
        <v>0</v>
      </c>
      <c r="T539" s="168">
        <v>7</v>
      </c>
      <c r="U539" s="168">
        <v>15</v>
      </c>
      <c r="V539" s="169">
        <v>0</v>
      </c>
      <c r="W539" s="168">
        <v>8</v>
      </c>
      <c r="X539" s="168">
        <v>7</v>
      </c>
      <c r="Y539" s="168">
        <v>2</v>
      </c>
      <c r="Z539" s="168">
        <v>13</v>
      </c>
      <c r="AA539" s="168">
        <v>30</v>
      </c>
      <c r="AB539" s="169">
        <v>0</v>
      </c>
      <c r="AC539" s="168">
        <v>3</v>
      </c>
      <c r="AD539" s="168">
        <v>6</v>
      </c>
      <c r="AE539" s="168">
        <v>3</v>
      </c>
      <c r="AF539" s="168">
        <v>14</v>
      </c>
      <c r="AG539" s="174">
        <v>26</v>
      </c>
    </row>
    <row r="540" spans="1:33">
      <c r="A540" s="104"/>
      <c r="B540" s="443"/>
      <c r="C540" s="444" t="s">
        <v>36</v>
      </c>
      <c r="D540" s="170">
        <v>1</v>
      </c>
      <c r="E540" s="171">
        <v>11</v>
      </c>
      <c r="F540" s="171">
        <v>19</v>
      </c>
      <c r="G540" s="171">
        <v>0</v>
      </c>
      <c r="H540" s="171">
        <v>13</v>
      </c>
      <c r="I540" s="175">
        <v>44</v>
      </c>
      <c r="J540" s="170">
        <v>2</v>
      </c>
      <c r="K540" s="171">
        <v>14</v>
      </c>
      <c r="L540" s="171">
        <v>12</v>
      </c>
      <c r="M540" s="171">
        <v>0</v>
      </c>
      <c r="N540" s="171">
        <v>12</v>
      </c>
      <c r="O540" s="171">
        <v>40</v>
      </c>
      <c r="P540" s="170">
        <v>1</v>
      </c>
      <c r="Q540" s="171">
        <v>4</v>
      </c>
      <c r="R540" s="171">
        <v>3</v>
      </c>
      <c r="S540" s="171">
        <v>0</v>
      </c>
      <c r="T540" s="171">
        <v>8</v>
      </c>
      <c r="U540" s="171">
        <v>16</v>
      </c>
      <c r="V540" s="170">
        <v>0</v>
      </c>
      <c r="W540" s="171">
        <v>8</v>
      </c>
      <c r="X540" s="171">
        <v>7</v>
      </c>
      <c r="Y540" s="171">
        <v>2</v>
      </c>
      <c r="Z540" s="171">
        <v>13</v>
      </c>
      <c r="AA540" s="171">
        <v>30</v>
      </c>
      <c r="AB540" s="170">
        <v>0</v>
      </c>
      <c r="AC540" s="171">
        <v>3</v>
      </c>
      <c r="AD540" s="171">
        <v>6</v>
      </c>
      <c r="AE540" s="171">
        <v>3</v>
      </c>
      <c r="AF540" s="171">
        <v>14</v>
      </c>
      <c r="AG540" s="175">
        <v>26</v>
      </c>
    </row>
    <row r="541" spans="1:33">
      <c r="A541" s="446"/>
      <c r="B541" s="443" t="s">
        <v>36</v>
      </c>
      <c r="C541" s="444"/>
      <c r="D541" s="170">
        <v>1</v>
      </c>
      <c r="E541" s="171">
        <v>11</v>
      </c>
      <c r="F541" s="171">
        <v>20</v>
      </c>
      <c r="G541" s="171">
        <v>0</v>
      </c>
      <c r="H541" s="171">
        <v>13</v>
      </c>
      <c r="I541" s="175">
        <v>45</v>
      </c>
      <c r="J541" s="170">
        <v>4</v>
      </c>
      <c r="K541" s="171">
        <v>14</v>
      </c>
      <c r="L541" s="171">
        <v>12</v>
      </c>
      <c r="M541" s="171">
        <v>0</v>
      </c>
      <c r="N541" s="171">
        <v>12</v>
      </c>
      <c r="O541" s="171">
        <v>42</v>
      </c>
      <c r="P541" s="170">
        <v>4</v>
      </c>
      <c r="Q541" s="171">
        <v>8</v>
      </c>
      <c r="R541" s="171">
        <v>8</v>
      </c>
      <c r="S541" s="171">
        <v>0</v>
      </c>
      <c r="T541" s="171">
        <v>8</v>
      </c>
      <c r="U541" s="171">
        <v>28</v>
      </c>
      <c r="V541" s="170">
        <v>3</v>
      </c>
      <c r="W541" s="171">
        <v>8</v>
      </c>
      <c r="X541" s="171">
        <v>10</v>
      </c>
      <c r="Y541" s="171">
        <v>2</v>
      </c>
      <c r="Z541" s="171">
        <v>13</v>
      </c>
      <c r="AA541" s="171">
        <v>36</v>
      </c>
      <c r="AB541" s="170">
        <v>3</v>
      </c>
      <c r="AC541" s="171">
        <v>4</v>
      </c>
      <c r="AD541" s="171">
        <v>6</v>
      </c>
      <c r="AE541" s="171">
        <v>3</v>
      </c>
      <c r="AF541" s="171">
        <v>14</v>
      </c>
      <c r="AG541" s="175">
        <v>30</v>
      </c>
    </row>
    <row r="542" spans="1:33">
      <c r="A542" s="104" t="s">
        <v>11</v>
      </c>
      <c r="B542" s="441" t="s">
        <v>54</v>
      </c>
      <c r="C542" s="58" t="s">
        <v>55</v>
      </c>
      <c r="D542" s="169">
        <v>66</v>
      </c>
      <c r="E542" s="168">
        <v>115</v>
      </c>
      <c r="F542" s="168">
        <v>30</v>
      </c>
      <c r="G542" s="168">
        <v>0</v>
      </c>
      <c r="H542" s="168">
        <v>4</v>
      </c>
      <c r="I542" s="174">
        <v>215</v>
      </c>
      <c r="J542" s="169">
        <v>68</v>
      </c>
      <c r="K542" s="168">
        <v>114</v>
      </c>
      <c r="L542" s="168">
        <v>37</v>
      </c>
      <c r="M542" s="168">
        <v>0</v>
      </c>
      <c r="N542" s="168">
        <v>2</v>
      </c>
      <c r="O542" s="168">
        <v>221</v>
      </c>
      <c r="P542" s="169">
        <v>65</v>
      </c>
      <c r="Q542" s="168">
        <v>124</v>
      </c>
      <c r="R542" s="168">
        <v>48</v>
      </c>
      <c r="S542" s="168">
        <v>0</v>
      </c>
      <c r="T542" s="168">
        <v>0</v>
      </c>
      <c r="U542" s="168">
        <v>237</v>
      </c>
      <c r="V542" s="169">
        <v>54</v>
      </c>
      <c r="W542" s="168">
        <v>166</v>
      </c>
      <c r="X542" s="168">
        <v>76</v>
      </c>
      <c r="Y542" s="168">
        <v>0</v>
      </c>
      <c r="Z542" s="168">
        <v>8</v>
      </c>
      <c r="AA542" s="168">
        <v>304</v>
      </c>
      <c r="AB542" s="169">
        <v>32</v>
      </c>
      <c r="AC542" s="168">
        <v>105</v>
      </c>
      <c r="AD542" s="168">
        <v>50</v>
      </c>
      <c r="AE542" s="168">
        <v>1</v>
      </c>
      <c r="AF542" s="168">
        <v>2</v>
      </c>
      <c r="AG542" s="174">
        <v>190</v>
      </c>
    </row>
    <row r="543" spans="1:33">
      <c r="A543" s="104"/>
      <c r="B543" s="441"/>
      <c r="C543" s="58" t="s">
        <v>56</v>
      </c>
      <c r="D543" s="169">
        <v>9</v>
      </c>
      <c r="E543" s="168">
        <v>12</v>
      </c>
      <c r="F543" s="168">
        <v>5</v>
      </c>
      <c r="G543" s="168">
        <v>0</v>
      </c>
      <c r="H543" s="168">
        <v>0</v>
      </c>
      <c r="I543" s="174">
        <v>26</v>
      </c>
      <c r="J543" s="169">
        <v>3</v>
      </c>
      <c r="K543" s="168">
        <v>15</v>
      </c>
      <c r="L543" s="168">
        <v>5</v>
      </c>
      <c r="M543" s="168">
        <v>0</v>
      </c>
      <c r="N543" s="168">
        <v>3</v>
      </c>
      <c r="O543" s="168">
        <v>26</v>
      </c>
      <c r="P543" s="169">
        <v>8</v>
      </c>
      <c r="Q543" s="168">
        <v>14</v>
      </c>
      <c r="R543" s="168">
        <v>9</v>
      </c>
      <c r="S543" s="168">
        <v>0</v>
      </c>
      <c r="T543" s="168">
        <v>1</v>
      </c>
      <c r="U543" s="168">
        <v>32</v>
      </c>
      <c r="V543" s="169">
        <v>4</v>
      </c>
      <c r="W543" s="168">
        <v>13</v>
      </c>
      <c r="X543" s="168">
        <v>8</v>
      </c>
      <c r="Y543" s="168">
        <v>0</v>
      </c>
      <c r="Z543" s="168">
        <v>6</v>
      </c>
      <c r="AA543" s="168">
        <v>31</v>
      </c>
      <c r="AB543" s="169">
        <v>2</v>
      </c>
      <c r="AC543" s="168">
        <v>19</v>
      </c>
      <c r="AD543" s="168">
        <v>7</v>
      </c>
      <c r="AE543" s="168">
        <v>0</v>
      </c>
      <c r="AF543" s="168">
        <v>3</v>
      </c>
      <c r="AG543" s="174">
        <v>31</v>
      </c>
    </row>
    <row r="544" spans="1:33">
      <c r="A544" s="104"/>
      <c r="B544" s="441"/>
      <c r="C544" s="58" t="s">
        <v>36</v>
      </c>
      <c r="D544" s="169">
        <v>75</v>
      </c>
      <c r="E544" s="168">
        <v>127</v>
      </c>
      <c r="F544" s="168">
        <v>35</v>
      </c>
      <c r="G544" s="168">
        <v>0</v>
      </c>
      <c r="H544" s="168">
        <v>4</v>
      </c>
      <c r="I544" s="174">
        <v>241</v>
      </c>
      <c r="J544" s="169">
        <v>71</v>
      </c>
      <c r="K544" s="168">
        <v>129</v>
      </c>
      <c r="L544" s="168">
        <v>42</v>
      </c>
      <c r="M544" s="168">
        <v>0</v>
      </c>
      <c r="N544" s="168">
        <v>5</v>
      </c>
      <c r="O544" s="168">
        <v>247</v>
      </c>
      <c r="P544" s="169">
        <v>73</v>
      </c>
      <c r="Q544" s="168">
        <v>138</v>
      </c>
      <c r="R544" s="168">
        <v>57</v>
      </c>
      <c r="S544" s="168">
        <v>0</v>
      </c>
      <c r="T544" s="168">
        <v>1</v>
      </c>
      <c r="U544" s="168">
        <v>269</v>
      </c>
      <c r="V544" s="169">
        <v>58</v>
      </c>
      <c r="W544" s="168">
        <v>179</v>
      </c>
      <c r="X544" s="168">
        <v>84</v>
      </c>
      <c r="Y544" s="168">
        <v>0</v>
      </c>
      <c r="Z544" s="168">
        <v>14</v>
      </c>
      <c r="AA544" s="168">
        <v>335</v>
      </c>
      <c r="AB544" s="169">
        <v>34</v>
      </c>
      <c r="AC544" s="168">
        <v>124</v>
      </c>
      <c r="AD544" s="168">
        <v>57</v>
      </c>
      <c r="AE544" s="168">
        <v>1</v>
      </c>
      <c r="AF544" s="168">
        <v>5</v>
      </c>
      <c r="AG544" s="174">
        <v>221</v>
      </c>
    </row>
    <row r="545" spans="1:33">
      <c r="A545" s="104"/>
      <c r="B545" s="445" t="s">
        <v>57</v>
      </c>
      <c r="C545" s="440" t="s">
        <v>57</v>
      </c>
      <c r="D545" s="179">
        <v>0</v>
      </c>
      <c r="E545" s="178">
        <v>0</v>
      </c>
      <c r="F545" s="178">
        <v>1</v>
      </c>
      <c r="G545" s="178">
        <v>0</v>
      </c>
      <c r="H545" s="178">
        <v>0</v>
      </c>
      <c r="I545" s="180">
        <v>1</v>
      </c>
      <c r="J545" s="179">
        <v>0</v>
      </c>
      <c r="K545" s="178">
        <v>0</v>
      </c>
      <c r="L545" s="178">
        <v>0</v>
      </c>
      <c r="M545" s="178">
        <v>0</v>
      </c>
      <c r="N545" s="178">
        <v>0</v>
      </c>
      <c r="O545" s="178">
        <v>0</v>
      </c>
      <c r="P545" s="179">
        <v>0</v>
      </c>
      <c r="Q545" s="178">
        <v>0</v>
      </c>
      <c r="R545" s="178">
        <v>0</v>
      </c>
      <c r="S545" s="178">
        <v>0</v>
      </c>
      <c r="T545" s="178">
        <v>0</v>
      </c>
      <c r="U545" s="178">
        <v>0</v>
      </c>
      <c r="V545" s="179">
        <v>0</v>
      </c>
      <c r="W545" s="178">
        <v>2</v>
      </c>
      <c r="X545" s="178">
        <v>0</v>
      </c>
      <c r="Y545" s="178">
        <v>0</v>
      </c>
      <c r="Z545" s="178">
        <v>0</v>
      </c>
      <c r="AA545" s="178">
        <v>2</v>
      </c>
      <c r="AB545" s="179">
        <v>0</v>
      </c>
      <c r="AC545" s="178">
        <v>0</v>
      </c>
      <c r="AD545" s="178">
        <v>0</v>
      </c>
      <c r="AE545" s="178">
        <v>0</v>
      </c>
      <c r="AF545" s="178">
        <v>0</v>
      </c>
      <c r="AG545" s="180">
        <v>0</v>
      </c>
    </row>
    <row r="546" spans="1:33">
      <c r="A546" s="446"/>
      <c r="B546" s="443" t="s">
        <v>36</v>
      </c>
      <c r="C546" s="444"/>
      <c r="D546" s="170">
        <v>75</v>
      </c>
      <c r="E546" s="171">
        <v>127</v>
      </c>
      <c r="F546" s="171">
        <v>36</v>
      </c>
      <c r="G546" s="171">
        <v>0</v>
      </c>
      <c r="H546" s="171">
        <v>4</v>
      </c>
      <c r="I546" s="175">
        <v>242</v>
      </c>
      <c r="J546" s="170">
        <v>71</v>
      </c>
      <c r="K546" s="171">
        <v>129</v>
      </c>
      <c r="L546" s="171">
        <v>42</v>
      </c>
      <c r="M546" s="171">
        <v>0</v>
      </c>
      <c r="N546" s="171">
        <v>5</v>
      </c>
      <c r="O546" s="171">
        <v>247</v>
      </c>
      <c r="P546" s="170">
        <v>73</v>
      </c>
      <c r="Q546" s="171">
        <v>138</v>
      </c>
      <c r="R546" s="171">
        <v>57</v>
      </c>
      <c r="S546" s="171">
        <v>0</v>
      </c>
      <c r="T546" s="171">
        <v>1</v>
      </c>
      <c r="U546" s="171">
        <v>269</v>
      </c>
      <c r="V546" s="170">
        <v>58</v>
      </c>
      <c r="W546" s="171">
        <v>181</v>
      </c>
      <c r="X546" s="171">
        <v>84</v>
      </c>
      <c r="Y546" s="171">
        <v>0</v>
      </c>
      <c r="Z546" s="171">
        <v>14</v>
      </c>
      <c r="AA546" s="171">
        <v>337</v>
      </c>
      <c r="AB546" s="170">
        <v>34</v>
      </c>
      <c r="AC546" s="171">
        <v>124</v>
      </c>
      <c r="AD546" s="171">
        <v>57</v>
      </c>
      <c r="AE546" s="171">
        <v>1</v>
      </c>
      <c r="AF546" s="171">
        <v>5</v>
      </c>
      <c r="AG546" s="175">
        <v>221</v>
      </c>
    </row>
    <row r="547" spans="1:33" ht="26.25">
      <c r="A547" s="446" t="s">
        <v>12</v>
      </c>
      <c r="B547" s="443"/>
      <c r="C547" s="444"/>
      <c r="D547" s="170">
        <v>97</v>
      </c>
      <c r="E547" s="171">
        <v>189</v>
      </c>
      <c r="F547" s="171">
        <v>102</v>
      </c>
      <c r="G547" s="171">
        <v>4</v>
      </c>
      <c r="H547" s="171">
        <v>62</v>
      </c>
      <c r="I547" s="175">
        <v>454</v>
      </c>
      <c r="J547" s="170">
        <v>79</v>
      </c>
      <c r="K547" s="171">
        <v>162</v>
      </c>
      <c r="L547" s="171">
        <v>68</v>
      </c>
      <c r="M547" s="171">
        <v>2</v>
      </c>
      <c r="N547" s="171">
        <v>67</v>
      </c>
      <c r="O547" s="171">
        <v>378</v>
      </c>
      <c r="P547" s="170">
        <v>56</v>
      </c>
      <c r="Q547" s="171">
        <v>137</v>
      </c>
      <c r="R547" s="171">
        <v>45</v>
      </c>
      <c r="S547" s="171">
        <v>7</v>
      </c>
      <c r="T547" s="171">
        <v>65</v>
      </c>
      <c r="U547" s="171">
        <v>310</v>
      </c>
      <c r="V547" s="170">
        <v>43</v>
      </c>
      <c r="W547" s="171">
        <v>135</v>
      </c>
      <c r="X547" s="171">
        <v>51</v>
      </c>
      <c r="Y547" s="171">
        <v>2</v>
      </c>
      <c r="Z547" s="171">
        <v>66</v>
      </c>
      <c r="AA547" s="171">
        <v>297</v>
      </c>
      <c r="AB547" s="170">
        <v>57</v>
      </c>
      <c r="AC547" s="171">
        <v>168</v>
      </c>
      <c r="AD547" s="171">
        <v>36</v>
      </c>
      <c r="AE547" s="171">
        <v>2</v>
      </c>
      <c r="AF547" s="171">
        <v>49</v>
      </c>
      <c r="AG547" s="175">
        <v>312</v>
      </c>
    </row>
    <row r="548" spans="1:33">
      <c r="A548" s="104" t="s">
        <v>13</v>
      </c>
      <c r="B548" s="441" t="s">
        <v>183</v>
      </c>
      <c r="C548" s="58" t="s">
        <v>58</v>
      </c>
      <c r="D548" s="169">
        <v>4</v>
      </c>
      <c r="E548" s="168">
        <v>7</v>
      </c>
      <c r="F548" s="168">
        <v>2</v>
      </c>
      <c r="G548" s="168">
        <v>0</v>
      </c>
      <c r="H548" s="168">
        <v>1</v>
      </c>
      <c r="I548" s="174">
        <v>14</v>
      </c>
      <c r="J548" s="169">
        <v>7</v>
      </c>
      <c r="K548" s="168">
        <v>8</v>
      </c>
      <c r="L548" s="168">
        <v>2</v>
      </c>
      <c r="M548" s="168">
        <v>0</v>
      </c>
      <c r="N548" s="168">
        <v>6</v>
      </c>
      <c r="O548" s="168">
        <v>23</v>
      </c>
      <c r="P548" s="169">
        <v>4</v>
      </c>
      <c r="Q548" s="168">
        <v>9</v>
      </c>
      <c r="R548" s="168">
        <v>1</v>
      </c>
      <c r="S548" s="168">
        <v>0</v>
      </c>
      <c r="T548" s="168">
        <v>1</v>
      </c>
      <c r="U548" s="168">
        <v>15</v>
      </c>
      <c r="V548" s="169">
        <v>6</v>
      </c>
      <c r="W548" s="168">
        <v>12</v>
      </c>
      <c r="X548" s="168">
        <v>2</v>
      </c>
      <c r="Y548" s="168">
        <v>0</v>
      </c>
      <c r="Z548" s="168">
        <v>4</v>
      </c>
      <c r="AA548" s="168">
        <v>24</v>
      </c>
      <c r="AB548" s="169">
        <v>13</v>
      </c>
      <c r="AC548" s="168">
        <v>14</v>
      </c>
      <c r="AD548" s="168">
        <v>3</v>
      </c>
      <c r="AE548" s="168">
        <v>0</v>
      </c>
      <c r="AF548" s="168">
        <v>2</v>
      </c>
      <c r="AG548" s="174">
        <v>32</v>
      </c>
    </row>
    <row r="549" spans="1:33">
      <c r="A549" s="104"/>
      <c r="B549" s="441"/>
      <c r="C549" s="58" t="s">
        <v>59</v>
      </c>
      <c r="D549" s="169">
        <v>26</v>
      </c>
      <c r="E549" s="168">
        <v>58</v>
      </c>
      <c r="F549" s="168">
        <v>44</v>
      </c>
      <c r="G549" s="168">
        <v>2</v>
      </c>
      <c r="H549" s="168">
        <v>46</v>
      </c>
      <c r="I549" s="174">
        <v>176</v>
      </c>
      <c r="J549" s="169">
        <v>17</v>
      </c>
      <c r="K549" s="168">
        <v>69</v>
      </c>
      <c r="L549" s="168">
        <v>29</v>
      </c>
      <c r="M549" s="168">
        <v>1</v>
      </c>
      <c r="N549" s="168">
        <v>44</v>
      </c>
      <c r="O549" s="168">
        <v>160</v>
      </c>
      <c r="P549" s="169">
        <v>21</v>
      </c>
      <c r="Q549" s="168">
        <v>58</v>
      </c>
      <c r="R549" s="168">
        <v>35</v>
      </c>
      <c r="S549" s="168">
        <v>3</v>
      </c>
      <c r="T549" s="168">
        <v>46</v>
      </c>
      <c r="U549" s="168">
        <v>163</v>
      </c>
      <c r="V549" s="169">
        <v>20</v>
      </c>
      <c r="W549" s="168">
        <v>70</v>
      </c>
      <c r="X549" s="168">
        <v>40</v>
      </c>
      <c r="Y549" s="168">
        <v>8</v>
      </c>
      <c r="Z549" s="168">
        <v>47</v>
      </c>
      <c r="AA549" s="168">
        <v>185</v>
      </c>
      <c r="AB549" s="169">
        <v>17</v>
      </c>
      <c r="AC549" s="168">
        <v>91</v>
      </c>
      <c r="AD549" s="168">
        <v>47</v>
      </c>
      <c r="AE549" s="168">
        <v>3</v>
      </c>
      <c r="AF549" s="168">
        <v>65</v>
      </c>
      <c r="AG549" s="174">
        <v>223</v>
      </c>
    </row>
    <row r="550" spans="1:33">
      <c r="A550" s="104"/>
      <c r="B550" s="441"/>
      <c r="C550" s="58" t="s">
        <v>36</v>
      </c>
      <c r="D550" s="169">
        <v>30</v>
      </c>
      <c r="E550" s="168">
        <v>65</v>
      </c>
      <c r="F550" s="168">
        <v>46</v>
      </c>
      <c r="G550" s="168">
        <v>2</v>
      </c>
      <c r="H550" s="168">
        <v>47</v>
      </c>
      <c r="I550" s="174">
        <v>190</v>
      </c>
      <c r="J550" s="169">
        <v>24</v>
      </c>
      <c r="K550" s="168">
        <v>77</v>
      </c>
      <c r="L550" s="168">
        <v>31</v>
      </c>
      <c r="M550" s="168">
        <v>1</v>
      </c>
      <c r="N550" s="168">
        <v>50</v>
      </c>
      <c r="O550" s="168">
        <v>183</v>
      </c>
      <c r="P550" s="169">
        <v>25</v>
      </c>
      <c r="Q550" s="168">
        <v>67</v>
      </c>
      <c r="R550" s="168">
        <v>36</v>
      </c>
      <c r="S550" s="168">
        <v>3</v>
      </c>
      <c r="T550" s="168">
        <v>47</v>
      </c>
      <c r="U550" s="168">
        <v>178</v>
      </c>
      <c r="V550" s="169">
        <v>26</v>
      </c>
      <c r="W550" s="168">
        <v>82</v>
      </c>
      <c r="X550" s="168">
        <v>42</v>
      </c>
      <c r="Y550" s="168">
        <v>8</v>
      </c>
      <c r="Z550" s="168">
        <v>51</v>
      </c>
      <c r="AA550" s="168">
        <v>209</v>
      </c>
      <c r="AB550" s="169">
        <v>30</v>
      </c>
      <c r="AC550" s="168">
        <v>105</v>
      </c>
      <c r="AD550" s="168">
        <v>50</v>
      </c>
      <c r="AE550" s="168">
        <v>3</v>
      </c>
      <c r="AF550" s="168">
        <v>67</v>
      </c>
      <c r="AG550" s="174">
        <v>255</v>
      </c>
    </row>
    <row r="551" spans="1:33">
      <c r="A551" s="104"/>
      <c r="B551" s="442" t="s">
        <v>60</v>
      </c>
      <c r="C551" s="429" t="s">
        <v>61</v>
      </c>
      <c r="D551" s="172">
        <v>4</v>
      </c>
      <c r="E551" s="173">
        <v>19</v>
      </c>
      <c r="F551" s="173">
        <v>11</v>
      </c>
      <c r="G551" s="173">
        <v>1</v>
      </c>
      <c r="H551" s="173">
        <v>4</v>
      </c>
      <c r="I551" s="291">
        <v>39</v>
      </c>
      <c r="J551" s="172">
        <v>3</v>
      </c>
      <c r="K551" s="173">
        <v>6</v>
      </c>
      <c r="L551" s="173">
        <v>12</v>
      </c>
      <c r="M551" s="173">
        <v>0</v>
      </c>
      <c r="N551" s="173">
        <v>10</v>
      </c>
      <c r="O551" s="173">
        <v>31</v>
      </c>
      <c r="P551" s="172">
        <v>4</v>
      </c>
      <c r="Q551" s="173">
        <v>16</v>
      </c>
      <c r="R551" s="173">
        <v>9</v>
      </c>
      <c r="S551" s="173">
        <v>0</v>
      </c>
      <c r="T551" s="173">
        <v>3</v>
      </c>
      <c r="U551" s="173">
        <v>32</v>
      </c>
      <c r="V551" s="172">
        <v>3</v>
      </c>
      <c r="W551" s="173">
        <v>15</v>
      </c>
      <c r="X551" s="173">
        <v>11</v>
      </c>
      <c r="Y551" s="173">
        <v>1</v>
      </c>
      <c r="Z551" s="173">
        <v>15</v>
      </c>
      <c r="AA551" s="173">
        <v>45</v>
      </c>
      <c r="AB551" s="172">
        <v>1</v>
      </c>
      <c r="AC551" s="173">
        <v>9</v>
      </c>
      <c r="AD551" s="173">
        <v>9</v>
      </c>
      <c r="AE551" s="173">
        <v>1</v>
      </c>
      <c r="AF551" s="173">
        <v>11</v>
      </c>
      <c r="AG551" s="291">
        <v>31</v>
      </c>
    </row>
    <row r="552" spans="1:33">
      <c r="A552" s="104"/>
      <c r="B552" s="441"/>
      <c r="C552" s="58" t="s">
        <v>63</v>
      </c>
      <c r="D552" s="169">
        <v>2</v>
      </c>
      <c r="E552" s="168">
        <v>46</v>
      </c>
      <c r="F552" s="168">
        <v>39</v>
      </c>
      <c r="G552" s="168">
        <v>25</v>
      </c>
      <c r="H552" s="168">
        <v>82</v>
      </c>
      <c r="I552" s="174">
        <v>194</v>
      </c>
      <c r="J552" s="169">
        <v>1</v>
      </c>
      <c r="K552" s="168">
        <v>33</v>
      </c>
      <c r="L552" s="168">
        <v>29</v>
      </c>
      <c r="M552" s="168">
        <v>11</v>
      </c>
      <c r="N552" s="168">
        <v>78</v>
      </c>
      <c r="O552" s="168">
        <v>152</v>
      </c>
      <c r="P552" s="169">
        <v>2</v>
      </c>
      <c r="Q552" s="168">
        <v>32</v>
      </c>
      <c r="R552" s="168">
        <v>26</v>
      </c>
      <c r="S552" s="168">
        <v>21</v>
      </c>
      <c r="T552" s="168">
        <v>73</v>
      </c>
      <c r="U552" s="168">
        <v>154</v>
      </c>
      <c r="V552" s="169">
        <v>1</v>
      </c>
      <c r="W552" s="168">
        <v>22</v>
      </c>
      <c r="X552" s="168">
        <v>14</v>
      </c>
      <c r="Y552" s="168">
        <v>16</v>
      </c>
      <c r="Z552" s="168">
        <v>61</v>
      </c>
      <c r="AA552" s="168">
        <v>114</v>
      </c>
      <c r="AB552" s="169">
        <v>1</v>
      </c>
      <c r="AC552" s="168">
        <v>10</v>
      </c>
      <c r="AD552" s="168">
        <v>13</v>
      </c>
      <c r="AE552" s="168">
        <v>9</v>
      </c>
      <c r="AF552" s="168">
        <v>40</v>
      </c>
      <c r="AG552" s="174">
        <v>73</v>
      </c>
    </row>
    <row r="553" spans="1:33">
      <c r="A553" s="104"/>
      <c r="B553" s="441"/>
      <c r="C553" s="58" t="s">
        <v>292</v>
      </c>
      <c r="D553" s="169">
        <v>10</v>
      </c>
      <c r="E553" s="168">
        <v>45</v>
      </c>
      <c r="F553" s="168">
        <v>46</v>
      </c>
      <c r="G553" s="168">
        <v>17</v>
      </c>
      <c r="H553" s="168">
        <v>66</v>
      </c>
      <c r="I553" s="174">
        <v>184</v>
      </c>
      <c r="J553" s="169">
        <v>9</v>
      </c>
      <c r="K553" s="168">
        <v>56</v>
      </c>
      <c r="L553" s="168">
        <v>38</v>
      </c>
      <c r="M553" s="168">
        <v>18</v>
      </c>
      <c r="N553" s="168">
        <v>82</v>
      </c>
      <c r="O553" s="168">
        <v>203</v>
      </c>
      <c r="P553" s="169">
        <v>5</v>
      </c>
      <c r="Q553" s="168">
        <v>46</v>
      </c>
      <c r="R553" s="168">
        <v>21</v>
      </c>
      <c r="S553" s="168">
        <v>13</v>
      </c>
      <c r="T553" s="168">
        <v>95</v>
      </c>
      <c r="U553" s="168">
        <v>180</v>
      </c>
      <c r="V553" s="169">
        <v>4</v>
      </c>
      <c r="W553" s="168">
        <v>31</v>
      </c>
      <c r="X553" s="168">
        <v>25</v>
      </c>
      <c r="Y553" s="168">
        <v>11</v>
      </c>
      <c r="Z553" s="168">
        <v>83</v>
      </c>
      <c r="AA553" s="168">
        <v>154</v>
      </c>
      <c r="AB553" s="169">
        <v>1</v>
      </c>
      <c r="AC553" s="168">
        <v>19</v>
      </c>
      <c r="AD553" s="168">
        <v>27</v>
      </c>
      <c r="AE553" s="168">
        <v>7</v>
      </c>
      <c r="AF553" s="168">
        <v>62</v>
      </c>
      <c r="AG553" s="174">
        <v>116</v>
      </c>
    </row>
    <row r="554" spans="1:33">
      <c r="A554" s="104"/>
      <c r="B554" s="443"/>
      <c r="C554" s="444" t="s">
        <v>36</v>
      </c>
      <c r="D554" s="170">
        <v>16</v>
      </c>
      <c r="E554" s="171">
        <v>110</v>
      </c>
      <c r="F554" s="171">
        <v>96</v>
      </c>
      <c r="G554" s="171">
        <v>43</v>
      </c>
      <c r="H554" s="171">
        <v>152</v>
      </c>
      <c r="I554" s="175">
        <v>417</v>
      </c>
      <c r="J554" s="170">
        <v>13</v>
      </c>
      <c r="K554" s="171">
        <v>95</v>
      </c>
      <c r="L554" s="171">
        <v>79</v>
      </c>
      <c r="M554" s="171">
        <v>29</v>
      </c>
      <c r="N554" s="171">
        <v>170</v>
      </c>
      <c r="O554" s="171">
        <v>386</v>
      </c>
      <c r="P554" s="170">
        <v>11</v>
      </c>
      <c r="Q554" s="171">
        <v>94</v>
      </c>
      <c r="R554" s="171">
        <v>56</v>
      </c>
      <c r="S554" s="171">
        <v>34</v>
      </c>
      <c r="T554" s="171">
        <v>171</v>
      </c>
      <c r="U554" s="171">
        <v>366</v>
      </c>
      <c r="V554" s="170">
        <v>8</v>
      </c>
      <c r="W554" s="171">
        <v>68</v>
      </c>
      <c r="X554" s="171">
        <v>50</v>
      </c>
      <c r="Y554" s="171">
        <v>28</v>
      </c>
      <c r="Z554" s="171">
        <v>159</v>
      </c>
      <c r="AA554" s="171">
        <v>313</v>
      </c>
      <c r="AB554" s="170">
        <v>3</v>
      </c>
      <c r="AC554" s="171">
        <v>38</v>
      </c>
      <c r="AD554" s="171">
        <v>49</v>
      </c>
      <c r="AE554" s="171">
        <v>17</v>
      </c>
      <c r="AF554" s="171">
        <v>113</v>
      </c>
      <c r="AG554" s="175">
        <v>220</v>
      </c>
    </row>
    <row r="555" spans="1:33">
      <c r="A555" s="104"/>
      <c r="B555" s="441" t="s">
        <v>64</v>
      </c>
      <c r="C555" s="58" t="s">
        <v>64</v>
      </c>
      <c r="D555" s="169">
        <v>6</v>
      </c>
      <c r="E555" s="168">
        <v>42</v>
      </c>
      <c r="F555" s="168">
        <v>43</v>
      </c>
      <c r="G555" s="168">
        <v>10</v>
      </c>
      <c r="H555" s="168">
        <v>58</v>
      </c>
      <c r="I555" s="174">
        <v>159</v>
      </c>
      <c r="J555" s="169">
        <v>2</v>
      </c>
      <c r="K555" s="168">
        <v>31</v>
      </c>
      <c r="L555" s="168">
        <v>35</v>
      </c>
      <c r="M555" s="168">
        <v>8</v>
      </c>
      <c r="N555" s="168">
        <v>65</v>
      </c>
      <c r="O555" s="168">
        <v>141</v>
      </c>
      <c r="P555" s="169">
        <v>2</v>
      </c>
      <c r="Q555" s="168">
        <v>32</v>
      </c>
      <c r="R555" s="168">
        <v>30</v>
      </c>
      <c r="S555" s="168">
        <v>10</v>
      </c>
      <c r="T555" s="168">
        <v>67</v>
      </c>
      <c r="U555" s="168">
        <v>141</v>
      </c>
      <c r="V555" s="169">
        <v>1</v>
      </c>
      <c r="W555" s="168">
        <v>18</v>
      </c>
      <c r="X555" s="168">
        <v>26</v>
      </c>
      <c r="Y555" s="168">
        <v>11</v>
      </c>
      <c r="Z555" s="168">
        <v>52</v>
      </c>
      <c r="AA555" s="168">
        <v>108</v>
      </c>
      <c r="AB555" s="169">
        <v>0</v>
      </c>
      <c r="AC555" s="168">
        <v>16</v>
      </c>
      <c r="AD555" s="168">
        <v>15</v>
      </c>
      <c r="AE555" s="168">
        <v>8</v>
      </c>
      <c r="AF555" s="168">
        <v>41</v>
      </c>
      <c r="AG555" s="174">
        <v>80</v>
      </c>
    </row>
    <row r="556" spans="1:33">
      <c r="A556" s="446"/>
      <c r="B556" s="445" t="s">
        <v>36</v>
      </c>
      <c r="C556" s="440"/>
      <c r="D556" s="179">
        <v>52</v>
      </c>
      <c r="E556" s="178">
        <v>217</v>
      </c>
      <c r="F556" s="178">
        <v>185</v>
      </c>
      <c r="G556" s="178">
        <v>55</v>
      </c>
      <c r="H556" s="178">
        <v>257</v>
      </c>
      <c r="I556" s="180">
        <v>766</v>
      </c>
      <c r="J556" s="179">
        <v>39</v>
      </c>
      <c r="K556" s="178">
        <v>203</v>
      </c>
      <c r="L556" s="178">
        <v>145</v>
      </c>
      <c r="M556" s="178">
        <v>38</v>
      </c>
      <c r="N556" s="178">
        <v>285</v>
      </c>
      <c r="O556" s="178">
        <v>710</v>
      </c>
      <c r="P556" s="179">
        <v>38</v>
      </c>
      <c r="Q556" s="178">
        <v>193</v>
      </c>
      <c r="R556" s="178">
        <v>122</v>
      </c>
      <c r="S556" s="178">
        <v>47</v>
      </c>
      <c r="T556" s="178">
        <v>285</v>
      </c>
      <c r="U556" s="178">
        <v>685</v>
      </c>
      <c r="V556" s="179">
        <v>35</v>
      </c>
      <c r="W556" s="178">
        <v>168</v>
      </c>
      <c r="X556" s="178">
        <v>118</v>
      </c>
      <c r="Y556" s="178">
        <v>47</v>
      </c>
      <c r="Z556" s="178">
        <v>262</v>
      </c>
      <c r="AA556" s="178">
        <v>630</v>
      </c>
      <c r="AB556" s="179">
        <v>33</v>
      </c>
      <c r="AC556" s="178">
        <v>159</v>
      </c>
      <c r="AD556" s="178">
        <v>114</v>
      </c>
      <c r="AE556" s="178">
        <v>28</v>
      </c>
      <c r="AF556" s="178">
        <v>221</v>
      </c>
      <c r="AG556" s="180">
        <v>555</v>
      </c>
    </row>
    <row r="557" spans="1:33">
      <c r="A557" s="104" t="s">
        <v>14</v>
      </c>
      <c r="B557" s="441" t="s">
        <v>66</v>
      </c>
      <c r="C557" s="58" t="s">
        <v>66</v>
      </c>
      <c r="D557" s="169">
        <v>7</v>
      </c>
      <c r="E557" s="168">
        <v>40</v>
      </c>
      <c r="F557" s="168">
        <v>17</v>
      </c>
      <c r="G557" s="168">
        <v>3</v>
      </c>
      <c r="H557" s="168">
        <v>23</v>
      </c>
      <c r="I557" s="174">
        <v>90</v>
      </c>
      <c r="J557" s="169">
        <v>4</v>
      </c>
      <c r="K557" s="168">
        <v>26</v>
      </c>
      <c r="L557" s="168">
        <v>20</v>
      </c>
      <c r="M557" s="168">
        <v>4</v>
      </c>
      <c r="N557" s="168">
        <v>43</v>
      </c>
      <c r="O557" s="168">
        <v>97</v>
      </c>
      <c r="P557" s="169">
        <v>2</v>
      </c>
      <c r="Q557" s="168">
        <v>28</v>
      </c>
      <c r="R557" s="168">
        <v>15</v>
      </c>
      <c r="S557" s="168">
        <v>4</v>
      </c>
      <c r="T557" s="168">
        <v>26</v>
      </c>
      <c r="U557" s="168">
        <v>75</v>
      </c>
      <c r="V557" s="169">
        <v>2</v>
      </c>
      <c r="W557" s="168">
        <v>33</v>
      </c>
      <c r="X557" s="168">
        <v>13</v>
      </c>
      <c r="Y557" s="168">
        <v>6</v>
      </c>
      <c r="Z557" s="168">
        <v>45</v>
      </c>
      <c r="AA557" s="168">
        <v>99</v>
      </c>
      <c r="AB557" s="169">
        <v>1</v>
      </c>
      <c r="AC557" s="168">
        <v>22</v>
      </c>
      <c r="AD557" s="168">
        <v>8</v>
      </c>
      <c r="AE557" s="168">
        <v>6</v>
      </c>
      <c r="AF557" s="168">
        <v>23</v>
      </c>
      <c r="AG557" s="174">
        <v>60</v>
      </c>
    </row>
    <row r="558" spans="1:33">
      <c r="A558" s="104"/>
      <c r="B558" s="442" t="s">
        <v>67</v>
      </c>
      <c r="C558" s="429" t="s">
        <v>68</v>
      </c>
      <c r="D558" s="172">
        <v>0</v>
      </c>
      <c r="E558" s="173">
        <v>0</v>
      </c>
      <c r="F558" s="173">
        <v>0</v>
      </c>
      <c r="G558" s="173">
        <v>0</v>
      </c>
      <c r="H558" s="173">
        <v>0</v>
      </c>
      <c r="I558" s="291">
        <v>0</v>
      </c>
      <c r="J558" s="172">
        <v>0</v>
      </c>
      <c r="K558" s="173">
        <v>0</v>
      </c>
      <c r="L558" s="173">
        <v>0</v>
      </c>
      <c r="M558" s="173">
        <v>0</v>
      </c>
      <c r="N558" s="173">
        <v>0</v>
      </c>
      <c r="O558" s="173">
        <v>0</v>
      </c>
      <c r="P558" s="172">
        <v>0</v>
      </c>
      <c r="Q558" s="173">
        <v>0</v>
      </c>
      <c r="R558" s="173">
        <v>0</v>
      </c>
      <c r="S558" s="173">
        <v>0</v>
      </c>
      <c r="T558" s="173">
        <v>0</v>
      </c>
      <c r="U558" s="173">
        <v>0</v>
      </c>
      <c r="V558" s="172">
        <v>0</v>
      </c>
      <c r="W558" s="173">
        <v>0</v>
      </c>
      <c r="X558" s="173">
        <v>0</v>
      </c>
      <c r="Y558" s="173">
        <v>0</v>
      </c>
      <c r="Z558" s="173">
        <v>1</v>
      </c>
      <c r="AA558" s="173">
        <v>1</v>
      </c>
      <c r="AB558" s="172">
        <v>0</v>
      </c>
      <c r="AC558" s="173">
        <v>0</v>
      </c>
      <c r="AD558" s="173">
        <v>0</v>
      </c>
      <c r="AE558" s="173">
        <v>0</v>
      </c>
      <c r="AF558" s="173">
        <v>0</v>
      </c>
      <c r="AG558" s="291">
        <v>0</v>
      </c>
    </row>
    <row r="559" spans="1:33">
      <c r="A559" s="104"/>
      <c r="B559" s="441"/>
      <c r="C559" s="540" t="s">
        <v>69</v>
      </c>
      <c r="D559" s="169">
        <v>0</v>
      </c>
      <c r="E559" s="168">
        <v>0</v>
      </c>
      <c r="F559" s="168">
        <v>0</v>
      </c>
      <c r="G559" s="168">
        <v>0</v>
      </c>
      <c r="H559" s="168">
        <v>0</v>
      </c>
      <c r="I559" s="174">
        <v>0</v>
      </c>
      <c r="J559" s="169">
        <v>0</v>
      </c>
      <c r="K559" s="168">
        <v>0</v>
      </c>
      <c r="L559" s="168">
        <v>0</v>
      </c>
      <c r="M559" s="168">
        <v>0</v>
      </c>
      <c r="N559" s="168">
        <v>0</v>
      </c>
      <c r="O559" s="168">
        <v>0</v>
      </c>
      <c r="P559" s="169">
        <v>0</v>
      </c>
      <c r="Q559" s="168">
        <v>0</v>
      </c>
      <c r="R559" s="168">
        <v>0</v>
      </c>
      <c r="S559" s="168">
        <v>0</v>
      </c>
      <c r="T559" s="168">
        <v>0</v>
      </c>
      <c r="U559" s="168">
        <v>0</v>
      </c>
      <c r="V559" s="169">
        <v>0</v>
      </c>
      <c r="W559" s="168">
        <v>0</v>
      </c>
      <c r="X559" s="168">
        <v>0</v>
      </c>
      <c r="Y559" s="168">
        <v>0</v>
      </c>
      <c r="Z559" s="168">
        <v>0</v>
      </c>
      <c r="AA559" s="168">
        <v>0</v>
      </c>
      <c r="AB559" s="169">
        <v>0</v>
      </c>
      <c r="AC559" s="168">
        <v>0</v>
      </c>
      <c r="AD559" s="168">
        <v>1</v>
      </c>
      <c r="AE559" s="168">
        <v>0</v>
      </c>
      <c r="AF559" s="168">
        <v>0</v>
      </c>
      <c r="AG559" s="174">
        <v>1</v>
      </c>
    </row>
    <row r="560" spans="1:33">
      <c r="A560" s="104"/>
      <c r="B560" s="443"/>
      <c r="C560" s="467" t="s">
        <v>36</v>
      </c>
      <c r="D560" s="170">
        <v>0</v>
      </c>
      <c r="E560" s="171">
        <v>0</v>
      </c>
      <c r="F560" s="171">
        <v>0</v>
      </c>
      <c r="G560" s="171">
        <v>0</v>
      </c>
      <c r="H560" s="171">
        <v>0</v>
      </c>
      <c r="I560" s="175">
        <v>0</v>
      </c>
      <c r="J560" s="170">
        <v>0</v>
      </c>
      <c r="K560" s="171">
        <v>0</v>
      </c>
      <c r="L560" s="171">
        <v>0</v>
      </c>
      <c r="M560" s="171">
        <v>0</v>
      </c>
      <c r="N560" s="171">
        <v>0</v>
      </c>
      <c r="O560" s="171">
        <v>0</v>
      </c>
      <c r="P560" s="170">
        <v>0</v>
      </c>
      <c r="Q560" s="171">
        <v>0</v>
      </c>
      <c r="R560" s="171">
        <v>0</v>
      </c>
      <c r="S560" s="171">
        <v>0</v>
      </c>
      <c r="T560" s="171">
        <v>0</v>
      </c>
      <c r="U560" s="171">
        <v>0</v>
      </c>
      <c r="V560" s="170">
        <v>0</v>
      </c>
      <c r="W560" s="171">
        <v>0</v>
      </c>
      <c r="X560" s="171">
        <v>0</v>
      </c>
      <c r="Y560" s="171">
        <v>0</v>
      </c>
      <c r="Z560" s="171">
        <v>1</v>
      </c>
      <c r="AA560" s="171">
        <v>1</v>
      </c>
      <c r="AB560" s="170">
        <v>0</v>
      </c>
      <c r="AC560" s="171">
        <v>0</v>
      </c>
      <c r="AD560" s="171">
        <v>1</v>
      </c>
      <c r="AE560" s="171">
        <v>0</v>
      </c>
      <c r="AF560" s="171">
        <v>0</v>
      </c>
      <c r="AG560" s="175">
        <v>1</v>
      </c>
    </row>
    <row r="561" spans="1:33">
      <c r="A561" s="104"/>
      <c r="B561" s="445" t="s">
        <v>184</v>
      </c>
      <c r="C561" s="440" t="s">
        <v>72</v>
      </c>
      <c r="D561" s="179">
        <v>0</v>
      </c>
      <c r="E561" s="178">
        <v>0</v>
      </c>
      <c r="F561" s="178">
        <v>0</v>
      </c>
      <c r="G561" s="178">
        <v>0</v>
      </c>
      <c r="H561" s="178">
        <v>0</v>
      </c>
      <c r="I561" s="180">
        <v>0</v>
      </c>
      <c r="J561" s="179">
        <v>0</v>
      </c>
      <c r="K561" s="178">
        <v>0</v>
      </c>
      <c r="L561" s="178">
        <v>0</v>
      </c>
      <c r="M561" s="178">
        <v>0</v>
      </c>
      <c r="N561" s="178">
        <v>1</v>
      </c>
      <c r="O561" s="178">
        <v>1</v>
      </c>
      <c r="P561" s="179">
        <v>0</v>
      </c>
      <c r="Q561" s="178">
        <v>0</v>
      </c>
      <c r="R561" s="178">
        <v>0</v>
      </c>
      <c r="S561" s="178">
        <v>0</v>
      </c>
      <c r="T561" s="178">
        <v>1</v>
      </c>
      <c r="U561" s="178">
        <v>1</v>
      </c>
      <c r="V561" s="179">
        <v>0</v>
      </c>
      <c r="W561" s="178">
        <v>0</v>
      </c>
      <c r="X561" s="178">
        <v>0</v>
      </c>
      <c r="Y561" s="178">
        <v>0</v>
      </c>
      <c r="Z561" s="178">
        <v>0</v>
      </c>
      <c r="AA561" s="178">
        <v>0</v>
      </c>
      <c r="AB561" s="179">
        <v>0</v>
      </c>
      <c r="AC561" s="178">
        <v>0</v>
      </c>
      <c r="AD561" s="178">
        <v>0</v>
      </c>
      <c r="AE561" s="178">
        <v>0</v>
      </c>
      <c r="AF561" s="178">
        <v>0</v>
      </c>
      <c r="AG561" s="180">
        <v>0</v>
      </c>
    </row>
    <row r="562" spans="1:33">
      <c r="A562" s="104"/>
      <c r="B562" s="442" t="s">
        <v>174</v>
      </c>
      <c r="C562" s="429" t="s">
        <v>74</v>
      </c>
      <c r="D562" s="172">
        <v>0</v>
      </c>
      <c r="E562" s="173">
        <v>0</v>
      </c>
      <c r="F562" s="173">
        <v>0</v>
      </c>
      <c r="G562" s="173">
        <v>0</v>
      </c>
      <c r="H562" s="173">
        <v>3</v>
      </c>
      <c r="I562" s="291">
        <v>3</v>
      </c>
      <c r="J562" s="172">
        <v>0</v>
      </c>
      <c r="K562" s="173">
        <v>1</v>
      </c>
      <c r="L562" s="173">
        <v>0</v>
      </c>
      <c r="M562" s="173">
        <v>0</v>
      </c>
      <c r="N562" s="173">
        <v>0</v>
      </c>
      <c r="O562" s="173">
        <v>1</v>
      </c>
      <c r="P562" s="172">
        <v>0</v>
      </c>
      <c r="Q562" s="173">
        <v>0</v>
      </c>
      <c r="R562" s="173">
        <v>1</v>
      </c>
      <c r="S562" s="173">
        <v>0</v>
      </c>
      <c r="T562" s="173">
        <v>0</v>
      </c>
      <c r="U562" s="173">
        <v>1</v>
      </c>
      <c r="V562" s="172">
        <v>0</v>
      </c>
      <c r="W562" s="173">
        <v>0</v>
      </c>
      <c r="X562" s="173">
        <v>0</v>
      </c>
      <c r="Y562" s="173">
        <v>0</v>
      </c>
      <c r="Z562" s="173">
        <v>1</v>
      </c>
      <c r="AA562" s="173">
        <v>1</v>
      </c>
      <c r="AB562" s="172">
        <v>0</v>
      </c>
      <c r="AC562" s="173">
        <v>0</v>
      </c>
      <c r="AD562" s="173">
        <v>0</v>
      </c>
      <c r="AE562" s="173">
        <v>0</v>
      </c>
      <c r="AF562" s="173">
        <v>0</v>
      </c>
      <c r="AG562" s="291">
        <v>0</v>
      </c>
    </row>
    <row r="563" spans="1:33">
      <c r="A563" s="104"/>
      <c r="B563" s="441"/>
      <c r="C563" s="58" t="s">
        <v>293</v>
      </c>
      <c r="D563" s="169">
        <v>0</v>
      </c>
      <c r="E563" s="168">
        <v>0</v>
      </c>
      <c r="F563" s="168">
        <v>0</v>
      </c>
      <c r="G563" s="168">
        <v>0</v>
      </c>
      <c r="H563" s="168">
        <v>1</v>
      </c>
      <c r="I563" s="174">
        <v>1</v>
      </c>
      <c r="J563" s="169">
        <v>0</v>
      </c>
      <c r="K563" s="168">
        <v>0</v>
      </c>
      <c r="L563" s="168">
        <v>0</v>
      </c>
      <c r="M563" s="168">
        <v>0</v>
      </c>
      <c r="N563" s="168">
        <v>2</v>
      </c>
      <c r="O563" s="168">
        <v>2</v>
      </c>
      <c r="P563" s="169">
        <v>0</v>
      </c>
      <c r="Q563" s="168">
        <v>0</v>
      </c>
      <c r="R563" s="168">
        <v>0</v>
      </c>
      <c r="S563" s="168">
        <v>1</v>
      </c>
      <c r="T563" s="168">
        <v>6</v>
      </c>
      <c r="U563" s="168">
        <v>7</v>
      </c>
      <c r="V563" s="169">
        <v>0</v>
      </c>
      <c r="W563" s="168">
        <v>0</v>
      </c>
      <c r="X563" s="168">
        <v>0</v>
      </c>
      <c r="Y563" s="168">
        <v>0</v>
      </c>
      <c r="Z563" s="168">
        <v>1</v>
      </c>
      <c r="AA563" s="168">
        <v>1</v>
      </c>
      <c r="AB563" s="169">
        <v>0</v>
      </c>
      <c r="AC563" s="168">
        <v>0</v>
      </c>
      <c r="AD563" s="168">
        <v>0</v>
      </c>
      <c r="AE563" s="168">
        <v>0</v>
      </c>
      <c r="AF563" s="168">
        <v>3</v>
      </c>
      <c r="AG563" s="174">
        <v>3</v>
      </c>
    </row>
    <row r="564" spans="1:33">
      <c r="A564" s="104"/>
      <c r="B564" s="443"/>
      <c r="C564" s="444" t="s">
        <v>36</v>
      </c>
      <c r="D564" s="170">
        <v>0</v>
      </c>
      <c r="E564" s="171">
        <v>0</v>
      </c>
      <c r="F564" s="171">
        <v>0</v>
      </c>
      <c r="G564" s="171">
        <v>0</v>
      </c>
      <c r="H564" s="171">
        <v>4</v>
      </c>
      <c r="I564" s="175">
        <v>4</v>
      </c>
      <c r="J564" s="170">
        <v>0</v>
      </c>
      <c r="K564" s="171">
        <v>1</v>
      </c>
      <c r="L564" s="171">
        <v>0</v>
      </c>
      <c r="M564" s="171">
        <v>0</v>
      </c>
      <c r="N564" s="171">
        <v>2</v>
      </c>
      <c r="O564" s="171">
        <v>3</v>
      </c>
      <c r="P564" s="170">
        <v>0</v>
      </c>
      <c r="Q564" s="171">
        <v>0</v>
      </c>
      <c r="R564" s="171">
        <v>1</v>
      </c>
      <c r="S564" s="171">
        <v>1</v>
      </c>
      <c r="T564" s="171">
        <v>6</v>
      </c>
      <c r="U564" s="171">
        <v>8</v>
      </c>
      <c r="V564" s="170">
        <v>0</v>
      </c>
      <c r="W564" s="171">
        <v>0</v>
      </c>
      <c r="X564" s="171">
        <v>0</v>
      </c>
      <c r="Y564" s="171">
        <v>0</v>
      </c>
      <c r="Z564" s="171">
        <v>2</v>
      </c>
      <c r="AA564" s="171">
        <v>2</v>
      </c>
      <c r="AB564" s="170">
        <v>0</v>
      </c>
      <c r="AC564" s="171">
        <v>0</v>
      </c>
      <c r="AD564" s="171">
        <v>0</v>
      </c>
      <c r="AE564" s="171">
        <v>0</v>
      </c>
      <c r="AF564" s="171">
        <v>3</v>
      </c>
      <c r="AG564" s="175">
        <v>3</v>
      </c>
    </row>
    <row r="565" spans="1:33">
      <c r="A565" s="446"/>
      <c r="B565" s="443" t="s">
        <v>36</v>
      </c>
      <c r="C565" s="444"/>
      <c r="D565" s="170">
        <v>7</v>
      </c>
      <c r="E565" s="171">
        <v>40</v>
      </c>
      <c r="F565" s="171">
        <v>17</v>
      </c>
      <c r="G565" s="171">
        <v>3</v>
      </c>
      <c r="H565" s="171">
        <v>27</v>
      </c>
      <c r="I565" s="175">
        <v>94</v>
      </c>
      <c r="J565" s="170">
        <v>4</v>
      </c>
      <c r="K565" s="171">
        <v>27</v>
      </c>
      <c r="L565" s="171">
        <v>20</v>
      </c>
      <c r="M565" s="171">
        <v>4</v>
      </c>
      <c r="N565" s="171">
        <v>46</v>
      </c>
      <c r="O565" s="171">
        <v>101</v>
      </c>
      <c r="P565" s="170">
        <v>2</v>
      </c>
      <c r="Q565" s="171">
        <v>28</v>
      </c>
      <c r="R565" s="171">
        <v>16</v>
      </c>
      <c r="S565" s="171">
        <v>5</v>
      </c>
      <c r="T565" s="171">
        <v>33</v>
      </c>
      <c r="U565" s="171">
        <v>84</v>
      </c>
      <c r="V565" s="170">
        <v>2</v>
      </c>
      <c r="W565" s="171">
        <v>33</v>
      </c>
      <c r="X565" s="171">
        <v>13</v>
      </c>
      <c r="Y565" s="171">
        <v>6</v>
      </c>
      <c r="Z565" s="171">
        <v>48</v>
      </c>
      <c r="AA565" s="171">
        <v>102</v>
      </c>
      <c r="AB565" s="170">
        <v>1</v>
      </c>
      <c r="AC565" s="171">
        <v>22</v>
      </c>
      <c r="AD565" s="171">
        <v>9</v>
      </c>
      <c r="AE565" s="171">
        <v>6</v>
      </c>
      <c r="AF565" s="171">
        <v>26</v>
      </c>
      <c r="AG565" s="175">
        <v>64</v>
      </c>
    </row>
    <row r="566" spans="1:33">
      <c r="A566" s="104" t="s">
        <v>15</v>
      </c>
      <c r="B566" s="441" t="s">
        <v>75</v>
      </c>
      <c r="C566" s="58" t="s">
        <v>76</v>
      </c>
      <c r="D566" s="169">
        <v>0</v>
      </c>
      <c r="E566" s="168">
        <v>0</v>
      </c>
      <c r="F566" s="168">
        <v>0</v>
      </c>
      <c r="G566" s="168">
        <v>0</v>
      </c>
      <c r="H566" s="168">
        <v>0</v>
      </c>
      <c r="I566" s="174">
        <v>0</v>
      </c>
      <c r="J566" s="169">
        <v>0</v>
      </c>
      <c r="K566" s="168">
        <v>0</v>
      </c>
      <c r="L566" s="168">
        <v>1</v>
      </c>
      <c r="M566" s="168">
        <v>0</v>
      </c>
      <c r="N566" s="168">
        <v>0</v>
      </c>
      <c r="O566" s="168">
        <v>1</v>
      </c>
      <c r="P566" s="169">
        <v>0</v>
      </c>
      <c r="Q566" s="168">
        <v>0</v>
      </c>
      <c r="R566" s="168">
        <v>0</v>
      </c>
      <c r="S566" s="168">
        <v>0</v>
      </c>
      <c r="T566" s="168">
        <v>0</v>
      </c>
      <c r="U566" s="168">
        <v>0</v>
      </c>
      <c r="V566" s="169">
        <v>0</v>
      </c>
      <c r="W566" s="168">
        <v>0</v>
      </c>
      <c r="X566" s="168">
        <v>0</v>
      </c>
      <c r="Y566" s="168">
        <v>0</v>
      </c>
      <c r="Z566" s="168">
        <v>0</v>
      </c>
      <c r="AA566" s="168">
        <v>0</v>
      </c>
      <c r="AB566" s="169">
        <v>0</v>
      </c>
      <c r="AC566" s="168">
        <v>0</v>
      </c>
      <c r="AD566" s="168">
        <v>0</v>
      </c>
      <c r="AE566" s="168">
        <v>0</v>
      </c>
      <c r="AF566" s="168">
        <v>0</v>
      </c>
      <c r="AG566" s="174">
        <v>0</v>
      </c>
    </row>
    <row r="567" spans="1:33" ht="26.25">
      <c r="A567" s="104"/>
      <c r="B567" s="442" t="s">
        <v>77</v>
      </c>
      <c r="C567" s="429" t="s">
        <v>78</v>
      </c>
      <c r="D567" s="172">
        <v>0</v>
      </c>
      <c r="E567" s="173">
        <v>1</v>
      </c>
      <c r="F567" s="173">
        <v>1</v>
      </c>
      <c r="G567" s="173">
        <v>0</v>
      </c>
      <c r="H567" s="173">
        <v>0</v>
      </c>
      <c r="I567" s="291">
        <v>2</v>
      </c>
      <c r="J567" s="172">
        <v>0</v>
      </c>
      <c r="K567" s="173">
        <v>4</v>
      </c>
      <c r="L567" s="173">
        <v>2</v>
      </c>
      <c r="M567" s="173">
        <v>0</v>
      </c>
      <c r="N567" s="173">
        <v>0</v>
      </c>
      <c r="O567" s="173">
        <v>6</v>
      </c>
      <c r="P567" s="172">
        <v>0</v>
      </c>
      <c r="Q567" s="173">
        <v>3</v>
      </c>
      <c r="R567" s="173">
        <v>1</v>
      </c>
      <c r="S567" s="173">
        <v>0</v>
      </c>
      <c r="T567" s="173">
        <v>0</v>
      </c>
      <c r="U567" s="173">
        <v>4</v>
      </c>
      <c r="V567" s="172">
        <v>0</v>
      </c>
      <c r="W567" s="173">
        <v>0</v>
      </c>
      <c r="X567" s="173">
        <v>0</v>
      </c>
      <c r="Y567" s="173">
        <v>0</v>
      </c>
      <c r="Z567" s="173">
        <v>0</v>
      </c>
      <c r="AA567" s="173">
        <v>0</v>
      </c>
      <c r="AB567" s="172">
        <v>0</v>
      </c>
      <c r="AC567" s="173">
        <v>0</v>
      </c>
      <c r="AD567" s="173">
        <v>1</v>
      </c>
      <c r="AE567" s="173">
        <v>0</v>
      </c>
      <c r="AF567" s="173">
        <v>0</v>
      </c>
      <c r="AG567" s="291">
        <v>1</v>
      </c>
    </row>
    <row r="568" spans="1:33" ht="26.25">
      <c r="A568" s="104"/>
      <c r="B568" s="441"/>
      <c r="C568" s="58" t="s">
        <v>79</v>
      </c>
      <c r="D568" s="169">
        <v>3</v>
      </c>
      <c r="E568" s="168">
        <v>29</v>
      </c>
      <c r="F568" s="168">
        <v>29</v>
      </c>
      <c r="G568" s="168">
        <v>0</v>
      </c>
      <c r="H568" s="168">
        <v>2</v>
      </c>
      <c r="I568" s="174">
        <v>63</v>
      </c>
      <c r="J568" s="169">
        <v>2</v>
      </c>
      <c r="K568" s="168">
        <v>24</v>
      </c>
      <c r="L568" s="168">
        <v>23</v>
      </c>
      <c r="M568" s="168">
        <v>0</v>
      </c>
      <c r="N568" s="168">
        <v>3</v>
      </c>
      <c r="O568" s="168">
        <v>52</v>
      </c>
      <c r="P568" s="169">
        <v>1</v>
      </c>
      <c r="Q568" s="168">
        <v>22</v>
      </c>
      <c r="R568" s="168">
        <v>25</v>
      </c>
      <c r="S568" s="168">
        <v>0</v>
      </c>
      <c r="T568" s="168">
        <v>4</v>
      </c>
      <c r="U568" s="168">
        <v>52</v>
      </c>
      <c r="V568" s="169">
        <v>1</v>
      </c>
      <c r="W568" s="168">
        <v>22</v>
      </c>
      <c r="X568" s="168">
        <v>35</v>
      </c>
      <c r="Y568" s="168">
        <v>0</v>
      </c>
      <c r="Z568" s="168">
        <v>6</v>
      </c>
      <c r="AA568" s="168">
        <v>64</v>
      </c>
      <c r="AB568" s="169">
        <v>0</v>
      </c>
      <c r="AC568" s="168">
        <v>15</v>
      </c>
      <c r="AD568" s="168">
        <v>26</v>
      </c>
      <c r="AE568" s="168">
        <v>0</v>
      </c>
      <c r="AF568" s="168">
        <v>4</v>
      </c>
      <c r="AG568" s="174">
        <v>45</v>
      </c>
    </row>
    <row r="569" spans="1:33">
      <c r="A569" s="104"/>
      <c r="B569" s="443"/>
      <c r="C569" s="444" t="s">
        <v>36</v>
      </c>
      <c r="D569" s="170">
        <v>3</v>
      </c>
      <c r="E569" s="171">
        <v>30</v>
      </c>
      <c r="F569" s="171">
        <v>30</v>
      </c>
      <c r="G569" s="171">
        <v>0</v>
      </c>
      <c r="H569" s="171">
        <v>2</v>
      </c>
      <c r="I569" s="175">
        <v>65</v>
      </c>
      <c r="J569" s="170">
        <v>2</v>
      </c>
      <c r="K569" s="171">
        <v>28</v>
      </c>
      <c r="L569" s="171">
        <v>25</v>
      </c>
      <c r="M569" s="171">
        <v>0</v>
      </c>
      <c r="N569" s="171">
        <v>3</v>
      </c>
      <c r="O569" s="171">
        <v>58</v>
      </c>
      <c r="P569" s="170">
        <v>1</v>
      </c>
      <c r="Q569" s="171">
        <v>25</v>
      </c>
      <c r="R569" s="171">
        <v>26</v>
      </c>
      <c r="S569" s="171">
        <v>0</v>
      </c>
      <c r="T569" s="171">
        <v>4</v>
      </c>
      <c r="U569" s="171">
        <v>56</v>
      </c>
      <c r="V569" s="170">
        <v>1</v>
      </c>
      <c r="W569" s="171">
        <v>22</v>
      </c>
      <c r="X569" s="171">
        <v>35</v>
      </c>
      <c r="Y569" s="171">
        <v>0</v>
      </c>
      <c r="Z569" s="171">
        <v>6</v>
      </c>
      <c r="AA569" s="171">
        <v>64</v>
      </c>
      <c r="AB569" s="170">
        <v>0</v>
      </c>
      <c r="AC569" s="171">
        <v>15</v>
      </c>
      <c r="AD569" s="171">
        <v>27</v>
      </c>
      <c r="AE569" s="171">
        <v>0</v>
      </c>
      <c r="AF569" s="171">
        <v>4</v>
      </c>
      <c r="AG569" s="175">
        <v>46</v>
      </c>
    </row>
    <row r="570" spans="1:33">
      <c r="A570" s="104"/>
      <c r="B570" s="445" t="s">
        <v>175</v>
      </c>
      <c r="C570" s="440" t="s">
        <v>81</v>
      </c>
      <c r="D570" s="179">
        <v>0</v>
      </c>
      <c r="E570" s="178">
        <v>1</v>
      </c>
      <c r="F570" s="178">
        <v>0</v>
      </c>
      <c r="G570" s="178">
        <v>0</v>
      </c>
      <c r="H570" s="178">
        <v>0</v>
      </c>
      <c r="I570" s="180">
        <v>1</v>
      </c>
      <c r="J570" s="179">
        <v>0</v>
      </c>
      <c r="K570" s="178">
        <v>1</v>
      </c>
      <c r="L570" s="178">
        <v>0</v>
      </c>
      <c r="M570" s="178">
        <v>0</v>
      </c>
      <c r="N570" s="178">
        <v>0</v>
      </c>
      <c r="O570" s="178">
        <v>1</v>
      </c>
      <c r="P570" s="179">
        <v>0</v>
      </c>
      <c r="Q570" s="178">
        <v>2</v>
      </c>
      <c r="R570" s="178">
        <v>0</v>
      </c>
      <c r="S570" s="178">
        <v>0</v>
      </c>
      <c r="T570" s="178">
        <v>4</v>
      </c>
      <c r="U570" s="178">
        <v>6</v>
      </c>
      <c r="V570" s="179">
        <v>0</v>
      </c>
      <c r="W570" s="178">
        <v>1</v>
      </c>
      <c r="X570" s="178">
        <v>1</v>
      </c>
      <c r="Y570" s="178">
        <v>0</v>
      </c>
      <c r="Z570" s="178">
        <v>0</v>
      </c>
      <c r="AA570" s="178">
        <v>2</v>
      </c>
      <c r="AB570" s="179">
        <v>0</v>
      </c>
      <c r="AC570" s="178">
        <v>0</v>
      </c>
      <c r="AD570" s="178">
        <v>1</v>
      </c>
      <c r="AE570" s="178">
        <v>1</v>
      </c>
      <c r="AF570" s="178">
        <v>0</v>
      </c>
      <c r="AG570" s="180">
        <v>2</v>
      </c>
    </row>
    <row r="571" spans="1:33">
      <c r="A571" s="104"/>
      <c r="B571" s="441" t="s">
        <v>82</v>
      </c>
      <c r="C571" s="58" t="s">
        <v>83</v>
      </c>
      <c r="D571" s="169">
        <v>0</v>
      </c>
      <c r="E571" s="168">
        <v>21</v>
      </c>
      <c r="F571" s="168">
        <v>44</v>
      </c>
      <c r="G571" s="168">
        <v>20</v>
      </c>
      <c r="H571" s="168">
        <v>89</v>
      </c>
      <c r="I571" s="174">
        <v>174</v>
      </c>
      <c r="J571" s="169">
        <v>0</v>
      </c>
      <c r="K571" s="168">
        <v>14</v>
      </c>
      <c r="L571" s="168">
        <v>40</v>
      </c>
      <c r="M571" s="168">
        <v>14</v>
      </c>
      <c r="N571" s="168">
        <v>124</v>
      </c>
      <c r="O571" s="168">
        <v>192</v>
      </c>
      <c r="P571" s="169">
        <v>0</v>
      </c>
      <c r="Q571" s="168">
        <v>10</v>
      </c>
      <c r="R571" s="168">
        <v>19</v>
      </c>
      <c r="S571" s="168">
        <v>17</v>
      </c>
      <c r="T571" s="168">
        <v>140</v>
      </c>
      <c r="U571" s="168">
        <v>186</v>
      </c>
      <c r="V571" s="169">
        <v>0</v>
      </c>
      <c r="W571" s="168">
        <v>10</v>
      </c>
      <c r="X571" s="168">
        <v>19</v>
      </c>
      <c r="Y571" s="168">
        <v>26</v>
      </c>
      <c r="Z571" s="168">
        <v>112</v>
      </c>
      <c r="AA571" s="168">
        <v>167</v>
      </c>
      <c r="AB571" s="169">
        <v>0</v>
      </c>
      <c r="AC571" s="168">
        <v>7</v>
      </c>
      <c r="AD571" s="168">
        <v>14</v>
      </c>
      <c r="AE571" s="168">
        <v>11</v>
      </c>
      <c r="AF571" s="168">
        <v>94</v>
      </c>
      <c r="AG571" s="174">
        <v>126</v>
      </c>
    </row>
    <row r="572" spans="1:33">
      <c r="A572" s="104"/>
      <c r="B572" s="445" t="s">
        <v>85</v>
      </c>
      <c r="C572" s="440" t="s">
        <v>294</v>
      </c>
      <c r="D572" s="179">
        <v>0</v>
      </c>
      <c r="E572" s="178">
        <v>1</v>
      </c>
      <c r="F572" s="178">
        <v>1</v>
      </c>
      <c r="G572" s="178">
        <v>1</v>
      </c>
      <c r="H572" s="178">
        <v>0</v>
      </c>
      <c r="I572" s="180">
        <v>3</v>
      </c>
      <c r="J572" s="179">
        <v>0</v>
      </c>
      <c r="K572" s="178">
        <v>1</v>
      </c>
      <c r="L572" s="178">
        <v>1</v>
      </c>
      <c r="M572" s="178">
        <v>1</v>
      </c>
      <c r="N572" s="178">
        <v>4</v>
      </c>
      <c r="O572" s="178">
        <v>7</v>
      </c>
      <c r="P572" s="179">
        <v>0</v>
      </c>
      <c r="Q572" s="178">
        <v>0</v>
      </c>
      <c r="R572" s="178">
        <v>0</v>
      </c>
      <c r="S572" s="178">
        <v>0</v>
      </c>
      <c r="T572" s="178">
        <v>5</v>
      </c>
      <c r="U572" s="178">
        <v>5</v>
      </c>
      <c r="V572" s="179">
        <v>0</v>
      </c>
      <c r="W572" s="178">
        <v>0</v>
      </c>
      <c r="X572" s="178">
        <v>1</v>
      </c>
      <c r="Y572" s="178">
        <v>0</v>
      </c>
      <c r="Z572" s="178">
        <v>0</v>
      </c>
      <c r="AA572" s="178">
        <v>1</v>
      </c>
      <c r="AB572" s="179">
        <v>0</v>
      </c>
      <c r="AC572" s="178">
        <v>1</v>
      </c>
      <c r="AD572" s="178">
        <v>0</v>
      </c>
      <c r="AE572" s="178">
        <v>0</v>
      </c>
      <c r="AF572" s="178">
        <v>0</v>
      </c>
      <c r="AG572" s="180">
        <v>1</v>
      </c>
    </row>
    <row r="573" spans="1:33">
      <c r="A573" s="446"/>
      <c r="B573" s="443" t="s">
        <v>36</v>
      </c>
      <c r="C573" s="444"/>
      <c r="D573" s="170">
        <v>3</v>
      </c>
      <c r="E573" s="171">
        <v>53</v>
      </c>
      <c r="F573" s="171">
        <v>75</v>
      </c>
      <c r="G573" s="171">
        <v>21</v>
      </c>
      <c r="H573" s="171">
        <v>91</v>
      </c>
      <c r="I573" s="175">
        <v>243</v>
      </c>
      <c r="J573" s="170">
        <v>2</v>
      </c>
      <c r="K573" s="171">
        <v>44</v>
      </c>
      <c r="L573" s="171">
        <v>67</v>
      </c>
      <c r="M573" s="171">
        <v>15</v>
      </c>
      <c r="N573" s="171">
        <v>131</v>
      </c>
      <c r="O573" s="171">
        <v>259</v>
      </c>
      <c r="P573" s="170">
        <v>1</v>
      </c>
      <c r="Q573" s="171">
        <v>37</v>
      </c>
      <c r="R573" s="171">
        <v>45</v>
      </c>
      <c r="S573" s="171">
        <v>17</v>
      </c>
      <c r="T573" s="171">
        <v>153</v>
      </c>
      <c r="U573" s="171">
        <v>253</v>
      </c>
      <c r="V573" s="170">
        <v>1</v>
      </c>
      <c r="W573" s="171">
        <v>33</v>
      </c>
      <c r="X573" s="171">
        <v>56</v>
      </c>
      <c r="Y573" s="171">
        <v>26</v>
      </c>
      <c r="Z573" s="171">
        <v>118</v>
      </c>
      <c r="AA573" s="171">
        <v>234</v>
      </c>
      <c r="AB573" s="170">
        <v>0</v>
      </c>
      <c r="AC573" s="171">
        <v>23</v>
      </c>
      <c r="AD573" s="171">
        <v>42</v>
      </c>
      <c r="AE573" s="171">
        <v>12</v>
      </c>
      <c r="AF573" s="171">
        <v>98</v>
      </c>
      <c r="AG573" s="175">
        <v>175</v>
      </c>
    </row>
    <row r="574" spans="1:33" ht="26.25">
      <c r="A574" s="104" t="s">
        <v>16</v>
      </c>
      <c r="B574" s="441" t="s">
        <v>185</v>
      </c>
      <c r="C574" s="58" t="s">
        <v>86</v>
      </c>
      <c r="D574" s="169">
        <v>1</v>
      </c>
      <c r="E574" s="168">
        <v>4</v>
      </c>
      <c r="F574" s="168">
        <v>3</v>
      </c>
      <c r="G574" s="168">
        <v>0</v>
      </c>
      <c r="H574" s="168">
        <v>7</v>
      </c>
      <c r="I574" s="174">
        <v>15</v>
      </c>
      <c r="J574" s="169">
        <v>0</v>
      </c>
      <c r="K574" s="168">
        <v>6</v>
      </c>
      <c r="L574" s="168">
        <v>5</v>
      </c>
      <c r="M574" s="168">
        <v>3</v>
      </c>
      <c r="N574" s="168">
        <v>6</v>
      </c>
      <c r="O574" s="168">
        <v>20</v>
      </c>
      <c r="P574" s="169">
        <v>2</v>
      </c>
      <c r="Q574" s="168">
        <v>1</v>
      </c>
      <c r="R574" s="168">
        <v>7</v>
      </c>
      <c r="S574" s="168">
        <v>1</v>
      </c>
      <c r="T574" s="168">
        <v>9</v>
      </c>
      <c r="U574" s="168">
        <v>20</v>
      </c>
      <c r="V574" s="169">
        <v>0</v>
      </c>
      <c r="W574" s="168">
        <v>3</v>
      </c>
      <c r="X574" s="168">
        <v>6</v>
      </c>
      <c r="Y574" s="168">
        <v>1</v>
      </c>
      <c r="Z574" s="168">
        <v>6</v>
      </c>
      <c r="AA574" s="168">
        <v>16</v>
      </c>
      <c r="AB574" s="169">
        <v>0</v>
      </c>
      <c r="AC574" s="168">
        <v>9</v>
      </c>
      <c r="AD574" s="168">
        <v>7</v>
      </c>
      <c r="AE574" s="168">
        <v>0</v>
      </c>
      <c r="AF574" s="168">
        <v>12</v>
      </c>
      <c r="AG574" s="174">
        <v>28</v>
      </c>
    </row>
    <row r="575" spans="1:33">
      <c r="A575" s="104"/>
      <c r="B575" s="441"/>
      <c r="C575" s="58" t="s">
        <v>295</v>
      </c>
      <c r="D575" s="169">
        <v>0</v>
      </c>
      <c r="E575" s="168">
        <v>0</v>
      </c>
      <c r="F575" s="168">
        <v>0</v>
      </c>
      <c r="G575" s="168">
        <v>0</v>
      </c>
      <c r="H575" s="168">
        <v>0</v>
      </c>
      <c r="I575" s="174">
        <v>0</v>
      </c>
      <c r="J575" s="169">
        <v>0</v>
      </c>
      <c r="K575" s="168">
        <v>0</v>
      </c>
      <c r="L575" s="168">
        <v>0</v>
      </c>
      <c r="M575" s="168">
        <v>0</v>
      </c>
      <c r="N575" s="168">
        <v>0</v>
      </c>
      <c r="O575" s="168">
        <v>0</v>
      </c>
      <c r="P575" s="169">
        <v>0</v>
      </c>
      <c r="Q575" s="168">
        <v>0</v>
      </c>
      <c r="R575" s="168">
        <v>0</v>
      </c>
      <c r="S575" s="168">
        <v>0</v>
      </c>
      <c r="T575" s="168">
        <v>1</v>
      </c>
      <c r="U575" s="168">
        <v>1</v>
      </c>
      <c r="V575" s="169">
        <v>0</v>
      </c>
      <c r="W575" s="168">
        <v>0</v>
      </c>
      <c r="X575" s="168">
        <v>0</v>
      </c>
      <c r="Y575" s="168">
        <v>0</v>
      </c>
      <c r="Z575" s="168">
        <v>0</v>
      </c>
      <c r="AA575" s="168">
        <v>0</v>
      </c>
      <c r="AB575" s="169">
        <v>0</v>
      </c>
      <c r="AC575" s="168">
        <v>0</v>
      </c>
      <c r="AD575" s="168">
        <v>0</v>
      </c>
      <c r="AE575" s="168">
        <v>0</v>
      </c>
      <c r="AF575" s="168">
        <v>0</v>
      </c>
      <c r="AG575" s="174">
        <v>0</v>
      </c>
    </row>
    <row r="576" spans="1:33">
      <c r="A576" s="104"/>
      <c r="B576" s="441"/>
      <c r="C576" s="58" t="s">
        <v>36</v>
      </c>
      <c r="D576" s="169">
        <v>1</v>
      </c>
      <c r="E576" s="168">
        <v>4</v>
      </c>
      <c r="F576" s="168">
        <v>3</v>
      </c>
      <c r="G576" s="168">
        <v>0</v>
      </c>
      <c r="H576" s="168">
        <v>7</v>
      </c>
      <c r="I576" s="174">
        <v>15</v>
      </c>
      <c r="J576" s="169">
        <v>0</v>
      </c>
      <c r="K576" s="168">
        <v>6</v>
      </c>
      <c r="L576" s="168">
        <v>5</v>
      </c>
      <c r="M576" s="168">
        <v>3</v>
      </c>
      <c r="N576" s="168">
        <v>6</v>
      </c>
      <c r="O576" s="168">
        <v>20</v>
      </c>
      <c r="P576" s="169">
        <v>2</v>
      </c>
      <c r="Q576" s="168">
        <v>1</v>
      </c>
      <c r="R576" s="168">
        <v>7</v>
      </c>
      <c r="S576" s="168">
        <v>1</v>
      </c>
      <c r="T576" s="168">
        <v>10</v>
      </c>
      <c r="U576" s="168">
        <v>21</v>
      </c>
      <c r="V576" s="169">
        <v>0</v>
      </c>
      <c r="W576" s="168">
        <v>3</v>
      </c>
      <c r="X576" s="168">
        <v>6</v>
      </c>
      <c r="Y576" s="168">
        <v>1</v>
      </c>
      <c r="Z576" s="168">
        <v>6</v>
      </c>
      <c r="AA576" s="168">
        <v>16</v>
      </c>
      <c r="AB576" s="169">
        <v>0</v>
      </c>
      <c r="AC576" s="168">
        <v>9</v>
      </c>
      <c r="AD576" s="168">
        <v>7</v>
      </c>
      <c r="AE576" s="168">
        <v>0</v>
      </c>
      <c r="AF576" s="168">
        <v>12</v>
      </c>
      <c r="AG576" s="174">
        <v>28</v>
      </c>
    </row>
    <row r="577" spans="1:33" ht="26.25">
      <c r="A577" s="104"/>
      <c r="B577" s="442" t="s">
        <v>186</v>
      </c>
      <c r="C577" s="429" t="s">
        <v>190</v>
      </c>
      <c r="D577" s="172">
        <v>3</v>
      </c>
      <c r="E577" s="173">
        <v>11</v>
      </c>
      <c r="F577" s="173">
        <v>19</v>
      </c>
      <c r="G577" s="173">
        <v>5</v>
      </c>
      <c r="H577" s="173">
        <v>22</v>
      </c>
      <c r="I577" s="291">
        <v>60</v>
      </c>
      <c r="J577" s="172">
        <v>0</v>
      </c>
      <c r="K577" s="173">
        <v>13</v>
      </c>
      <c r="L577" s="173">
        <v>14</v>
      </c>
      <c r="M577" s="173">
        <v>6</v>
      </c>
      <c r="N577" s="173">
        <v>30</v>
      </c>
      <c r="O577" s="173">
        <v>63</v>
      </c>
      <c r="P577" s="172">
        <v>1</v>
      </c>
      <c r="Q577" s="173">
        <v>16</v>
      </c>
      <c r="R577" s="173">
        <v>19</v>
      </c>
      <c r="S577" s="173">
        <v>7</v>
      </c>
      <c r="T577" s="173">
        <v>48</v>
      </c>
      <c r="U577" s="173">
        <v>91</v>
      </c>
      <c r="V577" s="172">
        <v>1</v>
      </c>
      <c r="W577" s="173">
        <v>14</v>
      </c>
      <c r="X577" s="173">
        <v>13</v>
      </c>
      <c r="Y577" s="173">
        <v>6</v>
      </c>
      <c r="Z577" s="173">
        <v>47</v>
      </c>
      <c r="AA577" s="173">
        <v>81</v>
      </c>
      <c r="AB577" s="172">
        <v>2</v>
      </c>
      <c r="AC577" s="173">
        <v>25</v>
      </c>
      <c r="AD577" s="173">
        <v>11</v>
      </c>
      <c r="AE577" s="173">
        <v>4</v>
      </c>
      <c r="AF577" s="173">
        <v>45</v>
      </c>
      <c r="AG577" s="291">
        <v>87</v>
      </c>
    </row>
    <row r="578" spans="1:33">
      <c r="A578" s="104"/>
      <c r="B578" s="441"/>
      <c r="C578" s="58" t="s">
        <v>87</v>
      </c>
      <c r="D578" s="169">
        <v>0</v>
      </c>
      <c r="E578" s="168">
        <v>2</v>
      </c>
      <c r="F578" s="168">
        <v>0</v>
      </c>
      <c r="G578" s="168">
        <v>2</v>
      </c>
      <c r="H578" s="168">
        <v>0</v>
      </c>
      <c r="I578" s="174">
        <v>4</v>
      </c>
      <c r="J578" s="169">
        <v>0</v>
      </c>
      <c r="K578" s="168">
        <v>0</v>
      </c>
      <c r="L578" s="168">
        <v>1</v>
      </c>
      <c r="M578" s="168">
        <v>0</v>
      </c>
      <c r="N578" s="168">
        <v>1</v>
      </c>
      <c r="O578" s="168">
        <v>2</v>
      </c>
      <c r="P578" s="169">
        <v>1</v>
      </c>
      <c r="Q578" s="168">
        <v>0</v>
      </c>
      <c r="R578" s="168">
        <v>0</v>
      </c>
      <c r="S578" s="168">
        <v>0</v>
      </c>
      <c r="T578" s="168">
        <v>0</v>
      </c>
      <c r="U578" s="168">
        <v>1</v>
      </c>
      <c r="V578" s="169">
        <v>0</v>
      </c>
      <c r="W578" s="168">
        <v>1</v>
      </c>
      <c r="X578" s="168">
        <v>1</v>
      </c>
      <c r="Y578" s="168">
        <v>0</v>
      </c>
      <c r="Z578" s="168">
        <v>2</v>
      </c>
      <c r="AA578" s="168">
        <v>4</v>
      </c>
      <c r="AB578" s="169">
        <v>0</v>
      </c>
      <c r="AC578" s="168">
        <v>0</v>
      </c>
      <c r="AD578" s="168">
        <v>0</v>
      </c>
      <c r="AE578" s="168">
        <v>0</v>
      </c>
      <c r="AF578" s="168">
        <v>0</v>
      </c>
      <c r="AG578" s="174">
        <v>0</v>
      </c>
    </row>
    <row r="579" spans="1:33" ht="26.25">
      <c r="A579" s="104"/>
      <c r="B579" s="441"/>
      <c r="C579" s="58" t="s">
        <v>88</v>
      </c>
      <c r="D579" s="169">
        <v>0</v>
      </c>
      <c r="E579" s="168">
        <v>0</v>
      </c>
      <c r="F579" s="168">
        <v>0</v>
      </c>
      <c r="G579" s="168">
        <v>0</v>
      </c>
      <c r="H579" s="168">
        <v>0</v>
      </c>
      <c r="I579" s="174">
        <v>0</v>
      </c>
      <c r="J579" s="169">
        <v>0</v>
      </c>
      <c r="K579" s="168">
        <v>0</v>
      </c>
      <c r="L579" s="168">
        <v>0</v>
      </c>
      <c r="M579" s="168">
        <v>0</v>
      </c>
      <c r="N579" s="168">
        <v>0</v>
      </c>
      <c r="O579" s="168">
        <v>0</v>
      </c>
      <c r="P579" s="169">
        <v>0</v>
      </c>
      <c r="Q579" s="168">
        <v>0</v>
      </c>
      <c r="R579" s="168">
        <v>0</v>
      </c>
      <c r="S579" s="168">
        <v>0</v>
      </c>
      <c r="T579" s="168">
        <v>0</v>
      </c>
      <c r="U579" s="168">
        <v>0</v>
      </c>
      <c r="V579" s="169">
        <v>0</v>
      </c>
      <c r="W579" s="168">
        <v>1</v>
      </c>
      <c r="X579" s="168">
        <v>0</v>
      </c>
      <c r="Y579" s="168">
        <v>0</v>
      </c>
      <c r="Z579" s="168">
        <v>1</v>
      </c>
      <c r="AA579" s="168">
        <v>2</v>
      </c>
      <c r="AB579" s="169">
        <v>0</v>
      </c>
      <c r="AC579" s="168">
        <v>0</v>
      </c>
      <c r="AD579" s="168">
        <v>0</v>
      </c>
      <c r="AE579" s="168">
        <v>0</v>
      </c>
      <c r="AF579" s="168">
        <v>0</v>
      </c>
      <c r="AG579" s="174">
        <v>0</v>
      </c>
    </row>
    <row r="580" spans="1:33">
      <c r="A580" s="104"/>
      <c r="B580" s="443"/>
      <c r="C580" s="444" t="s">
        <v>36</v>
      </c>
      <c r="D580" s="170">
        <v>3</v>
      </c>
      <c r="E580" s="171">
        <v>13</v>
      </c>
      <c r="F580" s="171">
        <v>19</v>
      </c>
      <c r="G580" s="171">
        <v>7</v>
      </c>
      <c r="H580" s="171">
        <v>22</v>
      </c>
      <c r="I580" s="175">
        <v>64</v>
      </c>
      <c r="J580" s="170">
        <v>0</v>
      </c>
      <c r="K580" s="171">
        <v>13</v>
      </c>
      <c r="L580" s="171">
        <v>15</v>
      </c>
      <c r="M580" s="171">
        <v>6</v>
      </c>
      <c r="N580" s="171">
        <v>31</v>
      </c>
      <c r="O580" s="171">
        <v>65</v>
      </c>
      <c r="P580" s="170">
        <v>2</v>
      </c>
      <c r="Q580" s="171">
        <v>16</v>
      </c>
      <c r="R580" s="171">
        <v>19</v>
      </c>
      <c r="S580" s="171">
        <v>7</v>
      </c>
      <c r="T580" s="171">
        <v>48</v>
      </c>
      <c r="U580" s="171">
        <v>92</v>
      </c>
      <c r="V580" s="170">
        <v>1</v>
      </c>
      <c r="W580" s="171">
        <v>16</v>
      </c>
      <c r="X580" s="171">
        <v>14</v>
      </c>
      <c r="Y580" s="171">
        <v>6</v>
      </c>
      <c r="Z580" s="171">
        <v>50</v>
      </c>
      <c r="AA580" s="171">
        <v>87</v>
      </c>
      <c r="AB580" s="170">
        <v>2</v>
      </c>
      <c r="AC580" s="171">
        <v>25</v>
      </c>
      <c r="AD580" s="171">
        <v>11</v>
      </c>
      <c r="AE580" s="171">
        <v>4</v>
      </c>
      <c r="AF580" s="171">
        <v>45</v>
      </c>
      <c r="AG580" s="175">
        <v>87</v>
      </c>
    </row>
    <row r="581" spans="1:33">
      <c r="A581" s="446"/>
      <c r="B581" s="443" t="s">
        <v>36</v>
      </c>
      <c r="C581" s="444"/>
      <c r="D581" s="170">
        <v>4</v>
      </c>
      <c r="E581" s="171">
        <v>17</v>
      </c>
      <c r="F581" s="171">
        <v>22</v>
      </c>
      <c r="G581" s="171">
        <v>7</v>
      </c>
      <c r="H581" s="171">
        <v>29</v>
      </c>
      <c r="I581" s="175">
        <v>79</v>
      </c>
      <c r="J581" s="170">
        <v>0</v>
      </c>
      <c r="K581" s="171">
        <v>19</v>
      </c>
      <c r="L581" s="171">
        <v>20</v>
      </c>
      <c r="M581" s="171">
        <v>9</v>
      </c>
      <c r="N581" s="171">
        <v>37</v>
      </c>
      <c r="O581" s="171">
        <v>85</v>
      </c>
      <c r="P581" s="170">
        <v>4</v>
      </c>
      <c r="Q581" s="171">
        <v>17</v>
      </c>
      <c r="R581" s="171">
        <v>26</v>
      </c>
      <c r="S581" s="171">
        <v>8</v>
      </c>
      <c r="T581" s="171">
        <v>58</v>
      </c>
      <c r="U581" s="171">
        <v>113</v>
      </c>
      <c r="V581" s="170">
        <v>1</v>
      </c>
      <c r="W581" s="171">
        <v>19</v>
      </c>
      <c r="X581" s="171">
        <v>20</v>
      </c>
      <c r="Y581" s="171">
        <v>7</v>
      </c>
      <c r="Z581" s="171">
        <v>56</v>
      </c>
      <c r="AA581" s="171">
        <v>103</v>
      </c>
      <c r="AB581" s="170">
        <v>2</v>
      </c>
      <c r="AC581" s="171">
        <v>34</v>
      </c>
      <c r="AD581" s="171">
        <v>18</v>
      </c>
      <c r="AE581" s="171">
        <v>4</v>
      </c>
      <c r="AF581" s="171">
        <v>57</v>
      </c>
      <c r="AG581" s="175">
        <v>115</v>
      </c>
    </row>
    <row r="582" spans="1:33">
      <c r="A582" s="104" t="s">
        <v>17</v>
      </c>
      <c r="B582" s="441" t="s">
        <v>89</v>
      </c>
      <c r="C582" s="58" t="s">
        <v>90</v>
      </c>
      <c r="D582" s="169">
        <v>5</v>
      </c>
      <c r="E582" s="168">
        <v>6</v>
      </c>
      <c r="F582" s="168">
        <v>6</v>
      </c>
      <c r="G582" s="168">
        <v>0</v>
      </c>
      <c r="H582" s="168">
        <v>3</v>
      </c>
      <c r="I582" s="174">
        <v>20</v>
      </c>
      <c r="J582" s="169">
        <v>3</v>
      </c>
      <c r="K582" s="168">
        <v>15</v>
      </c>
      <c r="L582" s="168">
        <v>3</v>
      </c>
      <c r="M582" s="168">
        <v>0</v>
      </c>
      <c r="N582" s="168">
        <v>2</v>
      </c>
      <c r="O582" s="168">
        <v>23</v>
      </c>
      <c r="P582" s="169">
        <v>1</v>
      </c>
      <c r="Q582" s="168">
        <v>9</v>
      </c>
      <c r="R582" s="168">
        <v>1</v>
      </c>
      <c r="S582" s="168">
        <v>0</v>
      </c>
      <c r="T582" s="168">
        <v>4</v>
      </c>
      <c r="U582" s="168">
        <v>15</v>
      </c>
      <c r="V582" s="169">
        <v>2</v>
      </c>
      <c r="W582" s="168">
        <v>10</v>
      </c>
      <c r="X582" s="168">
        <v>4</v>
      </c>
      <c r="Y582" s="168">
        <v>1</v>
      </c>
      <c r="Z582" s="168">
        <v>2</v>
      </c>
      <c r="AA582" s="168">
        <v>19</v>
      </c>
      <c r="AB582" s="169">
        <v>1</v>
      </c>
      <c r="AC582" s="168">
        <v>7</v>
      </c>
      <c r="AD582" s="168">
        <v>0</v>
      </c>
      <c r="AE582" s="168">
        <v>1</v>
      </c>
      <c r="AF582" s="168">
        <v>3</v>
      </c>
      <c r="AG582" s="174">
        <v>12</v>
      </c>
    </row>
    <row r="583" spans="1:33">
      <c r="A583" s="104"/>
      <c r="B583" s="441"/>
      <c r="C583" s="58" t="s">
        <v>91</v>
      </c>
      <c r="D583" s="169">
        <v>0</v>
      </c>
      <c r="E583" s="168">
        <v>1</v>
      </c>
      <c r="F583" s="168">
        <v>13</v>
      </c>
      <c r="G583" s="168">
        <v>15</v>
      </c>
      <c r="H583" s="168">
        <v>105</v>
      </c>
      <c r="I583" s="174">
        <v>134</v>
      </c>
      <c r="J583" s="169">
        <v>0</v>
      </c>
      <c r="K583" s="168">
        <v>5</v>
      </c>
      <c r="L583" s="168">
        <v>14</v>
      </c>
      <c r="M583" s="168">
        <v>16</v>
      </c>
      <c r="N583" s="168">
        <v>103</v>
      </c>
      <c r="O583" s="168">
        <v>138</v>
      </c>
      <c r="P583" s="169">
        <v>0</v>
      </c>
      <c r="Q583" s="168">
        <v>0</v>
      </c>
      <c r="R583" s="168">
        <v>11</v>
      </c>
      <c r="S583" s="168">
        <v>11</v>
      </c>
      <c r="T583" s="168">
        <v>94</v>
      </c>
      <c r="U583" s="168">
        <v>116</v>
      </c>
      <c r="V583" s="169">
        <v>0</v>
      </c>
      <c r="W583" s="168">
        <v>3</v>
      </c>
      <c r="X583" s="168">
        <v>5</v>
      </c>
      <c r="Y583" s="168">
        <v>10</v>
      </c>
      <c r="Z583" s="168">
        <v>57</v>
      </c>
      <c r="AA583" s="168">
        <v>75</v>
      </c>
      <c r="AB583" s="169">
        <v>0</v>
      </c>
      <c r="AC583" s="168">
        <v>2</v>
      </c>
      <c r="AD583" s="168">
        <v>4</v>
      </c>
      <c r="AE583" s="168">
        <v>4</v>
      </c>
      <c r="AF583" s="168">
        <v>47</v>
      </c>
      <c r="AG583" s="174">
        <v>57</v>
      </c>
    </row>
    <row r="584" spans="1:33">
      <c r="A584" s="104"/>
      <c r="B584" s="441"/>
      <c r="C584" s="58" t="s">
        <v>297</v>
      </c>
      <c r="D584" s="169">
        <v>6</v>
      </c>
      <c r="E584" s="168">
        <v>48</v>
      </c>
      <c r="F584" s="168">
        <v>56</v>
      </c>
      <c r="G584" s="168">
        <v>15</v>
      </c>
      <c r="H584" s="168">
        <v>99</v>
      </c>
      <c r="I584" s="174">
        <v>224</v>
      </c>
      <c r="J584" s="169">
        <v>5</v>
      </c>
      <c r="K584" s="168">
        <v>61</v>
      </c>
      <c r="L584" s="168">
        <v>50</v>
      </c>
      <c r="M584" s="168">
        <v>8</v>
      </c>
      <c r="N584" s="168">
        <v>121</v>
      </c>
      <c r="O584" s="168">
        <v>245</v>
      </c>
      <c r="P584" s="169">
        <v>3</v>
      </c>
      <c r="Q584" s="168">
        <v>45</v>
      </c>
      <c r="R584" s="168">
        <v>47</v>
      </c>
      <c r="S584" s="168">
        <v>13</v>
      </c>
      <c r="T584" s="168">
        <v>103</v>
      </c>
      <c r="U584" s="168">
        <v>211</v>
      </c>
      <c r="V584" s="169">
        <v>5</v>
      </c>
      <c r="W584" s="168">
        <v>30</v>
      </c>
      <c r="X584" s="168">
        <v>26</v>
      </c>
      <c r="Y584" s="168">
        <v>32</v>
      </c>
      <c r="Z584" s="168">
        <v>121</v>
      </c>
      <c r="AA584" s="168">
        <v>214</v>
      </c>
      <c r="AB584" s="169">
        <v>4</v>
      </c>
      <c r="AC584" s="168">
        <v>23</v>
      </c>
      <c r="AD584" s="168">
        <v>20</v>
      </c>
      <c r="AE584" s="168">
        <v>10</v>
      </c>
      <c r="AF584" s="168">
        <v>113</v>
      </c>
      <c r="AG584" s="174">
        <v>170</v>
      </c>
    </row>
    <row r="585" spans="1:33">
      <c r="A585" s="104"/>
      <c r="B585" s="441"/>
      <c r="C585" s="58" t="s">
        <v>36</v>
      </c>
      <c r="D585" s="169">
        <v>11</v>
      </c>
      <c r="E585" s="168">
        <v>55</v>
      </c>
      <c r="F585" s="168">
        <v>75</v>
      </c>
      <c r="G585" s="168">
        <v>30</v>
      </c>
      <c r="H585" s="168">
        <v>207</v>
      </c>
      <c r="I585" s="174">
        <v>378</v>
      </c>
      <c r="J585" s="169">
        <v>8</v>
      </c>
      <c r="K585" s="168">
        <v>81</v>
      </c>
      <c r="L585" s="168">
        <v>67</v>
      </c>
      <c r="M585" s="168">
        <v>24</v>
      </c>
      <c r="N585" s="168">
        <v>226</v>
      </c>
      <c r="O585" s="168">
        <v>406</v>
      </c>
      <c r="P585" s="169">
        <v>4</v>
      </c>
      <c r="Q585" s="168">
        <v>54</v>
      </c>
      <c r="R585" s="168">
        <v>59</v>
      </c>
      <c r="S585" s="168">
        <v>24</v>
      </c>
      <c r="T585" s="168">
        <v>201</v>
      </c>
      <c r="U585" s="168">
        <v>342</v>
      </c>
      <c r="V585" s="169">
        <v>7</v>
      </c>
      <c r="W585" s="168">
        <v>43</v>
      </c>
      <c r="X585" s="168">
        <v>35</v>
      </c>
      <c r="Y585" s="168">
        <v>43</v>
      </c>
      <c r="Z585" s="168">
        <v>180</v>
      </c>
      <c r="AA585" s="168">
        <v>308</v>
      </c>
      <c r="AB585" s="169">
        <v>5</v>
      </c>
      <c r="AC585" s="168">
        <v>32</v>
      </c>
      <c r="AD585" s="168">
        <v>24</v>
      </c>
      <c r="AE585" s="168">
        <v>15</v>
      </c>
      <c r="AF585" s="168">
        <v>163</v>
      </c>
      <c r="AG585" s="174">
        <v>239</v>
      </c>
    </row>
    <row r="586" spans="1:33">
      <c r="A586" s="104"/>
      <c r="B586" s="442" t="s">
        <v>92</v>
      </c>
      <c r="C586" s="429" t="s">
        <v>298</v>
      </c>
      <c r="D586" s="172">
        <v>0</v>
      </c>
      <c r="E586" s="173">
        <v>0</v>
      </c>
      <c r="F586" s="173">
        <v>0</v>
      </c>
      <c r="G586" s="173">
        <v>1</v>
      </c>
      <c r="H586" s="173">
        <v>0</v>
      </c>
      <c r="I586" s="291">
        <v>1</v>
      </c>
      <c r="J586" s="172">
        <v>0</v>
      </c>
      <c r="K586" s="173">
        <v>0</v>
      </c>
      <c r="L586" s="173">
        <v>0</v>
      </c>
      <c r="M586" s="173">
        <v>0</v>
      </c>
      <c r="N586" s="173">
        <v>0</v>
      </c>
      <c r="O586" s="173">
        <v>0</v>
      </c>
      <c r="P586" s="172">
        <v>0</v>
      </c>
      <c r="Q586" s="173">
        <v>0</v>
      </c>
      <c r="R586" s="173">
        <v>0</v>
      </c>
      <c r="S586" s="173">
        <v>0</v>
      </c>
      <c r="T586" s="173">
        <v>0</v>
      </c>
      <c r="U586" s="173">
        <v>0</v>
      </c>
      <c r="V586" s="172">
        <v>0</v>
      </c>
      <c r="W586" s="173">
        <v>0</v>
      </c>
      <c r="X586" s="173">
        <v>0</v>
      </c>
      <c r="Y586" s="173">
        <v>0</v>
      </c>
      <c r="Z586" s="173">
        <v>0</v>
      </c>
      <c r="AA586" s="173">
        <v>0</v>
      </c>
      <c r="AB586" s="172">
        <v>0</v>
      </c>
      <c r="AC586" s="173">
        <v>0</v>
      </c>
      <c r="AD586" s="173">
        <v>0</v>
      </c>
      <c r="AE586" s="173">
        <v>0</v>
      </c>
      <c r="AF586" s="173">
        <v>0</v>
      </c>
      <c r="AG586" s="291">
        <v>0</v>
      </c>
    </row>
    <row r="587" spans="1:33">
      <c r="A587" s="446"/>
      <c r="B587" s="443" t="s">
        <v>36</v>
      </c>
      <c r="C587" s="444"/>
      <c r="D587" s="170">
        <v>11</v>
      </c>
      <c r="E587" s="171">
        <v>55</v>
      </c>
      <c r="F587" s="171">
        <v>75</v>
      </c>
      <c r="G587" s="171">
        <v>31</v>
      </c>
      <c r="H587" s="171">
        <v>207</v>
      </c>
      <c r="I587" s="175">
        <v>379</v>
      </c>
      <c r="J587" s="170">
        <v>8</v>
      </c>
      <c r="K587" s="171">
        <v>81</v>
      </c>
      <c r="L587" s="171">
        <v>67</v>
      </c>
      <c r="M587" s="171">
        <v>24</v>
      </c>
      <c r="N587" s="171">
        <v>226</v>
      </c>
      <c r="O587" s="171">
        <v>406</v>
      </c>
      <c r="P587" s="170">
        <v>4</v>
      </c>
      <c r="Q587" s="171">
        <v>54</v>
      </c>
      <c r="R587" s="171">
        <v>59</v>
      </c>
      <c r="S587" s="171">
        <v>24</v>
      </c>
      <c r="T587" s="171">
        <v>201</v>
      </c>
      <c r="U587" s="171">
        <v>342</v>
      </c>
      <c r="V587" s="170">
        <v>7</v>
      </c>
      <c r="W587" s="171">
        <v>43</v>
      </c>
      <c r="X587" s="171">
        <v>35</v>
      </c>
      <c r="Y587" s="171">
        <v>43</v>
      </c>
      <c r="Z587" s="171">
        <v>180</v>
      </c>
      <c r="AA587" s="171">
        <v>308</v>
      </c>
      <c r="AB587" s="170">
        <v>5</v>
      </c>
      <c r="AC587" s="171">
        <v>32</v>
      </c>
      <c r="AD587" s="171">
        <v>24</v>
      </c>
      <c r="AE587" s="171">
        <v>15</v>
      </c>
      <c r="AF587" s="171">
        <v>163</v>
      </c>
      <c r="AG587" s="175">
        <v>239</v>
      </c>
    </row>
    <row r="588" spans="1:33">
      <c r="A588" s="104" t="s">
        <v>18</v>
      </c>
      <c r="B588" s="441" t="s">
        <v>97</v>
      </c>
      <c r="C588" s="58" t="s">
        <v>98</v>
      </c>
      <c r="D588" s="169">
        <v>0</v>
      </c>
      <c r="E588" s="168">
        <v>2</v>
      </c>
      <c r="F588" s="168">
        <v>17</v>
      </c>
      <c r="G588" s="168">
        <v>32</v>
      </c>
      <c r="H588" s="168">
        <v>89</v>
      </c>
      <c r="I588" s="174">
        <v>140</v>
      </c>
      <c r="J588" s="169">
        <v>0</v>
      </c>
      <c r="K588" s="168">
        <v>1</v>
      </c>
      <c r="L588" s="168">
        <v>8</v>
      </c>
      <c r="M588" s="168">
        <v>23</v>
      </c>
      <c r="N588" s="168">
        <v>100</v>
      </c>
      <c r="O588" s="168">
        <v>132</v>
      </c>
      <c r="P588" s="169">
        <v>0</v>
      </c>
      <c r="Q588" s="168">
        <v>1</v>
      </c>
      <c r="R588" s="168">
        <v>6</v>
      </c>
      <c r="S588" s="168">
        <v>21</v>
      </c>
      <c r="T588" s="168">
        <v>94</v>
      </c>
      <c r="U588" s="168">
        <v>122</v>
      </c>
      <c r="V588" s="169">
        <v>0</v>
      </c>
      <c r="W588" s="168">
        <v>4</v>
      </c>
      <c r="X588" s="168">
        <v>11</v>
      </c>
      <c r="Y588" s="168">
        <v>24</v>
      </c>
      <c r="Z588" s="168">
        <v>67</v>
      </c>
      <c r="AA588" s="168">
        <v>106</v>
      </c>
      <c r="AB588" s="169">
        <v>0</v>
      </c>
      <c r="AC588" s="168">
        <v>2</v>
      </c>
      <c r="AD588" s="168">
        <v>2</v>
      </c>
      <c r="AE588" s="168">
        <v>10</v>
      </c>
      <c r="AF588" s="168">
        <v>69</v>
      </c>
      <c r="AG588" s="174">
        <v>83</v>
      </c>
    </row>
    <row r="589" spans="1:33">
      <c r="A589" s="104"/>
      <c r="B589" s="441"/>
      <c r="C589" s="58" t="s">
        <v>99</v>
      </c>
      <c r="D589" s="169">
        <v>18</v>
      </c>
      <c r="E589" s="168">
        <v>38</v>
      </c>
      <c r="F589" s="168">
        <v>13</v>
      </c>
      <c r="G589" s="168">
        <v>0</v>
      </c>
      <c r="H589" s="168">
        <v>16</v>
      </c>
      <c r="I589" s="174">
        <v>85</v>
      </c>
      <c r="J589" s="169">
        <v>7</v>
      </c>
      <c r="K589" s="168">
        <v>48</v>
      </c>
      <c r="L589" s="168">
        <v>25</v>
      </c>
      <c r="M589" s="168">
        <v>0</v>
      </c>
      <c r="N589" s="168">
        <v>15</v>
      </c>
      <c r="O589" s="168">
        <v>95</v>
      </c>
      <c r="P589" s="169">
        <v>12</v>
      </c>
      <c r="Q589" s="168">
        <v>39</v>
      </c>
      <c r="R589" s="168">
        <v>13</v>
      </c>
      <c r="S589" s="168">
        <v>1</v>
      </c>
      <c r="T589" s="168">
        <v>21</v>
      </c>
      <c r="U589" s="168">
        <v>86</v>
      </c>
      <c r="V589" s="169">
        <v>7</v>
      </c>
      <c r="W589" s="168">
        <v>45</v>
      </c>
      <c r="X589" s="168">
        <v>17</v>
      </c>
      <c r="Y589" s="168">
        <v>0</v>
      </c>
      <c r="Z589" s="168">
        <v>24</v>
      </c>
      <c r="AA589" s="168">
        <v>93</v>
      </c>
      <c r="AB589" s="169">
        <v>11</v>
      </c>
      <c r="AC589" s="168">
        <v>39</v>
      </c>
      <c r="AD589" s="168">
        <v>21</v>
      </c>
      <c r="AE589" s="168">
        <v>0</v>
      </c>
      <c r="AF589" s="168">
        <v>15</v>
      </c>
      <c r="AG589" s="174">
        <v>86</v>
      </c>
    </row>
    <row r="590" spans="1:33">
      <c r="A590" s="104"/>
      <c r="B590" s="441"/>
      <c r="C590" s="58" t="s">
        <v>100</v>
      </c>
      <c r="D590" s="169">
        <v>16</v>
      </c>
      <c r="E590" s="168">
        <v>59</v>
      </c>
      <c r="F590" s="168">
        <v>81</v>
      </c>
      <c r="G590" s="168">
        <v>4</v>
      </c>
      <c r="H590" s="168">
        <v>33</v>
      </c>
      <c r="I590" s="174">
        <v>193</v>
      </c>
      <c r="J590" s="169">
        <v>12</v>
      </c>
      <c r="K590" s="168">
        <v>62</v>
      </c>
      <c r="L590" s="168">
        <v>59</v>
      </c>
      <c r="M590" s="168">
        <v>2</v>
      </c>
      <c r="N590" s="168">
        <v>31</v>
      </c>
      <c r="O590" s="168">
        <v>166</v>
      </c>
      <c r="P590" s="169">
        <v>31</v>
      </c>
      <c r="Q590" s="168">
        <v>70</v>
      </c>
      <c r="R590" s="168">
        <v>50</v>
      </c>
      <c r="S590" s="168">
        <v>0</v>
      </c>
      <c r="T590" s="168">
        <v>45</v>
      </c>
      <c r="U590" s="168">
        <v>196</v>
      </c>
      <c r="V590" s="169">
        <v>18</v>
      </c>
      <c r="W590" s="168">
        <v>86</v>
      </c>
      <c r="X590" s="168">
        <v>77</v>
      </c>
      <c r="Y590" s="168">
        <v>4</v>
      </c>
      <c r="Z590" s="168">
        <v>51</v>
      </c>
      <c r="AA590" s="168">
        <v>236</v>
      </c>
      <c r="AB590" s="169">
        <v>7</v>
      </c>
      <c r="AC590" s="168">
        <v>66</v>
      </c>
      <c r="AD590" s="168">
        <v>61</v>
      </c>
      <c r="AE590" s="168">
        <v>1</v>
      </c>
      <c r="AF590" s="168">
        <v>80</v>
      </c>
      <c r="AG590" s="174">
        <v>215</v>
      </c>
    </row>
    <row r="591" spans="1:33">
      <c r="A591" s="104"/>
      <c r="B591" s="441"/>
      <c r="C591" s="58" t="s">
        <v>36</v>
      </c>
      <c r="D591" s="169">
        <v>34</v>
      </c>
      <c r="E591" s="168">
        <v>99</v>
      </c>
      <c r="F591" s="168">
        <v>111</v>
      </c>
      <c r="G591" s="168">
        <v>36</v>
      </c>
      <c r="H591" s="168">
        <v>138</v>
      </c>
      <c r="I591" s="174">
        <v>418</v>
      </c>
      <c r="J591" s="169">
        <v>19</v>
      </c>
      <c r="K591" s="168">
        <v>111</v>
      </c>
      <c r="L591" s="168">
        <v>92</v>
      </c>
      <c r="M591" s="168">
        <v>25</v>
      </c>
      <c r="N591" s="168">
        <v>146</v>
      </c>
      <c r="O591" s="168">
        <v>393</v>
      </c>
      <c r="P591" s="169">
        <v>43</v>
      </c>
      <c r="Q591" s="168">
        <v>110</v>
      </c>
      <c r="R591" s="168">
        <v>69</v>
      </c>
      <c r="S591" s="168">
        <v>22</v>
      </c>
      <c r="T591" s="168">
        <v>160</v>
      </c>
      <c r="U591" s="168">
        <v>404</v>
      </c>
      <c r="V591" s="169">
        <v>25</v>
      </c>
      <c r="W591" s="168">
        <v>135</v>
      </c>
      <c r="X591" s="168">
        <v>105</v>
      </c>
      <c r="Y591" s="168">
        <v>28</v>
      </c>
      <c r="Z591" s="168">
        <v>142</v>
      </c>
      <c r="AA591" s="168">
        <v>435</v>
      </c>
      <c r="AB591" s="169">
        <v>18</v>
      </c>
      <c r="AC591" s="168">
        <v>107</v>
      </c>
      <c r="AD591" s="168">
        <v>84</v>
      </c>
      <c r="AE591" s="168">
        <v>11</v>
      </c>
      <c r="AF591" s="168">
        <v>164</v>
      </c>
      <c r="AG591" s="174">
        <v>384</v>
      </c>
    </row>
    <row r="592" spans="1:33">
      <c r="A592" s="104"/>
      <c r="B592" s="442" t="s">
        <v>101</v>
      </c>
      <c r="C592" s="429" t="s">
        <v>103</v>
      </c>
      <c r="D592" s="172">
        <v>0</v>
      </c>
      <c r="E592" s="173">
        <v>0</v>
      </c>
      <c r="F592" s="173">
        <v>0</v>
      </c>
      <c r="G592" s="173">
        <v>1</v>
      </c>
      <c r="H592" s="173">
        <v>5</v>
      </c>
      <c r="I592" s="291">
        <v>6</v>
      </c>
      <c r="J592" s="172">
        <v>0</v>
      </c>
      <c r="K592" s="173">
        <v>0</v>
      </c>
      <c r="L592" s="173">
        <v>0</v>
      </c>
      <c r="M592" s="173">
        <v>0</v>
      </c>
      <c r="N592" s="173">
        <v>0</v>
      </c>
      <c r="O592" s="173">
        <v>0</v>
      </c>
      <c r="P592" s="172">
        <v>0</v>
      </c>
      <c r="Q592" s="173">
        <v>0</v>
      </c>
      <c r="R592" s="173">
        <v>0</v>
      </c>
      <c r="S592" s="173">
        <v>2</v>
      </c>
      <c r="T592" s="173">
        <v>2</v>
      </c>
      <c r="U592" s="173">
        <v>4</v>
      </c>
      <c r="V592" s="172">
        <v>0</v>
      </c>
      <c r="W592" s="173">
        <v>0</v>
      </c>
      <c r="X592" s="173">
        <v>0</v>
      </c>
      <c r="Y592" s="173">
        <v>0</v>
      </c>
      <c r="Z592" s="173">
        <v>1</v>
      </c>
      <c r="AA592" s="173">
        <v>1</v>
      </c>
      <c r="AB592" s="172">
        <v>0</v>
      </c>
      <c r="AC592" s="173">
        <v>0</v>
      </c>
      <c r="AD592" s="173">
        <v>0</v>
      </c>
      <c r="AE592" s="173">
        <v>1</v>
      </c>
      <c r="AF592" s="173">
        <v>1</v>
      </c>
      <c r="AG592" s="291">
        <v>2</v>
      </c>
    </row>
    <row r="593" spans="1:33">
      <c r="A593" s="104"/>
      <c r="B593" s="441"/>
      <c r="C593" s="58" t="s">
        <v>106</v>
      </c>
      <c r="D593" s="169">
        <v>0</v>
      </c>
      <c r="E593" s="168">
        <v>0</v>
      </c>
      <c r="F593" s="168">
        <v>1</v>
      </c>
      <c r="G593" s="168">
        <v>0</v>
      </c>
      <c r="H593" s="168">
        <v>0</v>
      </c>
      <c r="I593" s="174">
        <v>1</v>
      </c>
      <c r="J593" s="169">
        <v>0</v>
      </c>
      <c r="K593" s="168">
        <v>1</v>
      </c>
      <c r="L593" s="168">
        <v>0</v>
      </c>
      <c r="M593" s="168">
        <v>0</v>
      </c>
      <c r="N593" s="168">
        <v>0</v>
      </c>
      <c r="O593" s="168">
        <v>1</v>
      </c>
      <c r="P593" s="169">
        <v>0</v>
      </c>
      <c r="Q593" s="168">
        <v>1</v>
      </c>
      <c r="R593" s="168">
        <v>0</v>
      </c>
      <c r="S593" s="168">
        <v>0</v>
      </c>
      <c r="T593" s="168">
        <v>0</v>
      </c>
      <c r="U593" s="168">
        <v>1</v>
      </c>
      <c r="V593" s="169">
        <v>0</v>
      </c>
      <c r="W593" s="168">
        <v>0</v>
      </c>
      <c r="X593" s="168">
        <v>0</v>
      </c>
      <c r="Y593" s="168">
        <v>0</v>
      </c>
      <c r="Z593" s="168">
        <v>1</v>
      </c>
      <c r="AA593" s="168">
        <v>1</v>
      </c>
      <c r="AB593" s="169">
        <v>0</v>
      </c>
      <c r="AC593" s="168">
        <v>0</v>
      </c>
      <c r="AD593" s="168">
        <v>0</v>
      </c>
      <c r="AE593" s="168">
        <v>0</v>
      </c>
      <c r="AF593" s="168">
        <v>0</v>
      </c>
      <c r="AG593" s="174">
        <v>0</v>
      </c>
    </row>
    <row r="594" spans="1:33" ht="26.25">
      <c r="A594" s="104"/>
      <c r="B594" s="441"/>
      <c r="C594" s="58" t="s">
        <v>107</v>
      </c>
      <c r="D594" s="169">
        <v>0</v>
      </c>
      <c r="E594" s="168">
        <v>0</v>
      </c>
      <c r="F594" s="168">
        <v>0</v>
      </c>
      <c r="G594" s="168">
        <v>0</v>
      </c>
      <c r="H594" s="168">
        <v>0</v>
      </c>
      <c r="I594" s="174">
        <v>0</v>
      </c>
      <c r="J594" s="169">
        <v>0</v>
      </c>
      <c r="K594" s="168">
        <v>0</v>
      </c>
      <c r="L594" s="168">
        <v>0</v>
      </c>
      <c r="M594" s="168">
        <v>0</v>
      </c>
      <c r="N594" s="168">
        <v>0</v>
      </c>
      <c r="O594" s="168">
        <v>0</v>
      </c>
      <c r="P594" s="169">
        <v>0</v>
      </c>
      <c r="Q594" s="168">
        <v>0</v>
      </c>
      <c r="R594" s="168">
        <v>0</v>
      </c>
      <c r="S594" s="168">
        <v>0</v>
      </c>
      <c r="T594" s="168">
        <v>1</v>
      </c>
      <c r="U594" s="168">
        <v>1</v>
      </c>
      <c r="V594" s="169">
        <v>0</v>
      </c>
      <c r="W594" s="168">
        <v>0</v>
      </c>
      <c r="X594" s="168">
        <v>0</v>
      </c>
      <c r="Y594" s="168">
        <v>0</v>
      </c>
      <c r="Z594" s="168">
        <v>0</v>
      </c>
      <c r="AA594" s="168">
        <v>0</v>
      </c>
      <c r="AB594" s="169">
        <v>0</v>
      </c>
      <c r="AC594" s="168">
        <v>0</v>
      </c>
      <c r="AD594" s="168">
        <v>0</v>
      </c>
      <c r="AE594" s="168">
        <v>0</v>
      </c>
      <c r="AF594" s="168">
        <v>0</v>
      </c>
      <c r="AG594" s="174">
        <v>0</v>
      </c>
    </row>
    <row r="595" spans="1:33">
      <c r="A595" s="104"/>
      <c r="B595" s="443"/>
      <c r="C595" s="444" t="s">
        <v>36</v>
      </c>
      <c r="D595" s="170">
        <v>0</v>
      </c>
      <c r="E595" s="171">
        <v>0</v>
      </c>
      <c r="F595" s="171">
        <v>1</v>
      </c>
      <c r="G595" s="171">
        <v>1</v>
      </c>
      <c r="H595" s="171">
        <v>5</v>
      </c>
      <c r="I595" s="175">
        <v>7</v>
      </c>
      <c r="J595" s="170">
        <v>0</v>
      </c>
      <c r="K595" s="171">
        <v>1</v>
      </c>
      <c r="L595" s="171">
        <v>0</v>
      </c>
      <c r="M595" s="171">
        <v>0</v>
      </c>
      <c r="N595" s="171">
        <v>0</v>
      </c>
      <c r="O595" s="171">
        <v>1</v>
      </c>
      <c r="P595" s="170">
        <v>0</v>
      </c>
      <c r="Q595" s="171">
        <v>1</v>
      </c>
      <c r="R595" s="171">
        <v>0</v>
      </c>
      <c r="S595" s="171">
        <v>2</v>
      </c>
      <c r="T595" s="171">
        <v>3</v>
      </c>
      <c r="U595" s="171">
        <v>6</v>
      </c>
      <c r="V595" s="170">
        <v>0</v>
      </c>
      <c r="W595" s="171">
        <v>0</v>
      </c>
      <c r="X595" s="171">
        <v>0</v>
      </c>
      <c r="Y595" s="171">
        <v>0</v>
      </c>
      <c r="Z595" s="171">
        <v>2</v>
      </c>
      <c r="AA595" s="171">
        <v>2</v>
      </c>
      <c r="AB595" s="170">
        <v>0</v>
      </c>
      <c r="AC595" s="171">
        <v>0</v>
      </c>
      <c r="AD595" s="171">
        <v>0</v>
      </c>
      <c r="AE595" s="171">
        <v>1</v>
      </c>
      <c r="AF595" s="171">
        <v>1</v>
      </c>
      <c r="AG595" s="175">
        <v>2</v>
      </c>
    </row>
    <row r="596" spans="1:33">
      <c r="A596" s="104"/>
      <c r="B596" s="441" t="s">
        <v>108</v>
      </c>
      <c r="C596" s="58" t="s">
        <v>109</v>
      </c>
      <c r="D596" s="169">
        <v>0</v>
      </c>
      <c r="E596" s="168">
        <v>0</v>
      </c>
      <c r="F596" s="168">
        <v>2</v>
      </c>
      <c r="G596" s="168">
        <v>11</v>
      </c>
      <c r="H596" s="168">
        <v>9</v>
      </c>
      <c r="I596" s="174">
        <v>22</v>
      </c>
      <c r="J596" s="169">
        <v>0</v>
      </c>
      <c r="K596" s="168">
        <v>3</v>
      </c>
      <c r="L596" s="168">
        <v>0</v>
      </c>
      <c r="M596" s="168">
        <v>5</v>
      </c>
      <c r="N596" s="168">
        <v>6</v>
      </c>
      <c r="O596" s="168">
        <v>14</v>
      </c>
      <c r="P596" s="169">
        <v>0</v>
      </c>
      <c r="Q596" s="168">
        <v>0</v>
      </c>
      <c r="R596" s="168">
        <v>0</v>
      </c>
      <c r="S596" s="168">
        <v>6</v>
      </c>
      <c r="T596" s="168">
        <v>10</v>
      </c>
      <c r="U596" s="168">
        <v>16</v>
      </c>
      <c r="V596" s="169">
        <v>0</v>
      </c>
      <c r="W596" s="168">
        <v>0</v>
      </c>
      <c r="X596" s="168">
        <v>0</v>
      </c>
      <c r="Y596" s="168">
        <v>2</v>
      </c>
      <c r="Z596" s="168">
        <v>8</v>
      </c>
      <c r="AA596" s="168">
        <v>10</v>
      </c>
      <c r="AB596" s="169">
        <v>0</v>
      </c>
      <c r="AC596" s="168">
        <v>0</v>
      </c>
      <c r="AD596" s="168">
        <v>0</v>
      </c>
      <c r="AE596" s="168">
        <v>1</v>
      </c>
      <c r="AF596" s="168">
        <v>2</v>
      </c>
      <c r="AG596" s="174">
        <v>3</v>
      </c>
    </row>
    <row r="597" spans="1:33">
      <c r="A597" s="104"/>
      <c r="B597" s="441"/>
      <c r="C597" s="58" t="s">
        <v>110</v>
      </c>
      <c r="D597" s="169">
        <v>0</v>
      </c>
      <c r="E597" s="168">
        <v>2</v>
      </c>
      <c r="F597" s="168">
        <v>6</v>
      </c>
      <c r="G597" s="168">
        <v>5</v>
      </c>
      <c r="H597" s="168">
        <v>12</v>
      </c>
      <c r="I597" s="174">
        <v>25</v>
      </c>
      <c r="J597" s="169">
        <v>0</v>
      </c>
      <c r="K597" s="168">
        <v>1</v>
      </c>
      <c r="L597" s="168">
        <v>9</v>
      </c>
      <c r="M597" s="168">
        <v>0</v>
      </c>
      <c r="N597" s="168">
        <v>10</v>
      </c>
      <c r="O597" s="168">
        <v>20</v>
      </c>
      <c r="P597" s="169">
        <v>0</v>
      </c>
      <c r="Q597" s="168">
        <v>1</v>
      </c>
      <c r="R597" s="168">
        <v>4</v>
      </c>
      <c r="S597" s="168">
        <v>1</v>
      </c>
      <c r="T597" s="168">
        <v>10</v>
      </c>
      <c r="U597" s="168">
        <v>16</v>
      </c>
      <c r="V597" s="169">
        <v>0</v>
      </c>
      <c r="W597" s="168">
        <v>0</v>
      </c>
      <c r="X597" s="168">
        <v>4</v>
      </c>
      <c r="Y597" s="168">
        <v>6</v>
      </c>
      <c r="Z597" s="168">
        <v>10</v>
      </c>
      <c r="AA597" s="168">
        <v>20</v>
      </c>
      <c r="AB597" s="169">
        <v>0</v>
      </c>
      <c r="AC597" s="168">
        <v>1</v>
      </c>
      <c r="AD597" s="168">
        <v>1</v>
      </c>
      <c r="AE597" s="168">
        <v>1</v>
      </c>
      <c r="AF597" s="168">
        <v>9</v>
      </c>
      <c r="AG597" s="174">
        <v>12</v>
      </c>
    </row>
    <row r="598" spans="1:33">
      <c r="A598" s="104"/>
      <c r="B598" s="441"/>
      <c r="C598" s="58" t="s">
        <v>111</v>
      </c>
      <c r="D598" s="169">
        <v>0</v>
      </c>
      <c r="E598" s="168">
        <v>0</v>
      </c>
      <c r="F598" s="168">
        <v>0</v>
      </c>
      <c r="G598" s="168">
        <v>0</v>
      </c>
      <c r="H598" s="168">
        <v>0</v>
      </c>
      <c r="I598" s="174">
        <v>0</v>
      </c>
      <c r="J598" s="169">
        <v>0</v>
      </c>
      <c r="K598" s="168">
        <v>1</v>
      </c>
      <c r="L598" s="168">
        <v>2</v>
      </c>
      <c r="M598" s="168">
        <v>2</v>
      </c>
      <c r="N598" s="168">
        <v>5</v>
      </c>
      <c r="O598" s="168">
        <v>10</v>
      </c>
      <c r="P598" s="169">
        <v>0</v>
      </c>
      <c r="Q598" s="168">
        <v>3</v>
      </c>
      <c r="R598" s="168">
        <v>1</v>
      </c>
      <c r="S598" s="168">
        <v>0</v>
      </c>
      <c r="T598" s="168">
        <v>0</v>
      </c>
      <c r="U598" s="168">
        <v>4</v>
      </c>
      <c r="V598" s="169">
        <v>0</v>
      </c>
      <c r="W598" s="168">
        <v>0</v>
      </c>
      <c r="X598" s="168">
        <v>0</v>
      </c>
      <c r="Y598" s="168">
        <v>1</v>
      </c>
      <c r="Z598" s="168">
        <v>0</v>
      </c>
      <c r="AA598" s="168">
        <v>1</v>
      </c>
      <c r="AB598" s="169">
        <v>0</v>
      </c>
      <c r="AC598" s="168">
        <v>0</v>
      </c>
      <c r="AD598" s="168">
        <v>0</v>
      </c>
      <c r="AE598" s="168">
        <v>0</v>
      </c>
      <c r="AF598" s="168">
        <v>1</v>
      </c>
      <c r="AG598" s="174">
        <v>1</v>
      </c>
    </row>
    <row r="599" spans="1:33">
      <c r="A599" s="104"/>
      <c r="B599" s="441"/>
      <c r="C599" s="58" t="s">
        <v>36</v>
      </c>
      <c r="D599" s="169">
        <v>0</v>
      </c>
      <c r="E599" s="168">
        <v>2</v>
      </c>
      <c r="F599" s="168">
        <v>8</v>
      </c>
      <c r="G599" s="168">
        <v>16</v>
      </c>
      <c r="H599" s="168">
        <v>21</v>
      </c>
      <c r="I599" s="174">
        <v>47</v>
      </c>
      <c r="J599" s="169">
        <v>0</v>
      </c>
      <c r="K599" s="168">
        <v>5</v>
      </c>
      <c r="L599" s="168">
        <v>11</v>
      </c>
      <c r="M599" s="168">
        <v>7</v>
      </c>
      <c r="N599" s="168">
        <v>21</v>
      </c>
      <c r="O599" s="168">
        <v>44</v>
      </c>
      <c r="P599" s="169">
        <v>0</v>
      </c>
      <c r="Q599" s="168">
        <v>4</v>
      </c>
      <c r="R599" s="168">
        <v>5</v>
      </c>
      <c r="S599" s="168">
        <v>7</v>
      </c>
      <c r="T599" s="168">
        <v>20</v>
      </c>
      <c r="U599" s="168">
        <v>36</v>
      </c>
      <c r="V599" s="169">
        <v>0</v>
      </c>
      <c r="W599" s="168">
        <v>0</v>
      </c>
      <c r="X599" s="168">
        <v>4</v>
      </c>
      <c r="Y599" s="168">
        <v>9</v>
      </c>
      <c r="Z599" s="168">
        <v>18</v>
      </c>
      <c r="AA599" s="168">
        <v>31</v>
      </c>
      <c r="AB599" s="169">
        <v>0</v>
      </c>
      <c r="AC599" s="168">
        <v>1</v>
      </c>
      <c r="AD599" s="168">
        <v>1</v>
      </c>
      <c r="AE599" s="168">
        <v>2</v>
      </c>
      <c r="AF599" s="168">
        <v>12</v>
      </c>
      <c r="AG599" s="174">
        <v>16</v>
      </c>
    </row>
    <row r="600" spans="1:33">
      <c r="A600" s="446"/>
      <c r="B600" s="445" t="s">
        <v>36</v>
      </c>
      <c r="C600" s="440"/>
      <c r="D600" s="179">
        <v>34</v>
      </c>
      <c r="E600" s="178">
        <v>101</v>
      </c>
      <c r="F600" s="178">
        <v>120</v>
      </c>
      <c r="G600" s="178">
        <v>53</v>
      </c>
      <c r="H600" s="178">
        <v>164</v>
      </c>
      <c r="I600" s="180">
        <v>472</v>
      </c>
      <c r="J600" s="179">
        <v>19</v>
      </c>
      <c r="K600" s="178">
        <v>117</v>
      </c>
      <c r="L600" s="178">
        <v>103</v>
      </c>
      <c r="M600" s="178">
        <v>32</v>
      </c>
      <c r="N600" s="178">
        <v>167</v>
      </c>
      <c r="O600" s="178">
        <v>438</v>
      </c>
      <c r="P600" s="179">
        <v>43</v>
      </c>
      <c r="Q600" s="178">
        <v>115</v>
      </c>
      <c r="R600" s="178">
        <v>74</v>
      </c>
      <c r="S600" s="178">
        <v>31</v>
      </c>
      <c r="T600" s="178">
        <v>183</v>
      </c>
      <c r="U600" s="178">
        <v>446</v>
      </c>
      <c r="V600" s="179">
        <v>25</v>
      </c>
      <c r="W600" s="178">
        <v>135</v>
      </c>
      <c r="X600" s="178">
        <v>109</v>
      </c>
      <c r="Y600" s="178">
        <v>37</v>
      </c>
      <c r="Z600" s="178">
        <v>162</v>
      </c>
      <c r="AA600" s="178">
        <v>468</v>
      </c>
      <c r="AB600" s="179">
        <v>18</v>
      </c>
      <c r="AC600" s="178">
        <v>108</v>
      </c>
      <c r="AD600" s="178">
        <v>85</v>
      </c>
      <c r="AE600" s="178">
        <v>14</v>
      </c>
      <c r="AF600" s="178">
        <v>177</v>
      </c>
      <c r="AG600" s="180">
        <v>402</v>
      </c>
    </row>
    <row r="601" spans="1:33">
      <c r="A601" s="104" t="s">
        <v>19</v>
      </c>
      <c r="B601" s="441" t="s">
        <v>112</v>
      </c>
      <c r="C601" s="58" t="s">
        <v>113</v>
      </c>
      <c r="D601" s="169">
        <v>0</v>
      </c>
      <c r="E601" s="168">
        <v>0</v>
      </c>
      <c r="F601" s="168">
        <v>1</v>
      </c>
      <c r="G601" s="168">
        <v>4</v>
      </c>
      <c r="H601" s="168">
        <v>0</v>
      </c>
      <c r="I601" s="174">
        <v>5</v>
      </c>
      <c r="J601" s="169">
        <v>0</v>
      </c>
      <c r="K601" s="168">
        <v>2</v>
      </c>
      <c r="L601" s="168">
        <v>2</v>
      </c>
      <c r="M601" s="168">
        <v>0</v>
      </c>
      <c r="N601" s="168">
        <v>1</v>
      </c>
      <c r="O601" s="168">
        <v>5</v>
      </c>
      <c r="P601" s="169">
        <v>0</v>
      </c>
      <c r="Q601" s="168">
        <v>1</v>
      </c>
      <c r="R601" s="168">
        <v>3</v>
      </c>
      <c r="S601" s="168">
        <v>2</v>
      </c>
      <c r="T601" s="168">
        <v>1</v>
      </c>
      <c r="U601" s="168">
        <v>7</v>
      </c>
      <c r="V601" s="169">
        <v>0</v>
      </c>
      <c r="W601" s="168">
        <v>2</v>
      </c>
      <c r="X601" s="168">
        <v>0</v>
      </c>
      <c r="Y601" s="168">
        <v>6</v>
      </c>
      <c r="Z601" s="168">
        <v>2</v>
      </c>
      <c r="AA601" s="168">
        <v>10</v>
      </c>
      <c r="AB601" s="169">
        <v>0</v>
      </c>
      <c r="AC601" s="168">
        <v>0</v>
      </c>
      <c r="AD601" s="168">
        <v>1</v>
      </c>
      <c r="AE601" s="168">
        <v>6</v>
      </c>
      <c r="AF601" s="168">
        <v>2</v>
      </c>
      <c r="AG601" s="174">
        <v>9</v>
      </c>
    </row>
    <row r="602" spans="1:33">
      <c r="A602" s="104"/>
      <c r="B602" s="441"/>
      <c r="C602" s="58" t="s">
        <v>114</v>
      </c>
      <c r="D602" s="169">
        <v>0</v>
      </c>
      <c r="E602" s="168">
        <v>0</v>
      </c>
      <c r="F602" s="168">
        <v>6</v>
      </c>
      <c r="G602" s="168">
        <v>23</v>
      </c>
      <c r="H602" s="168">
        <v>32</v>
      </c>
      <c r="I602" s="174">
        <v>61</v>
      </c>
      <c r="J602" s="169">
        <v>0</v>
      </c>
      <c r="K602" s="168">
        <v>1</v>
      </c>
      <c r="L602" s="168">
        <v>8</v>
      </c>
      <c r="M602" s="168">
        <v>14</v>
      </c>
      <c r="N602" s="168">
        <v>34</v>
      </c>
      <c r="O602" s="168">
        <v>57</v>
      </c>
      <c r="P602" s="169">
        <v>0</v>
      </c>
      <c r="Q602" s="168">
        <v>0</v>
      </c>
      <c r="R602" s="168">
        <v>4</v>
      </c>
      <c r="S602" s="168">
        <v>13</v>
      </c>
      <c r="T602" s="168">
        <v>22</v>
      </c>
      <c r="U602" s="168">
        <v>39</v>
      </c>
      <c r="V602" s="169">
        <v>0</v>
      </c>
      <c r="W602" s="168">
        <v>1</v>
      </c>
      <c r="X602" s="168">
        <v>5</v>
      </c>
      <c r="Y602" s="168">
        <v>19</v>
      </c>
      <c r="Z602" s="168">
        <v>35</v>
      </c>
      <c r="AA602" s="168">
        <v>60</v>
      </c>
      <c r="AB602" s="169">
        <v>0</v>
      </c>
      <c r="AC602" s="168">
        <v>1</v>
      </c>
      <c r="AD602" s="168">
        <v>5</v>
      </c>
      <c r="AE602" s="168">
        <v>18</v>
      </c>
      <c r="AF602" s="168">
        <v>40</v>
      </c>
      <c r="AG602" s="174">
        <v>64</v>
      </c>
    </row>
    <row r="603" spans="1:33">
      <c r="A603" s="104"/>
      <c r="B603" s="441"/>
      <c r="C603" s="58" t="s">
        <v>301</v>
      </c>
      <c r="D603" s="169">
        <v>0</v>
      </c>
      <c r="E603" s="168">
        <v>0</v>
      </c>
      <c r="F603" s="168">
        <v>0</v>
      </c>
      <c r="G603" s="168">
        <v>0</v>
      </c>
      <c r="H603" s="168">
        <v>0</v>
      </c>
      <c r="I603" s="174">
        <v>0</v>
      </c>
      <c r="J603" s="169">
        <v>0</v>
      </c>
      <c r="K603" s="168">
        <v>0</v>
      </c>
      <c r="L603" s="168">
        <v>0</v>
      </c>
      <c r="M603" s="168">
        <v>0</v>
      </c>
      <c r="N603" s="168">
        <v>0</v>
      </c>
      <c r="O603" s="168">
        <v>0</v>
      </c>
      <c r="P603" s="169">
        <v>0</v>
      </c>
      <c r="Q603" s="168">
        <v>0</v>
      </c>
      <c r="R603" s="168">
        <v>0</v>
      </c>
      <c r="S603" s="168">
        <v>0</v>
      </c>
      <c r="T603" s="168">
        <v>1</v>
      </c>
      <c r="U603" s="168">
        <v>1</v>
      </c>
      <c r="V603" s="169">
        <v>0</v>
      </c>
      <c r="W603" s="168">
        <v>0</v>
      </c>
      <c r="X603" s="168">
        <v>0</v>
      </c>
      <c r="Y603" s="168">
        <v>0</v>
      </c>
      <c r="Z603" s="168">
        <v>0</v>
      </c>
      <c r="AA603" s="168">
        <v>0</v>
      </c>
      <c r="AB603" s="169">
        <v>0</v>
      </c>
      <c r="AC603" s="168">
        <v>0</v>
      </c>
      <c r="AD603" s="168">
        <v>0</v>
      </c>
      <c r="AE603" s="168">
        <v>0</v>
      </c>
      <c r="AF603" s="168">
        <v>0</v>
      </c>
      <c r="AG603" s="174">
        <v>0</v>
      </c>
    </row>
    <row r="604" spans="1:33">
      <c r="A604" s="104"/>
      <c r="B604" s="441"/>
      <c r="C604" s="58" t="s">
        <v>36</v>
      </c>
      <c r="D604" s="169">
        <v>0</v>
      </c>
      <c r="E604" s="168">
        <v>0</v>
      </c>
      <c r="F604" s="168">
        <v>7</v>
      </c>
      <c r="G604" s="168">
        <v>27</v>
      </c>
      <c r="H604" s="168">
        <v>32</v>
      </c>
      <c r="I604" s="174">
        <v>66</v>
      </c>
      <c r="J604" s="169">
        <v>0</v>
      </c>
      <c r="K604" s="168">
        <v>3</v>
      </c>
      <c r="L604" s="168">
        <v>10</v>
      </c>
      <c r="M604" s="168">
        <v>14</v>
      </c>
      <c r="N604" s="168">
        <v>35</v>
      </c>
      <c r="O604" s="168">
        <v>62</v>
      </c>
      <c r="P604" s="169">
        <v>0</v>
      </c>
      <c r="Q604" s="168">
        <v>1</v>
      </c>
      <c r="R604" s="168">
        <v>7</v>
      </c>
      <c r="S604" s="168">
        <v>15</v>
      </c>
      <c r="T604" s="168">
        <v>24</v>
      </c>
      <c r="U604" s="168">
        <v>47</v>
      </c>
      <c r="V604" s="169">
        <v>0</v>
      </c>
      <c r="W604" s="168">
        <v>3</v>
      </c>
      <c r="X604" s="168">
        <v>5</v>
      </c>
      <c r="Y604" s="168">
        <v>25</v>
      </c>
      <c r="Z604" s="168">
        <v>37</v>
      </c>
      <c r="AA604" s="168">
        <v>70</v>
      </c>
      <c r="AB604" s="169">
        <v>0</v>
      </c>
      <c r="AC604" s="168">
        <v>1</v>
      </c>
      <c r="AD604" s="168">
        <v>6</v>
      </c>
      <c r="AE604" s="168">
        <v>24</v>
      </c>
      <c r="AF604" s="168">
        <v>42</v>
      </c>
      <c r="AG604" s="174">
        <v>73</v>
      </c>
    </row>
    <row r="605" spans="1:33" ht="26.25">
      <c r="A605" s="104"/>
      <c r="B605" s="445" t="s">
        <v>187</v>
      </c>
      <c r="C605" s="440" t="s">
        <v>115</v>
      </c>
      <c r="D605" s="179">
        <v>0</v>
      </c>
      <c r="E605" s="178">
        <v>0</v>
      </c>
      <c r="F605" s="178">
        <v>0</v>
      </c>
      <c r="G605" s="178">
        <v>1</v>
      </c>
      <c r="H605" s="178">
        <v>1</v>
      </c>
      <c r="I605" s="180">
        <v>2</v>
      </c>
      <c r="J605" s="179">
        <v>0</v>
      </c>
      <c r="K605" s="178">
        <v>0</v>
      </c>
      <c r="L605" s="178">
        <v>0</v>
      </c>
      <c r="M605" s="178">
        <v>0</v>
      </c>
      <c r="N605" s="178">
        <v>1</v>
      </c>
      <c r="O605" s="178">
        <v>1</v>
      </c>
      <c r="P605" s="179">
        <v>0</v>
      </c>
      <c r="Q605" s="178">
        <v>0</v>
      </c>
      <c r="R605" s="178">
        <v>0</v>
      </c>
      <c r="S605" s="178">
        <v>1</v>
      </c>
      <c r="T605" s="178">
        <v>2</v>
      </c>
      <c r="U605" s="178">
        <v>3</v>
      </c>
      <c r="V605" s="179">
        <v>0</v>
      </c>
      <c r="W605" s="178">
        <v>0</v>
      </c>
      <c r="X605" s="178">
        <v>0</v>
      </c>
      <c r="Y605" s="178">
        <v>0</v>
      </c>
      <c r="Z605" s="178">
        <v>3</v>
      </c>
      <c r="AA605" s="178">
        <v>3</v>
      </c>
      <c r="AB605" s="179">
        <v>0</v>
      </c>
      <c r="AC605" s="178">
        <v>0</v>
      </c>
      <c r="AD605" s="178">
        <v>0</v>
      </c>
      <c r="AE605" s="178">
        <v>2</v>
      </c>
      <c r="AF605" s="178">
        <v>0</v>
      </c>
      <c r="AG605" s="180">
        <v>2</v>
      </c>
    </row>
    <row r="606" spans="1:33" ht="13.5" customHeight="1">
      <c r="A606" s="104"/>
      <c r="B606" s="441" t="s">
        <v>117</v>
      </c>
      <c r="C606" s="58" t="s">
        <v>283</v>
      </c>
      <c r="D606" s="169">
        <v>0</v>
      </c>
      <c r="E606" s="168">
        <v>1</v>
      </c>
      <c r="F606" s="168">
        <v>5</v>
      </c>
      <c r="G606" s="168">
        <v>1</v>
      </c>
      <c r="H606" s="168">
        <v>2</v>
      </c>
      <c r="I606" s="174">
        <v>9</v>
      </c>
      <c r="J606" s="169">
        <v>0</v>
      </c>
      <c r="K606" s="168">
        <v>0</v>
      </c>
      <c r="L606" s="168">
        <v>6</v>
      </c>
      <c r="M606" s="168">
        <v>4</v>
      </c>
      <c r="N606" s="168">
        <v>6</v>
      </c>
      <c r="O606" s="168">
        <v>16</v>
      </c>
      <c r="P606" s="169">
        <v>0</v>
      </c>
      <c r="Q606" s="168">
        <v>1</v>
      </c>
      <c r="R606" s="168">
        <v>0</v>
      </c>
      <c r="S606" s="168">
        <v>4</v>
      </c>
      <c r="T606" s="168">
        <v>0</v>
      </c>
      <c r="U606" s="168">
        <v>5</v>
      </c>
      <c r="V606" s="169">
        <v>0</v>
      </c>
      <c r="W606" s="168">
        <v>0</v>
      </c>
      <c r="X606" s="168">
        <v>3</v>
      </c>
      <c r="Y606" s="168">
        <v>2</v>
      </c>
      <c r="Z606" s="168">
        <v>2</v>
      </c>
      <c r="AA606" s="168">
        <v>7</v>
      </c>
      <c r="AB606" s="169">
        <v>0</v>
      </c>
      <c r="AC606" s="168">
        <v>0</v>
      </c>
      <c r="AD606" s="168">
        <v>0</v>
      </c>
      <c r="AE606" s="168">
        <v>1</v>
      </c>
      <c r="AF606" s="168">
        <v>2</v>
      </c>
      <c r="AG606" s="174">
        <v>3</v>
      </c>
    </row>
    <row r="607" spans="1:33">
      <c r="A607" s="104"/>
      <c r="B607" s="441"/>
      <c r="C607" s="58" t="s">
        <v>309</v>
      </c>
      <c r="D607" s="169">
        <v>0</v>
      </c>
      <c r="E607" s="168">
        <v>0</v>
      </c>
      <c r="F607" s="168">
        <v>5</v>
      </c>
      <c r="G607" s="168">
        <v>4</v>
      </c>
      <c r="H607" s="168">
        <v>0</v>
      </c>
      <c r="I607" s="174">
        <v>9</v>
      </c>
      <c r="J607" s="169">
        <v>0</v>
      </c>
      <c r="K607" s="168">
        <v>0</v>
      </c>
      <c r="L607" s="168">
        <v>4</v>
      </c>
      <c r="M607" s="168">
        <v>2</v>
      </c>
      <c r="N607" s="168">
        <v>2</v>
      </c>
      <c r="O607" s="168">
        <v>8</v>
      </c>
      <c r="P607" s="169">
        <v>0</v>
      </c>
      <c r="Q607" s="168">
        <v>0</v>
      </c>
      <c r="R607" s="168">
        <v>0</v>
      </c>
      <c r="S607" s="168">
        <v>1</v>
      </c>
      <c r="T607" s="168">
        <v>0</v>
      </c>
      <c r="U607" s="168">
        <v>1</v>
      </c>
      <c r="V607" s="169">
        <v>0</v>
      </c>
      <c r="W607" s="168">
        <v>0</v>
      </c>
      <c r="X607" s="168">
        <v>1</v>
      </c>
      <c r="Y607" s="168">
        <v>1</v>
      </c>
      <c r="Z607" s="168">
        <v>1</v>
      </c>
      <c r="AA607" s="168">
        <v>3</v>
      </c>
      <c r="AB607" s="169">
        <v>0</v>
      </c>
      <c r="AC607" s="168">
        <v>0</v>
      </c>
      <c r="AD607" s="168">
        <v>0</v>
      </c>
      <c r="AE607" s="168">
        <v>2</v>
      </c>
      <c r="AF607" s="168">
        <v>2</v>
      </c>
      <c r="AG607" s="174">
        <v>4</v>
      </c>
    </row>
    <row r="608" spans="1:33">
      <c r="A608" s="104"/>
      <c r="B608" s="441"/>
      <c r="C608" s="58" t="s">
        <v>302</v>
      </c>
      <c r="D608" s="169">
        <v>0</v>
      </c>
      <c r="E608" s="168">
        <v>1</v>
      </c>
      <c r="F608" s="168">
        <v>1</v>
      </c>
      <c r="G608" s="168">
        <v>4</v>
      </c>
      <c r="H608" s="168">
        <v>3</v>
      </c>
      <c r="I608" s="174">
        <v>9</v>
      </c>
      <c r="J608" s="169">
        <v>1</v>
      </c>
      <c r="K608" s="168">
        <v>0</v>
      </c>
      <c r="L608" s="168">
        <v>0</v>
      </c>
      <c r="M608" s="168">
        <v>0</v>
      </c>
      <c r="N608" s="168">
        <v>3</v>
      </c>
      <c r="O608" s="168">
        <v>4</v>
      </c>
      <c r="P608" s="169">
        <v>0</v>
      </c>
      <c r="Q608" s="168">
        <v>0</v>
      </c>
      <c r="R608" s="168">
        <v>1</v>
      </c>
      <c r="S608" s="168">
        <v>4</v>
      </c>
      <c r="T608" s="168">
        <v>2</v>
      </c>
      <c r="U608" s="168">
        <v>7</v>
      </c>
      <c r="V608" s="169">
        <v>0</v>
      </c>
      <c r="W608" s="168">
        <v>1</v>
      </c>
      <c r="X608" s="168">
        <v>1</v>
      </c>
      <c r="Y608" s="168">
        <v>1</v>
      </c>
      <c r="Z608" s="168">
        <v>3</v>
      </c>
      <c r="AA608" s="168">
        <v>6</v>
      </c>
      <c r="AB608" s="169">
        <v>0</v>
      </c>
      <c r="AC608" s="168">
        <v>0</v>
      </c>
      <c r="AD608" s="168">
        <v>0</v>
      </c>
      <c r="AE608" s="168">
        <v>4</v>
      </c>
      <c r="AF608" s="168">
        <v>3</v>
      </c>
      <c r="AG608" s="174">
        <v>7</v>
      </c>
    </row>
    <row r="609" spans="1:33">
      <c r="A609" s="104"/>
      <c r="B609" s="441"/>
      <c r="C609" s="58" t="s">
        <v>36</v>
      </c>
      <c r="D609" s="169">
        <v>0</v>
      </c>
      <c r="E609" s="168">
        <v>2</v>
      </c>
      <c r="F609" s="168">
        <v>11</v>
      </c>
      <c r="G609" s="168">
        <v>9</v>
      </c>
      <c r="H609" s="168">
        <v>5</v>
      </c>
      <c r="I609" s="174">
        <v>27</v>
      </c>
      <c r="J609" s="169">
        <v>1</v>
      </c>
      <c r="K609" s="168">
        <v>0</v>
      </c>
      <c r="L609" s="168">
        <v>10</v>
      </c>
      <c r="M609" s="168">
        <v>6</v>
      </c>
      <c r="N609" s="168">
        <v>11</v>
      </c>
      <c r="O609" s="168">
        <v>28</v>
      </c>
      <c r="P609" s="169">
        <v>0</v>
      </c>
      <c r="Q609" s="168">
        <v>1</v>
      </c>
      <c r="R609" s="168">
        <v>1</v>
      </c>
      <c r="S609" s="168">
        <v>9</v>
      </c>
      <c r="T609" s="168">
        <v>2</v>
      </c>
      <c r="U609" s="168">
        <v>13</v>
      </c>
      <c r="V609" s="169">
        <v>0</v>
      </c>
      <c r="W609" s="168">
        <v>1</v>
      </c>
      <c r="X609" s="168">
        <v>5</v>
      </c>
      <c r="Y609" s="168">
        <v>4</v>
      </c>
      <c r="Z609" s="168">
        <v>6</v>
      </c>
      <c r="AA609" s="168">
        <v>16</v>
      </c>
      <c r="AB609" s="169">
        <v>0</v>
      </c>
      <c r="AC609" s="168">
        <v>0</v>
      </c>
      <c r="AD609" s="168">
        <v>0</v>
      </c>
      <c r="AE609" s="168">
        <v>7</v>
      </c>
      <c r="AF609" s="168">
        <v>7</v>
      </c>
      <c r="AG609" s="174">
        <v>14</v>
      </c>
    </row>
    <row r="610" spans="1:33">
      <c r="A610" s="446"/>
      <c r="B610" s="445" t="s">
        <v>36</v>
      </c>
      <c r="C610" s="440"/>
      <c r="D610" s="179">
        <v>0</v>
      </c>
      <c r="E610" s="178">
        <v>2</v>
      </c>
      <c r="F610" s="178">
        <v>18</v>
      </c>
      <c r="G610" s="178">
        <v>37</v>
      </c>
      <c r="H610" s="178">
        <v>38</v>
      </c>
      <c r="I610" s="180">
        <v>95</v>
      </c>
      <c r="J610" s="179">
        <v>1</v>
      </c>
      <c r="K610" s="178">
        <v>3</v>
      </c>
      <c r="L610" s="178">
        <v>20</v>
      </c>
      <c r="M610" s="178">
        <v>20</v>
      </c>
      <c r="N610" s="178">
        <v>47</v>
      </c>
      <c r="O610" s="178">
        <v>91</v>
      </c>
      <c r="P610" s="179">
        <v>0</v>
      </c>
      <c r="Q610" s="178">
        <v>2</v>
      </c>
      <c r="R610" s="178">
        <v>8</v>
      </c>
      <c r="S610" s="178">
        <v>25</v>
      </c>
      <c r="T610" s="178">
        <v>28</v>
      </c>
      <c r="U610" s="178">
        <v>63</v>
      </c>
      <c r="V610" s="179">
        <v>0</v>
      </c>
      <c r="W610" s="178">
        <v>4</v>
      </c>
      <c r="X610" s="178">
        <v>10</v>
      </c>
      <c r="Y610" s="178">
        <v>29</v>
      </c>
      <c r="Z610" s="178">
        <v>46</v>
      </c>
      <c r="AA610" s="178">
        <v>89</v>
      </c>
      <c r="AB610" s="179">
        <v>0</v>
      </c>
      <c r="AC610" s="178">
        <v>1</v>
      </c>
      <c r="AD610" s="178">
        <v>6</v>
      </c>
      <c r="AE610" s="178">
        <v>33</v>
      </c>
      <c r="AF610" s="178">
        <v>49</v>
      </c>
      <c r="AG610" s="180">
        <v>89</v>
      </c>
    </row>
    <row r="611" spans="1:33" ht="39">
      <c r="A611" s="290" t="s">
        <v>20</v>
      </c>
      <c r="B611" s="441" t="s">
        <v>118</v>
      </c>
      <c r="C611" s="58" t="s">
        <v>119</v>
      </c>
      <c r="D611" s="169">
        <v>0</v>
      </c>
      <c r="E611" s="168">
        <v>5</v>
      </c>
      <c r="F611" s="168">
        <v>2</v>
      </c>
      <c r="G611" s="168">
        <v>0</v>
      </c>
      <c r="H611" s="168">
        <v>0</v>
      </c>
      <c r="I611" s="174">
        <v>7</v>
      </c>
      <c r="J611" s="169">
        <v>3</v>
      </c>
      <c r="K611" s="168">
        <v>2</v>
      </c>
      <c r="L611" s="168">
        <v>1</v>
      </c>
      <c r="M611" s="168">
        <v>0</v>
      </c>
      <c r="N611" s="168">
        <v>0</v>
      </c>
      <c r="O611" s="168">
        <v>6</v>
      </c>
      <c r="P611" s="169">
        <v>0</v>
      </c>
      <c r="Q611" s="168">
        <v>0</v>
      </c>
      <c r="R611" s="168">
        <v>2</v>
      </c>
      <c r="S611" s="168">
        <v>0</v>
      </c>
      <c r="T611" s="168">
        <v>2</v>
      </c>
      <c r="U611" s="168">
        <v>4</v>
      </c>
      <c r="V611" s="169">
        <v>0</v>
      </c>
      <c r="W611" s="168">
        <v>1</v>
      </c>
      <c r="X611" s="168">
        <v>2</v>
      </c>
      <c r="Y611" s="168">
        <v>0</v>
      </c>
      <c r="Z611" s="168">
        <v>3</v>
      </c>
      <c r="AA611" s="168">
        <v>6</v>
      </c>
      <c r="AB611" s="169">
        <v>0</v>
      </c>
      <c r="AC611" s="168">
        <v>1</v>
      </c>
      <c r="AD611" s="168">
        <v>1</v>
      </c>
      <c r="AE611" s="168">
        <v>0</v>
      </c>
      <c r="AF611" s="168">
        <v>3</v>
      </c>
      <c r="AG611" s="174">
        <v>5</v>
      </c>
    </row>
    <row r="612" spans="1:33" ht="30" customHeight="1">
      <c r="A612" s="104"/>
      <c r="B612" s="441"/>
      <c r="C612" s="58" t="s">
        <v>120</v>
      </c>
      <c r="D612" s="169">
        <v>57</v>
      </c>
      <c r="E612" s="168">
        <v>3</v>
      </c>
      <c r="F612" s="168">
        <v>0</v>
      </c>
      <c r="G612" s="168">
        <v>0</v>
      </c>
      <c r="H612" s="168">
        <v>19</v>
      </c>
      <c r="I612" s="174">
        <v>79</v>
      </c>
      <c r="J612" s="169">
        <v>41</v>
      </c>
      <c r="K612" s="168">
        <v>3</v>
      </c>
      <c r="L612" s="168">
        <v>0</v>
      </c>
      <c r="M612" s="168">
        <v>0</v>
      </c>
      <c r="N612" s="168">
        <v>21</v>
      </c>
      <c r="O612" s="168">
        <v>65</v>
      </c>
      <c r="P612" s="169">
        <v>24</v>
      </c>
      <c r="Q612" s="168">
        <v>6</v>
      </c>
      <c r="R612" s="168">
        <v>1</v>
      </c>
      <c r="S612" s="168">
        <v>0</v>
      </c>
      <c r="T612" s="168">
        <v>19</v>
      </c>
      <c r="U612" s="168">
        <v>50</v>
      </c>
      <c r="V612" s="169">
        <v>24</v>
      </c>
      <c r="W612" s="168">
        <v>1</v>
      </c>
      <c r="X612" s="168">
        <v>0</v>
      </c>
      <c r="Y612" s="168">
        <v>0</v>
      </c>
      <c r="Z612" s="168">
        <v>22</v>
      </c>
      <c r="AA612" s="168">
        <v>47</v>
      </c>
      <c r="AB612" s="169">
        <v>15</v>
      </c>
      <c r="AC612" s="168">
        <v>0</v>
      </c>
      <c r="AD612" s="168">
        <v>0</v>
      </c>
      <c r="AE612" s="168">
        <v>0</v>
      </c>
      <c r="AF612" s="168">
        <v>10</v>
      </c>
      <c r="AG612" s="174">
        <v>25</v>
      </c>
    </row>
    <row r="613" spans="1:33">
      <c r="A613" s="104"/>
      <c r="B613" s="441"/>
      <c r="C613" s="58" t="s">
        <v>36</v>
      </c>
      <c r="D613" s="169">
        <v>57</v>
      </c>
      <c r="E613" s="168">
        <v>8</v>
      </c>
      <c r="F613" s="168">
        <v>2</v>
      </c>
      <c r="G613" s="168">
        <v>0</v>
      </c>
      <c r="H613" s="168">
        <v>19</v>
      </c>
      <c r="I613" s="174">
        <v>86</v>
      </c>
      <c r="J613" s="169">
        <v>44</v>
      </c>
      <c r="K613" s="168">
        <v>5</v>
      </c>
      <c r="L613" s="168">
        <v>1</v>
      </c>
      <c r="M613" s="168">
        <v>0</v>
      </c>
      <c r="N613" s="168">
        <v>21</v>
      </c>
      <c r="O613" s="168">
        <v>71</v>
      </c>
      <c r="P613" s="169">
        <v>24</v>
      </c>
      <c r="Q613" s="168">
        <v>6</v>
      </c>
      <c r="R613" s="168">
        <v>3</v>
      </c>
      <c r="S613" s="168">
        <v>0</v>
      </c>
      <c r="T613" s="168">
        <v>21</v>
      </c>
      <c r="U613" s="168">
        <v>54</v>
      </c>
      <c r="V613" s="169">
        <v>24</v>
      </c>
      <c r="W613" s="168">
        <v>2</v>
      </c>
      <c r="X613" s="168">
        <v>2</v>
      </c>
      <c r="Y613" s="168">
        <v>0</v>
      </c>
      <c r="Z613" s="168">
        <v>25</v>
      </c>
      <c r="AA613" s="168">
        <v>53</v>
      </c>
      <c r="AB613" s="169">
        <v>15</v>
      </c>
      <c r="AC613" s="168">
        <v>1</v>
      </c>
      <c r="AD613" s="168">
        <v>1</v>
      </c>
      <c r="AE613" s="168">
        <v>0</v>
      </c>
      <c r="AF613" s="168">
        <v>13</v>
      </c>
      <c r="AG613" s="174">
        <v>30</v>
      </c>
    </row>
    <row r="614" spans="1:33">
      <c r="A614" s="104"/>
      <c r="B614" s="442" t="s">
        <v>121</v>
      </c>
      <c r="C614" s="429" t="s">
        <v>122</v>
      </c>
      <c r="D614" s="172">
        <v>14</v>
      </c>
      <c r="E614" s="173">
        <v>13</v>
      </c>
      <c r="F614" s="173">
        <v>6</v>
      </c>
      <c r="G614" s="173">
        <v>2</v>
      </c>
      <c r="H614" s="173">
        <v>6</v>
      </c>
      <c r="I614" s="291">
        <v>41</v>
      </c>
      <c r="J614" s="172">
        <v>8</v>
      </c>
      <c r="K614" s="173">
        <v>10</v>
      </c>
      <c r="L614" s="173">
        <v>9</v>
      </c>
      <c r="M614" s="173">
        <v>1</v>
      </c>
      <c r="N614" s="173">
        <v>10</v>
      </c>
      <c r="O614" s="173">
        <v>38</v>
      </c>
      <c r="P614" s="172">
        <v>5</v>
      </c>
      <c r="Q614" s="173">
        <v>9</v>
      </c>
      <c r="R614" s="173">
        <v>3</v>
      </c>
      <c r="S614" s="173">
        <v>1</v>
      </c>
      <c r="T614" s="173">
        <v>12</v>
      </c>
      <c r="U614" s="173">
        <v>30</v>
      </c>
      <c r="V614" s="172">
        <v>4</v>
      </c>
      <c r="W614" s="173">
        <v>6</v>
      </c>
      <c r="X614" s="173">
        <v>5</v>
      </c>
      <c r="Y614" s="173">
        <v>1</v>
      </c>
      <c r="Z614" s="173">
        <v>0</v>
      </c>
      <c r="AA614" s="173">
        <v>16</v>
      </c>
      <c r="AB614" s="172">
        <v>2</v>
      </c>
      <c r="AC614" s="173">
        <v>4</v>
      </c>
      <c r="AD614" s="173">
        <v>3</v>
      </c>
      <c r="AE614" s="173">
        <v>0</v>
      </c>
      <c r="AF614" s="173">
        <v>4</v>
      </c>
      <c r="AG614" s="291">
        <v>13</v>
      </c>
    </row>
    <row r="615" spans="1:33">
      <c r="A615" s="104"/>
      <c r="B615" s="441"/>
      <c r="C615" s="58" t="s">
        <v>123</v>
      </c>
      <c r="D615" s="169">
        <v>38</v>
      </c>
      <c r="E615" s="168">
        <v>143</v>
      </c>
      <c r="F615" s="168">
        <v>32</v>
      </c>
      <c r="G615" s="168">
        <v>4</v>
      </c>
      <c r="H615" s="168">
        <v>266</v>
      </c>
      <c r="I615" s="174">
        <v>483</v>
      </c>
      <c r="J615" s="169">
        <v>33</v>
      </c>
      <c r="K615" s="168">
        <v>119</v>
      </c>
      <c r="L615" s="168">
        <v>20</v>
      </c>
      <c r="M615" s="168">
        <v>3</v>
      </c>
      <c r="N615" s="168">
        <v>239</v>
      </c>
      <c r="O615" s="168">
        <v>414</v>
      </c>
      <c r="P615" s="169">
        <v>25</v>
      </c>
      <c r="Q615" s="168">
        <v>108</v>
      </c>
      <c r="R615" s="168">
        <v>17</v>
      </c>
      <c r="S615" s="168">
        <v>4</v>
      </c>
      <c r="T615" s="168">
        <v>227</v>
      </c>
      <c r="U615" s="168">
        <v>381</v>
      </c>
      <c r="V615" s="169">
        <v>12</v>
      </c>
      <c r="W615" s="168">
        <v>90</v>
      </c>
      <c r="X615" s="168">
        <v>11</v>
      </c>
      <c r="Y615" s="168">
        <v>0</v>
      </c>
      <c r="Z615" s="168">
        <v>200</v>
      </c>
      <c r="AA615" s="168">
        <v>313</v>
      </c>
      <c r="AB615" s="169">
        <v>6</v>
      </c>
      <c r="AC615" s="168">
        <v>53</v>
      </c>
      <c r="AD615" s="168">
        <v>11</v>
      </c>
      <c r="AE615" s="168">
        <v>1</v>
      </c>
      <c r="AF615" s="168">
        <v>143</v>
      </c>
      <c r="AG615" s="174">
        <v>214</v>
      </c>
    </row>
    <row r="616" spans="1:33">
      <c r="A616" s="104"/>
      <c r="B616" s="441"/>
      <c r="C616" s="58" t="s">
        <v>124</v>
      </c>
      <c r="D616" s="169">
        <v>5</v>
      </c>
      <c r="E616" s="168">
        <v>32</v>
      </c>
      <c r="F616" s="168">
        <v>23</v>
      </c>
      <c r="G616" s="168">
        <v>5</v>
      </c>
      <c r="H616" s="168">
        <v>46</v>
      </c>
      <c r="I616" s="174">
        <v>111</v>
      </c>
      <c r="J616" s="169">
        <v>3</v>
      </c>
      <c r="K616" s="168">
        <v>28</v>
      </c>
      <c r="L616" s="168">
        <v>19</v>
      </c>
      <c r="M616" s="168">
        <v>5</v>
      </c>
      <c r="N616" s="168">
        <v>62</v>
      </c>
      <c r="O616" s="168">
        <v>117</v>
      </c>
      <c r="P616" s="169">
        <v>2</v>
      </c>
      <c r="Q616" s="168">
        <v>26</v>
      </c>
      <c r="R616" s="168">
        <v>14</v>
      </c>
      <c r="S616" s="168">
        <v>4</v>
      </c>
      <c r="T616" s="168">
        <v>44</v>
      </c>
      <c r="U616" s="168">
        <v>90</v>
      </c>
      <c r="V616" s="169">
        <v>0</v>
      </c>
      <c r="W616" s="168">
        <v>15</v>
      </c>
      <c r="X616" s="168">
        <v>6</v>
      </c>
      <c r="Y616" s="168">
        <v>0</v>
      </c>
      <c r="Z616" s="168">
        <v>31</v>
      </c>
      <c r="AA616" s="168">
        <v>52</v>
      </c>
      <c r="AB616" s="169">
        <v>0</v>
      </c>
      <c r="AC616" s="168">
        <v>4</v>
      </c>
      <c r="AD616" s="168">
        <v>2</v>
      </c>
      <c r="AE616" s="168">
        <v>0</v>
      </c>
      <c r="AF616" s="168">
        <v>19</v>
      </c>
      <c r="AG616" s="174">
        <v>25</v>
      </c>
    </row>
    <row r="617" spans="1:33">
      <c r="A617" s="104"/>
      <c r="B617" s="441"/>
      <c r="C617" s="58" t="s">
        <v>303</v>
      </c>
      <c r="D617" s="169">
        <v>1</v>
      </c>
      <c r="E617" s="168">
        <v>1</v>
      </c>
      <c r="F617" s="168">
        <v>5</v>
      </c>
      <c r="G617" s="168">
        <v>0</v>
      </c>
      <c r="H617" s="168">
        <v>0</v>
      </c>
      <c r="I617" s="174">
        <v>7</v>
      </c>
      <c r="J617" s="169">
        <v>0</v>
      </c>
      <c r="K617" s="168">
        <v>1</v>
      </c>
      <c r="L617" s="168">
        <v>0</v>
      </c>
      <c r="M617" s="168">
        <v>1</v>
      </c>
      <c r="N617" s="168">
        <v>2</v>
      </c>
      <c r="O617" s="168">
        <v>4</v>
      </c>
      <c r="P617" s="169">
        <v>0</v>
      </c>
      <c r="Q617" s="168">
        <v>3</v>
      </c>
      <c r="R617" s="168">
        <v>3</v>
      </c>
      <c r="S617" s="168">
        <v>0</v>
      </c>
      <c r="T617" s="168">
        <v>4</v>
      </c>
      <c r="U617" s="168">
        <v>10</v>
      </c>
      <c r="V617" s="169">
        <v>0</v>
      </c>
      <c r="W617" s="168">
        <v>1</v>
      </c>
      <c r="X617" s="168">
        <v>0</v>
      </c>
      <c r="Y617" s="168">
        <v>0</v>
      </c>
      <c r="Z617" s="168">
        <v>0</v>
      </c>
      <c r="AA617" s="168">
        <v>1</v>
      </c>
      <c r="AB617" s="169">
        <v>0</v>
      </c>
      <c r="AC617" s="168">
        <v>0</v>
      </c>
      <c r="AD617" s="168">
        <v>1</v>
      </c>
      <c r="AE617" s="168">
        <v>0</v>
      </c>
      <c r="AF617" s="168">
        <v>1</v>
      </c>
      <c r="AG617" s="174">
        <v>2</v>
      </c>
    </row>
    <row r="618" spans="1:33">
      <c r="A618" s="104"/>
      <c r="B618" s="441"/>
      <c r="C618" s="58" t="s">
        <v>36</v>
      </c>
      <c r="D618" s="169">
        <v>58</v>
      </c>
      <c r="E618" s="168">
        <v>189</v>
      </c>
      <c r="F618" s="168">
        <v>66</v>
      </c>
      <c r="G618" s="168">
        <v>11</v>
      </c>
      <c r="H618" s="168">
        <v>318</v>
      </c>
      <c r="I618" s="174">
        <v>642</v>
      </c>
      <c r="J618" s="169">
        <v>44</v>
      </c>
      <c r="K618" s="168">
        <v>158</v>
      </c>
      <c r="L618" s="168">
        <v>48</v>
      </c>
      <c r="M618" s="168">
        <v>10</v>
      </c>
      <c r="N618" s="168">
        <v>313</v>
      </c>
      <c r="O618" s="168">
        <v>573</v>
      </c>
      <c r="P618" s="169">
        <v>32</v>
      </c>
      <c r="Q618" s="168">
        <v>146</v>
      </c>
      <c r="R618" s="168">
        <v>37</v>
      </c>
      <c r="S618" s="168">
        <v>9</v>
      </c>
      <c r="T618" s="168">
        <v>287</v>
      </c>
      <c r="U618" s="168">
        <v>511</v>
      </c>
      <c r="V618" s="169">
        <v>16</v>
      </c>
      <c r="W618" s="168">
        <v>112</v>
      </c>
      <c r="X618" s="168">
        <v>22</v>
      </c>
      <c r="Y618" s="168">
        <v>1</v>
      </c>
      <c r="Z618" s="168">
        <v>231</v>
      </c>
      <c r="AA618" s="168">
        <v>382</v>
      </c>
      <c r="AB618" s="169">
        <v>8</v>
      </c>
      <c r="AC618" s="168">
        <v>61</v>
      </c>
      <c r="AD618" s="168">
        <v>17</v>
      </c>
      <c r="AE618" s="168">
        <v>1</v>
      </c>
      <c r="AF618" s="168">
        <v>167</v>
      </c>
      <c r="AG618" s="174">
        <v>254</v>
      </c>
    </row>
    <row r="619" spans="1:33" ht="26.25">
      <c r="A619" s="104"/>
      <c r="B619" s="443" t="s">
        <v>188</v>
      </c>
      <c r="C619" s="444" t="s">
        <v>125</v>
      </c>
      <c r="D619" s="170">
        <v>5</v>
      </c>
      <c r="E619" s="171">
        <v>71</v>
      </c>
      <c r="F619" s="171">
        <v>68</v>
      </c>
      <c r="G619" s="171">
        <v>3</v>
      </c>
      <c r="H619" s="171">
        <v>39</v>
      </c>
      <c r="I619" s="175">
        <v>186</v>
      </c>
      <c r="J619" s="170">
        <v>4</v>
      </c>
      <c r="K619" s="171">
        <v>65</v>
      </c>
      <c r="L619" s="171">
        <v>51</v>
      </c>
      <c r="M619" s="171">
        <v>3</v>
      </c>
      <c r="N619" s="171">
        <v>52</v>
      </c>
      <c r="O619" s="171">
        <v>175</v>
      </c>
      <c r="P619" s="170">
        <v>2</v>
      </c>
      <c r="Q619" s="171">
        <v>87</v>
      </c>
      <c r="R619" s="171">
        <v>50</v>
      </c>
      <c r="S619" s="171">
        <v>5</v>
      </c>
      <c r="T619" s="171">
        <v>62</v>
      </c>
      <c r="U619" s="171">
        <v>206</v>
      </c>
      <c r="V619" s="170">
        <v>3</v>
      </c>
      <c r="W619" s="171">
        <v>73</v>
      </c>
      <c r="X619" s="171">
        <v>45</v>
      </c>
      <c r="Y619" s="171">
        <v>8</v>
      </c>
      <c r="Z619" s="171">
        <v>94</v>
      </c>
      <c r="AA619" s="171">
        <v>223</v>
      </c>
      <c r="AB619" s="170">
        <v>0</v>
      </c>
      <c r="AC619" s="171">
        <v>57</v>
      </c>
      <c r="AD619" s="171">
        <v>49</v>
      </c>
      <c r="AE619" s="171">
        <v>5</v>
      </c>
      <c r="AF619" s="171">
        <v>82</v>
      </c>
      <c r="AG619" s="175">
        <v>193</v>
      </c>
    </row>
    <row r="620" spans="1:33" ht="39">
      <c r="A620" s="104"/>
      <c r="B620" s="441" t="s">
        <v>189</v>
      </c>
      <c r="C620" s="58" t="s">
        <v>191</v>
      </c>
      <c r="D620" s="169">
        <v>0</v>
      </c>
      <c r="E620" s="168">
        <v>0</v>
      </c>
      <c r="F620" s="168">
        <v>0</v>
      </c>
      <c r="G620" s="168">
        <v>1</v>
      </c>
      <c r="H620" s="168">
        <v>4</v>
      </c>
      <c r="I620" s="174">
        <v>5</v>
      </c>
      <c r="J620" s="169">
        <v>0</v>
      </c>
      <c r="K620" s="168">
        <v>0</v>
      </c>
      <c r="L620" s="168">
        <v>0</v>
      </c>
      <c r="M620" s="168">
        <v>0</v>
      </c>
      <c r="N620" s="168">
        <v>1</v>
      </c>
      <c r="O620" s="168">
        <v>1</v>
      </c>
      <c r="P620" s="169">
        <v>0</v>
      </c>
      <c r="Q620" s="168">
        <v>0</v>
      </c>
      <c r="R620" s="168">
        <v>0</v>
      </c>
      <c r="S620" s="168">
        <v>0</v>
      </c>
      <c r="T620" s="168">
        <v>0</v>
      </c>
      <c r="U620" s="168">
        <v>0</v>
      </c>
      <c r="V620" s="169">
        <v>0</v>
      </c>
      <c r="W620" s="168">
        <v>0</v>
      </c>
      <c r="X620" s="168">
        <v>0</v>
      </c>
      <c r="Y620" s="168">
        <v>0</v>
      </c>
      <c r="Z620" s="168">
        <v>0</v>
      </c>
      <c r="AA620" s="168">
        <v>0</v>
      </c>
      <c r="AB620" s="169">
        <v>0</v>
      </c>
      <c r="AC620" s="168">
        <v>0</v>
      </c>
      <c r="AD620" s="168">
        <v>0</v>
      </c>
      <c r="AE620" s="168">
        <v>0</v>
      </c>
      <c r="AF620" s="168">
        <v>1</v>
      </c>
      <c r="AG620" s="174">
        <v>1</v>
      </c>
    </row>
    <row r="621" spans="1:33">
      <c r="A621" s="104"/>
      <c r="B621" s="441"/>
      <c r="C621" s="58" t="s">
        <v>304</v>
      </c>
      <c r="D621" s="169">
        <v>0</v>
      </c>
      <c r="E621" s="168">
        <v>0</v>
      </c>
      <c r="F621" s="168">
        <v>0</v>
      </c>
      <c r="G621" s="168">
        <v>0</v>
      </c>
      <c r="H621" s="168">
        <v>3</v>
      </c>
      <c r="I621" s="174">
        <v>3</v>
      </c>
      <c r="J621" s="169">
        <v>0</v>
      </c>
      <c r="K621" s="168">
        <v>0</v>
      </c>
      <c r="L621" s="168">
        <v>0</v>
      </c>
      <c r="M621" s="168">
        <v>0</v>
      </c>
      <c r="N621" s="168">
        <v>0</v>
      </c>
      <c r="O621" s="168">
        <v>0</v>
      </c>
      <c r="P621" s="169">
        <v>0</v>
      </c>
      <c r="Q621" s="168">
        <v>0</v>
      </c>
      <c r="R621" s="168">
        <v>0</v>
      </c>
      <c r="S621" s="168">
        <v>0</v>
      </c>
      <c r="T621" s="168">
        <v>0</v>
      </c>
      <c r="U621" s="168">
        <v>0</v>
      </c>
      <c r="V621" s="169">
        <v>0</v>
      </c>
      <c r="W621" s="168">
        <v>0</v>
      </c>
      <c r="X621" s="168">
        <v>0</v>
      </c>
      <c r="Y621" s="168">
        <v>0</v>
      </c>
      <c r="Z621" s="168">
        <v>0</v>
      </c>
      <c r="AA621" s="168">
        <v>0</v>
      </c>
      <c r="AB621" s="169">
        <v>0</v>
      </c>
      <c r="AC621" s="168">
        <v>0</v>
      </c>
      <c r="AD621" s="168">
        <v>0</v>
      </c>
      <c r="AE621" s="168">
        <v>0</v>
      </c>
      <c r="AF621" s="168">
        <v>2</v>
      </c>
      <c r="AG621" s="174">
        <v>2</v>
      </c>
    </row>
    <row r="622" spans="1:33">
      <c r="A622" s="104"/>
      <c r="B622" s="441"/>
      <c r="C622" s="58" t="s">
        <v>36</v>
      </c>
      <c r="D622" s="169">
        <v>0</v>
      </c>
      <c r="E622" s="168">
        <v>0</v>
      </c>
      <c r="F622" s="168">
        <v>0</v>
      </c>
      <c r="G622" s="168">
        <v>1</v>
      </c>
      <c r="H622" s="168">
        <v>7</v>
      </c>
      <c r="I622" s="174">
        <v>8</v>
      </c>
      <c r="J622" s="169">
        <v>0</v>
      </c>
      <c r="K622" s="168">
        <v>0</v>
      </c>
      <c r="L622" s="168">
        <v>0</v>
      </c>
      <c r="M622" s="168">
        <v>0</v>
      </c>
      <c r="N622" s="168">
        <v>1</v>
      </c>
      <c r="O622" s="168">
        <v>1</v>
      </c>
      <c r="P622" s="169">
        <v>0</v>
      </c>
      <c r="Q622" s="168">
        <v>0</v>
      </c>
      <c r="R622" s="168">
        <v>0</v>
      </c>
      <c r="S622" s="168">
        <v>0</v>
      </c>
      <c r="T622" s="168">
        <v>0</v>
      </c>
      <c r="U622" s="168">
        <v>0</v>
      </c>
      <c r="V622" s="169">
        <v>0</v>
      </c>
      <c r="W622" s="168">
        <v>0</v>
      </c>
      <c r="X622" s="168">
        <v>0</v>
      </c>
      <c r="Y622" s="168">
        <v>0</v>
      </c>
      <c r="Z622" s="168">
        <v>0</v>
      </c>
      <c r="AA622" s="168">
        <v>0</v>
      </c>
      <c r="AB622" s="169">
        <v>0</v>
      </c>
      <c r="AC622" s="168">
        <v>0</v>
      </c>
      <c r="AD622" s="168">
        <v>0</v>
      </c>
      <c r="AE622" s="168">
        <v>0</v>
      </c>
      <c r="AF622" s="168">
        <v>3</v>
      </c>
      <c r="AG622" s="174">
        <v>3</v>
      </c>
    </row>
    <row r="623" spans="1:33">
      <c r="A623" s="104"/>
      <c r="B623" s="442" t="s">
        <v>176</v>
      </c>
      <c r="C623" s="429" t="s">
        <v>128</v>
      </c>
      <c r="D623" s="172">
        <v>1</v>
      </c>
      <c r="E623" s="173">
        <v>1</v>
      </c>
      <c r="F623" s="173">
        <v>3</v>
      </c>
      <c r="G623" s="173">
        <v>0</v>
      </c>
      <c r="H623" s="173">
        <v>0</v>
      </c>
      <c r="I623" s="291">
        <v>5</v>
      </c>
      <c r="J623" s="172">
        <v>0</v>
      </c>
      <c r="K623" s="173">
        <v>0</v>
      </c>
      <c r="L623" s="173">
        <v>1</v>
      </c>
      <c r="M623" s="173">
        <v>0</v>
      </c>
      <c r="N623" s="173">
        <v>1</v>
      </c>
      <c r="O623" s="173">
        <v>2</v>
      </c>
      <c r="P623" s="172">
        <v>2</v>
      </c>
      <c r="Q623" s="173">
        <v>1</v>
      </c>
      <c r="R623" s="173">
        <v>1</v>
      </c>
      <c r="S623" s="173">
        <v>0</v>
      </c>
      <c r="T623" s="173">
        <v>0</v>
      </c>
      <c r="U623" s="173">
        <v>4</v>
      </c>
      <c r="V623" s="172">
        <v>1</v>
      </c>
      <c r="W623" s="173">
        <v>3</v>
      </c>
      <c r="X623" s="173">
        <v>0</v>
      </c>
      <c r="Y623" s="173">
        <v>0</v>
      </c>
      <c r="Z623" s="173">
        <v>0</v>
      </c>
      <c r="AA623" s="173">
        <v>4</v>
      </c>
      <c r="AB623" s="172">
        <v>0</v>
      </c>
      <c r="AC623" s="173">
        <v>0</v>
      </c>
      <c r="AD623" s="173">
        <v>1</v>
      </c>
      <c r="AE623" s="173">
        <v>0</v>
      </c>
      <c r="AF623" s="173">
        <v>0</v>
      </c>
      <c r="AG623" s="291">
        <v>1</v>
      </c>
    </row>
    <row r="624" spans="1:33">
      <c r="A624" s="104"/>
      <c r="B624" s="441"/>
      <c r="C624" s="58" t="s">
        <v>129</v>
      </c>
      <c r="D624" s="169">
        <v>3</v>
      </c>
      <c r="E624" s="168">
        <v>12</v>
      </c>
      <c r="F624" s="168">
        <v>19</v>
      </c>
      <c r="G624" s="168">
        <v>7</v>
      </c>
      <c r="H624" s="168">
        <v>36</v>
      </c>
      <c r="I624" s="174">
        <v>77</v>
      </c>
      <c r="J624" s="169">
        <v>1</v>
      </c>
      <c r="K624" s="168">
        <v>14</v>
      </c>
      <c r="L624" s="168">
        <v>13</v>
      </c>
      <c r="M624" s="168">
        <v>4</v>
      </c>
      <c r="N624" s="168">
        <v>50</v>
      </c>
      <c r="O624" s="168">
        <v>82</v>
      </c>
      <c r="P624" s="169">
        <v>0</v>
      </c>
      <c r="Q624" s="168">
        <v>10</v>
      </c>
      <c r="R624" s="168">
        <v>14</v>
      </c>
      <c r="S624" s="168">
        <v>4</v>
      </c>
      <c r="T624" s="168">
        <v>37</v>
      </c>
      <c r="U624" s="168">
        <v>65</v>
      </c>
      <c r="V624" s="169">
        <v>0</v>
      </c>
      <c r="W624" s="168">
        <v>11</v>
      </c>
      <c r="X624" s="168">
        <v>16</v>
      </c>
      <c r="Y624" s="168">
        <v>8</v>
      </c>
      <c r="Z624" s="168">
        <v>34</v>
      </c>
      <c r="AA624" s="168">
        <v>69</v>
      </c>
      <c r="AB624" s="169">
        <v>0</v>
      </c>
      <c r="AC624" s="168">
        <v>8</v>
      </c>
      <c r="AD624" s="168">
        <v>7</v>
      </c>
      <c r="AE624" s="168">
        <v>4</v>
      </c>
      <c r="AF624" s="168">
        <v>42</v>
      </c>
      <c r="AG624" s="174">
        <v>61</v>
      </c>
    </row>
    <row r="625" spans="1:33">
      <c r="A625" s="104"/>
      <c r="B625" s="441"/>
      <c r="C625" s="58" t="s">
        <v>130</v>
      </c>
      <c r="D625" s="169">
        <v>0</v>
      </c>
      <c r="E625" s="168">
        <v>1</v>
      </c>
      <c r="F625" s="168">
        <v>0</v>
      </c>
      <c r="G625" s="168">
        <v>0</v>
      </c>
      <c r="H625" s="168">
        <v>1</v>
      </c>
      <c r="I625" s="174">
        <v>2</v>
      </c>
      <c r="J625" s="169">
        <v>0</v>
      </c>
      <c r="K625" s="168">
        <v>0</v>
      </c>
      <c r="L625" s="168">
        <v>1</v>
      </c>
      <c r="M625" s="168">
        <v>0</v>
      </c>
      <c r="N625" s="168">
        <v>2</v>
      </c>
      <c r="O625" s="168">
        <v>3</v>
      </c>
      <c r="P625" s="169">
        <v>1</v>
      </c>
      <c r="Q625" s="168">
        <v>0</v>
      </c>
      <c r="R625" s="168">
        <v>2</v>
      </c>
      <c r="S625" s="168">
        <v>1</v>
      </c>
      <c r="T625" s="168">
        <v>0</v>
      </c>
      <c r="U625" s="168">
        <v>4</v>
      </c>
      <c r="V625" s="169">
        <v>0</v>
      </c>
      <c r="W625" s="168">
        <v>0</v>
      </c>
      <c r="X625" s="168">
        <v>0</v>
      </c>
      <c r="Y625" s="168">
        <v>0</v>
      </c>
      <c r="Z625" s="168">
        <v>0</v>
      </c>
      <c r="AA625" s="168">
        <v>0</v>
      </c>
      <c r="AB625" s="169">
        <v>0</v>
      </c>
      <c r="AC625" s="168">
        <v>0</v>
      </c>
      <c r="AD625" s="168">
        <v>0</v>
      </c>
      <c r="AE625" s="168">
        <v>0</v>
      </c>
      <c r="AF625" s="168">
        <v>0</v>
      </c>
      <c r="AG625" s="174">
        <v>0</v>
      </c>
    </row>
    <row r="626" spans="1:33">
      <c r="A626" s="104"/>
      <c r="B626" s="441"/>
      <c r="C626" s="58" t="s">
        <v>306</v>
      </c>
      <c r="D626" s="169">
        <v>2</v>
      </c>
      <c r="E626" s="168">
        <v>3</v>
      </c>
      <c r="F626" s="168">
        <v>6</v>
      </c>
      <c r="G626" s="168">
        <v>1</v>
      </c>
      <c r="H626" s="168">
        <v>25</v>
      </c>
      <c r="I626" s="174">
        <v>37</v>
      </c>
      <c r="J626" s="169">
        <v>0</v>
      </c>
      <c r="K626" s="168">
        <v>2</v>
      </c>
      <c r="L626" s="168">
        <v>3</v>
      </c>
      <c r="M626" s="168">
        <v>0</v>
      </c>
      <c r="N626" s="168">
        <v>29</v>
      </c>
      <c r="O626" s="168">
        <v>34</v>
      </c>
      <c r="P626" s="169">
        <v>0</v>
      </c>
      <c r="Q626" s="168">
        <v>1</v>
      </c>
      <c r="R626" s="168">
        <v>1</v>
      </c>
      <c r="S626" s="168">
        <v>1</v>
      </c>
      <c r="T626" s="168">
        <v>14</v>
      </c>
      <c r="U626" s="168">
        <v>17</v>
      </c>
      <c r="V626" s="169">
        <v>0</v>
      </c>
      <c r="W626" s="168">
        <v>1</v>
      </c>
      <c r="X626" s="168">
        <v>4</v>
      </c>
      <c r="Y626" s="168">
        <v>0</v>
      </c>
      <c r="Z626" s="168">
        <v>16</v>
      </c>
      <c r="AA626" s="168">
        <v>21</v>
      </c>
      <c r="AB626" s="169">
        <v>0</v>
      </c>
      <c r="AC626" s="168">
        <v>2</v>
      </c>
      <c r="AD626" s="168">
        <v>3</v>
      </c>
      <c r="AE626" s="168">
        <v>0</v>
      </c>
      <c r="AF626" s="168">
        <v>12</v>
      </c>
      <c r="AG626" s="174">
        <v>17</v>
      </c>
    </row>
    <row r="627" spans="1:33">
      <c r="A627" s="104"/>
      <c r="B627" s="443"/>
      <c r="C627" s="444" t="s">
        <v>36</v>
      </c>
      <c r="D627" s="170">
        <v>6</v>
      </c>
      <c r="E627" s="171">
        <v>17</v>
      </c>
      <c r="F627" s="171">
        <v>28</v>
      </c>
      <c r="G627" s="171">
        <v>8</v>
      </c>
      <c r="H627" s="171">
        <v>62</v>
      </c>
      <c r="I627" s="175">
        <v>121</v>
      </c>
      <c r="J627" s="170">
        <v>1</v>
      </c>
      <c r="K627" s="171">
        <v>16</v>
      </c>
      <c r="L627" s="171">
        <v>18</v>
      </c>
      <c r="M627" s="171">
        <v>4</v>
      </c>
      <c r="N627" s="171">
        <v>82</v>
      </c>
      <c r="O627" s="171">
        <v>121</v>
      </c>
      <c r="P627" s="170">
        <v>3</v>
      </c>
      <c r="Q627" s="171">
        <v>12</v>
      </c>
      <c r="R627" s="171">
        <v>18</v>
      </c>
      <c r="S627" s="171">
        <v>6</v>
      </c>
      <c r="T627" s="171">
        <v>51</v>
      </c>
      <c r="U627" s="171">
        <v>90</v>
      </c>
      <c r="V627" s="170">
        <v>1</v>
      </c>
      <c r="W627" s="171">
        <v>15</v>
      </c>
      <c r="X627" s="171">
        <v>20</v>
      </c>
      <c r="Y627" s="171">
        <v>8</v>
      </c>
      <c r="Z627" s="171">
        <v>50</v>
      </c>
      <c r="AA627" s="171">
        <v>94</v>
      </c>
      <c r="AB627" s="170">
        <v>0</v>
      </c>
      <c r="AC627" s="171">
        <v>10</v>
      </c>
      <c r="AD627" s="171">
        <v>11</v>
      </c>
      <c r="AE627" s="171">
        <v>4</v>
      </c>
      <c r="AF627" s="171">
        <v>54</v>
      </c>
      <c r="AG627" s="175">
        <v>79</v>
      </c>
    </row>
    <row r="628" spans="1:33">
      <c r="A628" s="446"/>
      <c r="B628" s="443" t="s">
        <v>36</v>
      </c>
      <c r="C628" s="444"/>
      <c r="D628" s="170">
        <v>126</v>
      </c>
      <c r="E628" s="171">
        <v>285</v>
      </c>
      <c r="F628" s="171">
        <v>164</v>
      </c>
      <c r="G628" s="171">
        <v>23</v>
      </c>
      <c r="H628" s="171">
        <v>445</v>
      </c>
      <c r="I628" s="175">
        <v>1043</v>
      </c>
      <c r="J628" s="170">
        <v>93</v>
      </c>
      <c r="K628" s="171">
        <v>244</v>
      </c>
      <c r="L628" s="171">
        <v>118</v>
      </c>
      <c r="M628" s="171">
        <v>17</v>
      </c>
      <c r="N628" s="171">
        <v>469</v>
      </c>
      <c r="O628" s="171">
        <v>941</v>
      </c>
      <c r="P628" s="170">
        <v>61</v>
      </c>
      <c r="Q628" s="171">
        <v>251</v>
      </c>
      <c r="R628" s="171">
        <v>108</v>
      </c>
      <c r="S628" s="171">
        <v>20</v>
      </c>
      <c r="T628" s="171">
        <v>421</v>
      </c>
      <c r="U628" s="171">
        <v>861</v>
      </c>
      <c r="V628" s="170">
        <v>44</v>
      </c>
      <c r="W628" s="171">
        <v>202</v>
      </c>
      <c r="X628" s="171">
        <v>89</v>
      </c>
      <c r="Y628" s="171">
        <v>17</v>
      </c>
      <c r="Z628" s="171">
        <v>400</v>
      </c>
      <c r="AA628" s="171">
        <v>752</v>
      </c>
      <c r="AB628" s="170">
        <v>23</v>
      </c>
      <c r="AC628" s="171">
        <v>129</v>
      </c>
      <c r="AD628" s="171">
        <v>78</v>
      </c>
      <c r="AE628" s="171">
        <v>10</v>
      </c>
      <c r="AF628" s="171">
        <v>319</v>
      </c>
      <c r="AG628" s="175">
        <v>559</v>
      </c>
    </row>
    <row r="629" spans="1:33">
      <c r="A629" s="104" t="s">
        <v>21</v>
      </c>
      <c r="B629" s="441" t="s">
        <v>178</v>
      </c>
      <c r="C629" s="58" t="s">
        <v>131</v>
      </c>
      <c r="D629" s="169">
        <v>0</v>
      </c>
      <c r="E629" s="168">
        <v>1</v>
      </c>
      <c r="F629" s="168">
        <v>0</v>
      </c>
      <c r="G629" s="168">
        <v>0</v>
      </c>
      <c r="H629" s="168">
        <v>0</v>
      </c>
      <c r="I629" s="174">
        <v>1</v>
      </c>
      <c r="J629" s="169">
        <v>0</v>
      </c>
      <c r="K629" s="168">
        <v>0</v>
      </c>
      <c r="L629" s="168">
        <v>0</v>
      </c>
      <c r="M629" s="168">
        <v>0</v>
      </c>
      <c r="N629" s="168">
        <v>0</v>
      </c>
      <c r="O629" s="168">
        <v>0</v>
      </c>
      <c r="P629" s="169">
        <v>0</v>
      </c>
      <c r="Q629" s="168">
        <v>0</v>
      </c>
      <c r="R629" s="168">
        <v>0</v>
      </c>
      <c r="S629" s="168">
        <v>0</v>
      </c>
      <c r="T629" s="168">
        <v>0</v>
      </c>
      <c r="U629" s="168">
        <v>0</v>
      </c>
      <c r="V629" s="169">
        <v>0</v>
      </c>
      <c r="W629" s="168">
        <v>0</v>
      </c>
      <c r="X629" s="168">
        <v>0</v>
      </c>
      <c r="Y629" s="168">
        <v>0</v>
      </c>
      <c r="Z629" s="168">
        <v>0</v>
      </c>
      <c r="AA629" s="168">
        <v>0</v>
      </c>
      <c r="AB629" s="169">
        <v>0</v>
      </c>
      <c r="AC629" s="168">
        <v>0</v>
      </c>
      <c r="AD629" s="168">
        <v>0</v>
      </c>
      <c r="AE629" s="168">
        <v>0</v>
      </c>
      <c r="AF629" s="168">
        <v>0</v>
      </c>
      <c r="AG629" s="174">
        <v>0</v>
      </c>
    </row>
    <row r="630" spans="1:33">
      <c r="A630" s="104"/>
      <c r="B630" s="442" t="s">
        <v>132</v>
      </c>
      <c r="C630" s="429" t="s">
        <v>135</v>
      </c>
      <c r="D630" s="172">
        <v>0</v>
      </c>
      <c r="E630" s="173">
        <v>0</v>
      </c>
      <c r="F630" s="173">
        <v>0</v>
      </c>
      <c r="G630" s="173">
        <v>0</v>
      </c>
      <c r="H630" s="173">
        <v>0</v>
      </c>
      <c r="I630" s="291">
        <v>0</v>
      </c>
      <c r="J630" s="172">
        <v>0</v>
      </c>
      <c r="K630" s="173">
        <v>0</v>
      </c>
      <c r="L630" s="173">
        <v>0</v>
      </c>
      <c r="M630" s="173">
        <v>0</v>
      </c>
      <c r="N630" s="173">
        <v>1</v>
      </c>
      <c r="O630" s="173">
        <v>1</v>
      </c>
      <c r="P630" s="172">
        <v>0</v>
      </c>
      <c r="Q630" s="173">
        <v>0</v>
      </c>
      <c r="R630" s="173">
        <v>0</v>
      </c>
      <c r="S630" s="173">
        <v>0</v>
      </c>
      <c r="T630" s="173">
        <v>0</v>
      </c>
      <c r="U630" s="173">
        <v>0</v>
      </c>
      <c r="V630" s="172">
        <v>0</v>
      </c>
      <c r="W630" s="173">
        <v>0</v>
      </c>
      <c r="X630" s="173">
        <v>0</v>
      </c>
      <c r="Y630" s="173">
        <v>0</v>
      </c>
      <c r="Z630" s="173">
        <v>0</v>
      </c>
      <c r="AA630" s="173">
        <v>0</v>
      </c>
      <c r="AB630" s="172">
        <v>0</v>
      </c>
      <c r="AC630" s="173">
        <v>0</v>
      </c>
      <c r="AD630" s="173">
        <v>0</v>
      </c>
      <c r="AE630" s="173">
        <v>1</v>
      </c>
      <c r="AF630" s="173">
        <v>0</v>
      </c>
      <c r="AG630" s="291">
        <v>1</v>
      </c>
    </row>
    <row r="631" spans="1:33">
      <c r="A631" s="104"/>
      <c r="B631" s="441"/>
      <c r="C631" s="58" t="s">
        <v>137</v>
      </c>
      <c r="D631" s="169">
        <v>0</v>
      </c>
      <c r="E631" s="168">
        <v>1</v>
      </c>
      <c r="F631" s="168">
        <v>0</v>
      </c>
      <c r="G631" s="168">
        <v>1</v>
      </c>
      <c r="H631" s="168">
        <v>2</v>
      </c>
      <c r="I631" s="174">
        <v>4</v>
      </c>
      <c r="J631" s="169">
        <v>0</v>
      </c>
      <c r="K631" s="168">
        <v>1</v>
      </c>
      <c r="L631" s="168">
        <v>3</v>
      </c>
      <c r="M631" s="168">
        <v>2</v>
      </c>
      <c r="N631" s="168">
        <v>0</v>
      </c>
      <c r="O631" s="168">
        <v>6</v>
      </c>
      <c r="P631" s="169">
        <v>0</v>
      </c>
      <c r="Q631" s="168">
        <v>0</v>
      </c>
      <c r="R631" s="168">
        <v>1</v>
      </c>
      <c r="S631" s="168">
        <v>3</v>
      </c>
      <c r="T631" s="168">
        <v>2</v>
      </c>
      <c r="U631" s="168">
        <v>6</v>
      </c>
      <c r="V631" s="169">
        <v>0</v>
      </c>
      <c r="W631" s="168">
        <v>0</v>
      </c>
      <c r="X631" s="168">
        <v>0</v>
      </c>
      <c r="Y631" s="168">
        <v>1</v>
      </c>
      <c r="Z631" s="168">
        <v>6</v>
      </c>
      <c r="AA631" s="168">
        <v>7</v>
      </c>
      <c r="AB631" s="169">
        <v>0</v>
      </c>
      <c r="AC631" s="168">
        <v>0</v>
      </c>
      <c r="AD631" s="168">
        <v>0</v>
      </c>
      <c r="AE631" s="168">
        <v>0</v>
      </c>
      <c r="AF631" s="168">
        <v>4</v>
      </c>
      <c r="AG631" s="174">
        <v>4</v>
      </c>
    </row>
    <row r="632" spans="1:33">
      <c r="A632" s="104"/>
      <c r="B632" s="441"/>
      <c r="C632" s="58" t="s">
        <v>307</v>
      </c>
      <c r="D632" s="169">
        <v>0</v>
      </c>
      <c r="E632" s="168">
        <v>1</v>
      </c>
      <c r="F632" s="168">
        <v>0</v>
      </c>
      <c r="G632" s="168">
        <v>0</v>
      </c>
      <c r="H632" s="168">
        <v>2</v>
      </c>
      <c r="I632" s="174">
        <v>3</v>
      </c>
      <c r="J632" s="169">
        <v>0</v>
      </c>
      <c r="K632" s="168">
        <v>2</v>
      </c>
      <c r="L632" s="168">
        <v>0</v>
      </c>
      <c r="M632" s="168">
        <v>0</v>
      </c>
      <c r="N632" s="168">
        <v>3</v>
      </c>
      <c r="O632" s="168">
        <v>5</v>
      </c>
      <c r="P632" s="169">
        <v>0</v>
      </c>
      <c r="Q632" s="168">
        <v>3</v>
      </c>
      <c r="R632" s="168">
        <v>0</v>
      </c>
      <c r="S632" s="168">
        <v>1</v>
      </c>
      <c r="T632" s="168">
        <v>3</v>
      </c>
      <c r="U632" s="168">
        <v>7</v>
      </c>
      <c r="V632" s="169">
        <v>0</v>
      </c>
      <c r="W632" s="168">
        <v>0</v>
      </c>
      <c r="X632" s="168">
        <v>1</v>
      </c>
      <c r="Y632" s="168">
        <v>0</v>
      </c>
      <c r="Z632" s="168">
        <v>1</v>
      </c>
      <c r="AA632" s="168">
        <v>2</v>
      </c>
      <c r="AB632" s="169">
        <v>0</v>
      </c>
      <c r="AC632" s="168">
        <v>3</v>
      </c>
      <c r="AD632" s="168">
        <v>4</v>
      </c>
      <c r="AE632" s="168">
        <v>10</v>
      </c>
      <c r="AF632" s="168">
        <v>86</v>
      </c>
      <c r="AG632" s="174">
        <v>103</v>
      </c>
    </row>
    <row r="633" spans="1:33">
      <c r="A633" s="104"/>
      <c r="B633" s="443"/>
      <c r="C633" s="444" t="s">
        <v>36</v>
      </c>
      <c r="D633" s="170">
        <v>0</v>
      </c>
      <c r="E633" s="171">
        <v>2</v>
      </c>
      <c r="F633" s="171">
        <v>0</v>
      </c>
      <c r="G633" s="171">
        <v>1</v>
      </c>
      <c r="H633" s="171">
        <v>4</v>
      </c>
      <c r="I633" s="175">
        <v>7</v>
      </c>
      <c r="J633" s="170">
        <v>0</v>
      </c>
      <c r="K633" s="171">
        <v>3</v>
      </c>
      <c r="L633" s="171">
        <v>3</v>
      </c>
      <c r="M633" s="171">
        <v>2</v>
      </c>
      <c r="N633" s="171">
        <v>4</v>
      </c>
      <c r="O633" s="171">
        <v>12</v>
      </c>
      <c r="P633" s="170">
        <v>0</v>
      </c>
      <c r="Q633" s="171">
        <v>3</v>
      </c>
      <c r="R633" s="171">
        <v>1</v>
      </c>
      <c r="S633" s="171">
        <v>4</v>
      </c>
      <c r="T633" s="171">
        <v>5</v>
      </c>
      <c r="U633" s="171">
        <v>13</v>
      </c>
      <c r="V633" s="170">
        <v>0</v>
      </c>
      <c r="W633" s="171">
        <v>0</v>
      </c>
      <c r="X633" s="171">
        <v>1</v>
      </c>
      <c r="Y633" s="171">
        <v>1</v>
      </c>
      <c r="Z633" s="171">
        <v>7</v>
      </c>
      <c r="AA633" s="171">
        <v>9</v>
      </c>
      <c r="AB633" s="170">
        <v>0</v>
      </c>
      <c r="AC633" s="171">
        <v>3</v>
      </c>
      <c r="AD633" s="171">
        <v>4</v>
      </c>
      <c r="AE633" s="171">
        <v>11</v>
      </c>
      <c r="AF633" s="171">
        <v>90</v>
      </c>
      <c r="AG633" s="175">
        <v>108</v>
      </c>
    </row>
    <row r="634" spans="1:33">
      <c r="A634" s="104"/>
      <c r="B634" s="442" t="s">
        <v>139</v>
      </c>
      <c r="C634" s="429" t="s">
        <v>140</v>
      </c>
      <c r="D634" s="172">
        <v>0</v>
      </c>
      <c r="E634" s="173">
        <v>0</v>
      </c>
      <c r="F634" s="173">
        <v>0</v>
      </c>
      <c r="G634" s="173">
        <v>0</v>
      </c>
      <c r="H634" s="173">
        <v>0</v>
      </c>
      <c r="I634" s="291">
        <v>0</v>
      </c>
      <c r="J634" s="172">
        <v>0</v>
      </c>
      <c r="K634" s="173">
        <v>0</v>
      </c>
      <c r="L634" s="173">
        <v>0</v>
      </c>
      <c r="M634" s="173">
        <v>0</v>
      </c>
      <c r="N634" s="173">
        <v>0</v>
      </c>
      <c r="O634" s="173">
        <v>0</v>
      </c>
      <c r="P634" s="172">
        <v>0</v>
      </c>
      <c r="Q634" s="173">
        <v>0</v>
      </c>
      <c r="R634" s="173">
        <v>0</v>
      </c>
      <c r="S634" s="173">
        <v>0</v>
      </c>
      <c r="T634" s="173">
        <v>0</v>
      </c>
      <c r="U634" s="173">
        <v>0</v>
      </c>
      <c r="V634" s="172">
        <v>0</v>
      </c>
      <c r="W634" s="173">
        <v>0</v>
      </c>
      <c r="X634" s="173">
        <v>0</v>
      </c>
      <c r="Y634" s="173">
        <v>0</v>
      </c>
      <c r="Z634" s="173">
        <v>0</v>
      </c>
      <c r="AA634" s="173">
        <v>0</v>
      </c>
      <c r="AB634" s="172">
        <v>0</v>
      </c>
      <c r="AC634" s="173">
        <v>0</v>
      </c>
      <c r="AD634" s="173">
        <v>1</v>
      </c>
      <c r="AE634" s="173">
        <v>0</v>
      </c>
      <c r="AF634" s="173">
        <v>0</v>
      </c>
      <c r="AG634" s="291">
        <v>1</v>
      </c>
    </row>
    <row r="635" spans="1:33">
      <c r="A635" s="104"/>
      <c r="B635" s="441"/>
      <c r="C635" s="58" t="s">
        <v>143</v>
      </c>
      <c r="D635" s="169">
        <v>0</v>
      </c>
      <c r="E635" s="168">
        <v>0</v>
      </c>
      <c r="F635" s="168">
        <v>0</v>
      </c>
      <c r="G635" s="168">
        <v>0</v>
      </c>
      <c r="H635" s="168">
        <v>0</v>
      </c>
      <c r="I635" s="174">
        <v>0</v>
      </c>
      <c r="J635" s="169">
        <v>0</v>
      </c>
      <c r="K635" s="168">
        <v>0</v>
      </c>
      <c r="L635" s="168">
        <v>0</v>
      </c>
      <c r="M635" s="168">
        <v>0</v>
      </c>
      <c r="N635" s="168">
        <v>0</v>
      </c>
      <c r="O635" s="168">
        <v>0</v>
      </c>
      <c r="P635" s="169">
        <v>0</v>
      </c>
      <c r="Q635" s="168">
        <v>0</v>
      </c>
      <c r="R635" s="168">
        <v>1</v>
      </c>
      <c r="S635" s="168">
        <v>0</v>
      </c>
      <c r="T635" s="168">
        <v>0</v>
      </c>
      <c r="U635" s="168">
        <v>1</v>
      </c>
      <c r="V635" s="169">
        <v>0</v>
      </c>
      <c r="W635" s="168">
        <v>0</v>
      </c>
      <c r="X635" s="168">
        <v>0</v>
      </c>
      <c r="Y635" s="168">
        <v>0</v>
      </c>
      <c r="Z635" s="168">
        <v>0</v>
      </c>
      <c r="AA635" s="168">
        <v>0</v>
      </c>
      <c r="AB635" s="169">
        <v>0</v>
      </c>
      <c r="AC635" s="168">
        <v>0</v>
      </c>
      <c r="AD635" s="168">
        <v>0</v>
      </c>
      <c r="AE635" s="168">
        <v>0</v>
      </c>
      <c r="AF635" s="168">
        <v>0</v>
      </c>
      <c r="AG635" s="174">
        <v>0</v>
      </c>
    </row>
    <row r="636" spans="1:33">
      <c r="A636" s="104"/>
      <c r="B636" s="441"/>
      <c r="C636" s="540" t="s">
        <v>308</v>
      </c>
      <c r="D636" s="169">
        <v>0</v>
      </c>
      <c r="E636" s="168">
        <v>0</v>
      </c>
      <c r="F636" s="168">
        <v>0</v>
      </c>
      <c r="G636" s="168">
        <v>0</v>
      </c>
      <c r="H636" s="168">
        <v>1</v>
      </c>
      <c r="I636" s="174">
        <v>1</v>
      </c>
      <c r="J636" s="169">
        <v>0</v>
      </c>
      <c r="K636" s="168">
        <v>0</v>
      </c>
      <c r="L636" s="168">
        <v>1</v>
      </c>
      <c r="M636" s="168">
        <v>2</v>
      </c>
      <c r="N636" s="168">
        <v>1</v>
      </c>
      <c r="O636" s="168">
        <v>4</v>
      </c>
      <c r="P636" s="169">
        <v>0</v>
      </c>
      <c r="Q636" s="168">
        <v>0</v>
      </c>
      <c r="R636" s="168">
        <v>0</v>
      </c>
      <c r="S636" s="168">
        <v>0</v>
      </c>
      <c r="T636" s="168">
        <v>0</v>
      </c>
      <c r="U636" s="168">
        <v>0</v>
      </c>
      <c r="V636" s="169">
        <v>0</v>
      </c>
      <c r="W636" s="168">
        <v>0</v>
      </c>
      <c r="X636" s="168">
        <v>0</v>
      </c>
      <c r="Y636" s="168">
        <v>0</v>
      </c>
      <c r="Z636" s="168">
        <v>1</v>
      </c>
      <c r="AA636" s="168">
        <v>1</v>
      </c>
      <c r="AB636" s="169">
        <v>0</v>
      </c>
      <c r="AC636" s="168">
        <v>1</v>
      </c>
      <c r="AD636" s="168">
        <v>1</v>
      </c>
      <c r="AE636" s="168">
        <v>0</v>
      </c>
      <c r="AF636" s="168">
        <v>2</v>
      </c>
      <c r="AG636" s="174">
        <v>4</v>
      </c>
    </row>
    <row r="637" spans="1:33">
      <c r="A637" s="104"/>
      <c r="B637" s="443"/>
      <c r="C637" s="467" t="s">
        <v>36</v>
      </c>
      <c r="D637" s="170">
        <v>0</v>
      </c>
      <c r="E637" s="171">
        <v>0</v>
      </c>
      <c r="F637" s="171">
        <v>0</v>
      </c>
      <c r="G637" s="171">
        <v>0</v>
      </c>
      <c r="H637" s="171">
        <v>1</v>
      </c>
      <c r="I637" s="175">
        <v>1</v>
      </c>
      <c r="J637" s="170">
        <v>0</v>
      </c>
      <c r="K637" s="171">
        <v>0</v>
      </c>
      <c r="L637" s="171">
        <v>1</v>
      </c>
      <c r="M637" s="171">
        <v>2</v>
      </c>
      <c r="N637" s="171">
        <v>1</v>
      </c>
      <c r="O637" s="171">
        <v>4</v>
      </c>
      <c r="P637" s="170">
        <v>0</v>
      </c>
      <c r="Q637" s="171">
        <v>0</v>
      </c>
      <c r="R637" s="171">
        <v>1</v>
      </c>
      <c r="S637" s="171">
        <v>0</v>
      </c>
      <c r="T637" s="171">
        <v>0</v>
      </c>
      <c r="U637" s="171">
        <v>1</v>
      </c>
      <c r="V637" s="170">
        <v>0</v>
      </c>
      <c r="W637" s="171">
        <v>0</v>
      </c>
      <c r="X637" s="171">
        <v>0</v>
      </c>
      <c r="Y637" s="171">
        <v>0</v>
      </c>
      <c r="Z637" s="171">
        <v>1</v>
      </c>
      <c r="AA637" s="171">
        <v>1</v>
      </c>
      <c r="AB637" s="170">
        <v>0</v>
      </c>
      <c r="AC637" s="171">
        <v>1</v>
      </c>
      <c r="AD637" s="171">
        <v>2</v>
      </c>
      <c r="AE637" s="171">
        <v>0</v>
      </c>
      <c r="AF637" s="171">
        <v>2</v>
      </c>
      <c r="AG637" s="175">
        <v>5</v>
      </c>
    </row>
    <row r="638" spans="1:33">
      <c r="A638" s="446"/>
      <c r="B638" s="488" t="s">
        <v>36</v>
      </c>
      <c r="C638" s="444"/>
      <c r="D638" s="170">
        <v>0</v>
      </c>
      <c r="E638" s="171">
        <v>3</v>
      </c>
      <c r="F638" s="171">
        <v>0</v>
      </c>
      <c r="G638" s="171">
        <v>1</v>
      </c>
      <c r="H638" s="171">
        <v>5</v>
      </c>
      <c r="I638" s="175">
        <v>9</v>
      </c>
      <c r="J638" s="170">
        <v>0</v>
      </c>
      <c r="K638" s="171">
        <v>3</v>
      </c>
      <c r="L638" s="171">
        <v>4</v>
      </c>
      <c r="M638" s="171">
        <v>4</v>
      </c>
      <c r="N638" s="171">
        <v>5</v>
      </c>
      <c r="O638" s="171">
        <v>16</v>
      </c>
      <c r="P638" s="170">
        <v>0</v>
      </c>
      <c r="Q638" s="171">
        <v>3</v>
      </c>
      <c r="R638" s="171">
        <v>2</v>
      </c>
      <c r="S638" s="171">
        <v>4</v>
      </c>
      <c r="T638" s="171">
        <v>5</v>
      </c>
      <c r="U638" s="171">
        <v>14</v>
      </c>
      <c r="V638" s="170">
        <v>0</v>
      </c>
      <c r="W638" s="171">
        <v>0</v>
      </c>
      <c r="X638" s="171">
        <v>1</v>
      </c>
      <c r="Y638" s="171">
        <v>1</v>
      </c>
      <c r="Z638" s="171">
        <v>8</v>
      </c>
      <c r="AA638" s="171">
        <v>10</v>
      </c>
      <c r="AB638" s="170">
        <v>0</v>
      </c>
      <c r="AC638" s="171">
        <v>4</v>
      </c>
      <c r="AD638" s="171">
        <v>6</v>
      </c>
      <c r="AE638" s="171">
        <v>11</v>
      </c>
      <c r="AF638" s="171">
        <v>92</v>
      </c>
      <c r="AG638" s="175">
        <v>113</v>
      </c>
    </row>
    <row r="639" spans="1:33">
      <c r="A639" s="542" t="s">
        <v>36</v>
      </c>
      <c r="B639" s="443"/>
      <c r="C639" s="444"/>
      <c r="D639" s="170">
        <v>510</v>
      </c>
      <c r="E639" s="171">
        <v>1618</v>
      </c>
      <c r="F639" s="171">
        <v>1319</v>
      </c>
      <c r="G639" s="171">
        <v>252</v>
      </c>
      <c r="H639" s="171">
        <v>1625</v>
      </c>
      <c r="I639" s="175">
        <v>5324</v>
      </c>
      <c r="J639" s="170">
        <v>428</v>
      </c>
      <c r="K639" s="171">
        <v>1590</v>
      </c>
      <c r="L639" s="171">
        <v>1088</v>
      </c>
      <c r="M639" s="171">
        <v>178</v>
      </c>
      <c r="N639" s="171">
        <v>1802</v>
      </c>
      <c r="O639" s="171">
        <v>5086</v>
      </c>
      <c r="P639" s="170">
        <v>401</v>
      </c>
      <c r="Q639" s="171">
        <v>1492</v>
      </c>
      <c r="R639" s="171">
        <v>914</v>
      </c>
      <c r="S639" s="171">
        <v>207</v>
      </c>
      <c r="T639" s="171">
        <v>1760</v>
      </c>
      <c r="U639" s="171">
        <v>4774</v>
      </c>
      <c r="V639" s="170">
        <v>283</v>
      </c>
      <c r="W639" s="171">
        <v>1515</v>
      </c>
      <c r="X639" s="171">
        <v>946</v>
      </c>
      <c r="Y639" s="171">
        <v>250</v>
      </c>
      <c r="Z639" s="171">
        <v>1747</v>
      </c>
      <c r="AA639" s="171">
        <v>4741</v>
      </c>
      <c r="AB639" s="170">
        <v>237</v>
      </c>
      <c r="AC639" s="171">
        <v>1277</v>
      </c>
      <c r="AD639" s="171">
        <v>804</v>
      </c>
      <c r="AE639" s="171">
        <v>166</v>
      </c>
      <c r="AF639" s="171">
        <v>1643</v>
      </c>
      <c r="AG639" s="175">
        <v>4127</v>
      </c>
    </row>
    <row r="640" spans="1:33">
      <c r="A640" s="16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c r="AB640" s="165"/>
      <c r="AC640" s="165"/>
      <c r="AD640" s="165"/>
      <c r="AE640" s="165"/>
      <c r="AF640" s="165"/>
      <c r="AG640" s="165"/>
    </row>
    <row r="641" spans="1:33">
      <c r="A641" s="42" t="s">
        <v>461</v>
      </c>
    </row>
    <row r="642" spans="1:33" ht="13.5" customHeight="1">
      <c r="A642" s="188"/>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c r="AB642" s="165"/>
      <c r="AC642" s="165"/>
      <c r="AD642" s="165"/>
      <c r="AE642" s="165"/>
      <c r="AF642" s="165"/>
      <c r="AG642" s="165"/>
    </row>
    <row r="643" spans="1:33" ht="45" customHeight="1">
      <c r="A643" s="553" t="s">
        <v>756</v>
      </c>
      <c r="B643" s="553"/>
      <c r="C643" s="553"/>
    </row>
    <row r="644" spans="1:33">
      <c r="A644" s="412"/>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row>
    <row r="645" spans="1:33">
      <c r="A645" s="129" t="s">
        <v>361</v>
      </c>
    </row>
    <row r="646" spans="1:33" s="165" customFormat="1">
      <c r="A646" s="315" t="str">
        <f>+"New South Wales Criminal Courts Statistics " &amp;'Table Of Contents'!D$2</f>
        <v>New South Wales Criminal Courts Statistics June 2022</v>
      </c>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row>
    <row r="647" spans="1:33" s="165" customFormat="1">
      <c r="A647" s="188" t="s">
        <v>0</v>
      </c>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row>
    <row r="648" spans="1:33" s="165" customFormat="1">
      <c r="A648" s="188" t="s">
        <v>379</v>
      </c>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row>
    <row r="649" spans="1:33">
      <c r="A649" s="188" t="s">
        <v>27</v>
      </c>
    </row>
    <row r="650" spans="1:33" s="165" customFormat="1">
      <c r="A650" s="188" t="s">
        <v>380</v>
      </c>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row>
    <row r="651" spans="1:33" s="165" customFormat="1" ht="13.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row>
    <row r="652" spans="1:33" ht="66" customHeight="1">
      <c r="A652" s="566" t="s">
        <v>759</v>
      </c>
      <c r="B652" s="566"/>
      <c r="C652" s="566"/>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c r="AB652" s="165"/>
      <c r="AC652" s="165"/>
      <c r="AD652" s="165"/>
      <c r="AE652" s="165"/>
      <c r="AF652" s="165"/>
      <c r="AG652" s="165"/>
    </row>
  </sheetData>
  <mergeCells count="8">
    <mergeCell ref="A652:C652"/>
    <mergeCell ref="D6:AG6"/>
    <mergeCell ref="AB7:AG7"/>
    <mergeCell ref="V7:AA7"/>
    <mergeCell ref="P7:U7"/>
    <mergeCell ref="D7:I7"/>
    <mergeCell ref="J7:O7"/>
    <mergeCell ref="A643:C643"/>
  </mergeCells>
  <conditionalFormatting sqref="A280:C290 A300:C301 A493:C508 A239:C244 A11:C20 A231:C237 A346:C352 A21:B21 A354:C363 A353:B353 A198:C198 A246:C250 A292:C298 A201:C202 A611:C627 A303:C310 A372:C376 A470:C491 A574:C580 A182:C189 B333:C334 A334:C340 A566:C572 A194:C196 A312:C318 A408:C410 A412:C418 A411 A22:C178 A211:C215 A320:C332 A267:C278 A557:C557 A561:C564 A588:C599 A629:C637">
    <cfRule type="cellIs" dxfId="261" priority="84" operator="equal">
      <formula>"Total"</formula>
    </cfRule>
  </conditionalFormatting>
  <conditionalFormatting sqref="A190:C190 A200:C200 A204:C209">
    <cfRule type="cellIs" dxfId="260" priority="78" operator="equal">
      <formula>"Total"</formula>
    </cfRule>
  </conditionalFormatting>
  <conditionalFormatting sqref="A251:C251">
    <cfRule type="cellIs" dxfId="259" priority="58" operator="equal">
      <formula>"Total"</formula>
    </cfRule>
  </conditionalFormatting>
  <conditionalFormatting sqref="A193:C193">
    <cfRule type="cellIs" dxfId="258" priority="70" operator="equal">
      <formula>"Total"</formula>
    </cfRule>
  </conditionalFormatting>
  <conditionalFormatting sqref="A197:C197">
    <cfRule type="cellIs" dxfId="257" priority="69" operator="equal">
      <formula>"Total"</formula>
    </cfRule>
  </conditionalFormatting>
  <conditionalFormatting sqref="A199:C199">
    <cfRule type="cellIs" dxfId="256" priority="68" operator="equal">
      <formula>"Total"</formula>
    </cfRule>
  </conditionalFormatting>
  <conditionalFormatting sqref="A203:C203">
    <cfRule type="cellIs" dxfId="255" priority="66" operator="equal">
      <formula>"Total"</formula>
    </cfRule>
  </conditionalFormatting>
  <conditionalFormatting sqref="A210:C210">
    <cfRule type="cellIs" dxfId="254" priority="65" operator="equal">
      <formula>"Total"</formula>
    </cfRule>
  </conditionalFormatting>
  <conditionalFormatting sqref="A218:C222">
    <cfRule type="cellIs" dxfId="253" priority="63" operator="equal">
      <formula>"Total"</formula>
    </cfRule>
  </conditionalFormatting>
  <conditionalFormatting sqref="A223:C226 A252:C255 A258:C265 A228:C229 A227:B227">
    <cfRule type="cellIs" dxfId="252" priority="62" operator="equal">
      <formula>"Total"</formula>
    </cfRule>
  </conditionalFormatting>
  <conditionalFormatting sqref="A230:C230">
    <cfRule type="cellIs" dxfId="251" priority="61" operator="equal">
      <formula>"Total"</formula>
    </cfRule>
  </conditionalFormatting>
  <conditionalFormatting sqref="A238:C238">
    <cfRule type="cellIs" dxfId="250" priority="60" operator="equal">
      <formula>"Total"</formula>
    </cfRule>
  </conditionalFormatting>
  <conditionalFormatting sqref="A245:C245">
    <cfRule type="cellIs" dxfId="249" priority="59" operator="equal">
      <formula>"Total"</formula>
    </cfRule>
  </conditionalFormatting>
  <conditionalFormatting sqref="A256:C256">
    <cfRule type="cellIs" dxfId="248" priority="57" operator="equal">
      <formula>"Total"</formula>
    </cfRule>
  </conditionalFormatting>
  <conditionalFormatting sqref="A257:C257">
    <cfRule type="cellIs" dxfId="247" priority="56" operator="equal">
      <formula>"Total"</formula>
    </cfRule>
  </conditionalFormatting>
  <conditionalFormatting sqref="A266:C266">
    <cfRule type="cellIs" dxfId="246" priority="55" operator="equal">
      <formula>"Total"</formula>
    </cfRule>
  </conditionalFormatting>
  <conditionalFormatting sqref="A279:C279">
    <cfRule type="cellIs" dxfId="245" priority="54" operator="equal">
      <formula>"Total"</formula>
    </cfRule>
  </conditionalFormatting>
  <conditionalFormatting sqref="A291:C291">
    <cfRule type="cellIs" dxfId="244" priority="53" operator="equal">
      <formula>"Total"</formula>
    </cfRule>
  </conditionalFormatting>
  <conditionalFormatting sqref="A299:C299">
    <cfRule type="cellIs" dxfId="243" priority="52" operator="equal">
      <formula>"Total"</formula>
    </cfRule>
  </conditionalFormatting>
  <conditionalFormatting sqref="A302:C302">
    <cfRule type="cellIs" dxfId="242" priority="51" operator="equal">
      <formula>"Total"</formula>
    </cfRule>
  </conditionalFormatting>
  <conditionalFormatting sqref="A311:C311">
    <cfRule type="cellIs" dxfId="241" priority="50" operator="equal">
      <formula>"Total"</formula>
    </cfRule>
  </conditionalFormatting>
  <conditionalFormatting sqref="A319:C319">
    <cfRule type="cellIs" dxfId="240" priority="49" operator="equal">
      <formula>"Total"</formula>
    </cfRule>
  </conditionalFormatting>
  <conditionalFormatting sqref="A333:C333">
    <cfRule type="cellIs" dxfId="239" priority="48" operator="equal">
      <formula>"Total"</formula>
    </cfRule>
  </conditionalFormatting>
  <conditionalFormatting sqref="A365:C370 A378:C381 A384:C393 A395:C406 A420:C427 A429:C438 A440:C456 A458:C468">
    <cfRule type="cellIs" dxfId="238" priority="44" operator="equal">
      <formula>"Total"</formula>
    </cfRule>
  </conditionalFormatting>
  <conditionalFormatting sqref="A364:C364">
    <cfRule type="cellIs" dxfId="237" priority="43" operator="equal">
      <formula>"Total"</formula>
    </cfRule>
  </conditionalFormatting>
  <conditionalFormatting sqref="A371:C371">
    <cfRule type="cellIs" dxfId="236" priority="42" operator="equal">
      <formula>"Total"</formula>
    </cfRule>
  </conditionalFormatting>
  <conditionalFormatting sqref="A377:C377">
    <cfRule type="cellIs" dxfId="235" priority="41" operator="equal">
      <formula>"Total"</formula>
    </cfRule>
  </conditionalFormatting>
  <conditionalFormatting sqref="A382:C382">
    <cfRule type="cellIs" dxfId="234" priority="40" operator="equal">
      <formula>"Total"</formula>
    </cfRule>
  </conditionalFormatting>
  <conditionalFormatting sqref="A383:C383">
    <cfRule type="cellIs" dxfId="233" priority="39" operator="equal">
      <formula>"Total"</formula>
    </cfRule>
  </conditionalFormatting>
  <conditionalFormatting sqref="A394:C394">
    <cfRule type="cellIs" dxfId="232" priority="38" operator="equal">
      <formula>"Total"</formula>
    </cfRule>
  </conditionalFormatting>
  <conditionalFormatting sqref="A407:C407">
    <cfRule type="cellIs" dxfId="231" priority="37" operator="equal">
      <formula>"Total"</formula>
    </cfRule>
  </conditionalFormatting>
  <conditionalFormatting sqref="A419:C419">
    <cfRule type="cellIs" dxfId="230" priority="36" operator="equal">
      <formula>"Total"</formula>
    </cfRule>
  </conditionalFormatting>
  <conditionalFormatting sqref="A428:C428">
    <cfRule type="cellIs" dxfId="229" priority="35" operator="equal">
      <formula>"Total"</formula>
    </cfRule>
  </conditionalFormatting>
  <conditionalFormatting sqref="A439:C439">
    <cfRule type="cellIs" dxfId="228" priority="34" operator="equal">
      <formula>"Total"</formula>
    </cfRule>
  </conditionalFormatting>
  <conditionalFormatting sqref="A457:C457">
    <cfRule type="cellIs" dxfId="227" priority="33" operator="equal">
      <formula>"Total"</formula>
    </cfRule>
  </conditionalFormatting>
  <conditionalFormatting sqref="A469:C469">
    <cfRule type="cellIs" dxfId="226" priority="32" operator="equal">
      <formula>"Total"</formula>
    </cfRule>
  </conditionalFormatting>
  <conditionalFormatting sqref="A492:C492">
    <cfRule type="cellIs" dxfId="225" priority="31" operator="equal">
      <formula>"Total"</formula>
    </cfRule>
  </conditionalFormatting>
  <conditionalFormatting sqref="A509:C509">
    <cfRule type="cellIs" dxfId="224" priority="30" operator="equal">
      <formula>"Total"</formula>
    </cfRule>
  </conditionalFormatting>
  <conditionalFormatting sqref="A510:C510">
    <cfRule type="cellIs" dxfId="223" priority="29" operator="equal">
      <formula>"Total"</formula>
    </cfRule>
  </conditionalFormatting>
  <conditionalFormatting sqref="A514:C518 A531:C534 A536:C540 A542:C545 A548:C555 A582:C586 A601:C609 A520:C529 A519:B519">
    <cfRule type="cellIs" dxfId="222" priority="28" operator="equal">
      <formula>"Total"</formula>
    </cfRule>
  </conditionalFormatting>
  <conditionalFormatting sqref="A530:C530">
    <cfRule type="cellIs" dxfId="221" priority="27" operator="equal">
      <formula>"Total"</formula>
    </cfRule>
  </conditionalFormatting>
  <conditionalFormatting sqref="A535:C535">
    <cfRule type="cellIs" dxfId="220" priority="26" operator="equal">
      <formula>"Total"</formula>
    </cfRule>
  </conditionalFormatting>
  <conditionalFormatting sqref="A541:C541">
    <cfRule type="cellIs" dxfId="219" priority="25" operator="equal">
      <formula>"Total"</formula>
    </cfRule>
  </conditionalFormatting>
  <conditionalFormatting sqref="A546:C546">
    <cfRule type="cellIs" dxfId="218" priority="24" operator="equal">
      <formula>"Total"</formula>
    </cfRule>
  </conditionalFormatting>
  <conditionalFormatting sqref="A547:C547">
    <cfRule type="cellIs" dxfId="217" priority="23" operator="equal">
      <formula>"Total"</formula>
    </cfRule>
  </conditionalFormatting>
  <conditionalFormatting sqref="A556:C556">
    <cfRule type="cellIs" dxfId="216" priority="22" operator="equal">
      <formula>"Total"</formula>
    </cfRule>
  </conditionalFormatting>
  <conditionalFormatting sqref="A565:C565">
    <cfRule type="cellIs" dxfId="215" priority="21" operator="equal">
      <formula>"Total"</formula>
    </cfRule>
  </conditionalFormatting>
  <conditionalFormatting sqref="A573:C573">
    <cfRule type="cellIs" dxfId="214" priority="20" operator="equal">
      <formula>"Total"</formula>
    </cfRule>
  </conditionalFormatting>
  <conditionalFormatting sqref="A581:C581">
    <cfRule type="cellIs" dxfId="213" priority="19" operator="equal">
      <formula>"Total"</formula>
    </cfRule>
  </conditionalFormatting>
  <conditionalFormatting sqref="A587:C587">
    <cfRule type="cellIs" dxfId="212" priority="18" operator="equal">
      <formula>"Total"</formula>
    </cfRule>
  </conditionalFormatting>
  <conditionalFormatting sqref="A600:C600">
    <cfRule type="cellIs" dxfId="211" priority="17" operator="equal">
      <formula>"Total"</formula>
    </cfRule>
  </conditionalFormatting>
  <conditionalFormatting sqref="A610:C610">
    <cfRule type="cellIs" dxfId="210" priority="16" operator="equal">
      <formula>"Total"</formula>
    </cfRule>
  </conditionalFormatting>
  <conditionalFormatting sqref="A628:C628">
    <cfRule type="cellIs" dxfId="209" priority="15" operator="equal">
      <formula>"Total"</formula>
    </cfRule>
  </conditionalFormatting>
  <conditionalFormatting sqref="A638:C638">
    <cfRule type="cellIs" dxfId="208" priority="14" operator="equal">
      <formula>"Total"</formula>
    </cfRule>
  </conditionalFormatting>
  <conditionalFormatting sqref="A639:C639">
    <cfRule type="cellIs" dxfId="207" priority="13" operator="equal">
      <formula>"Total"</formula>
    </cfRule>
  </conditionalFormatting>
  <conditionalFormatting sqref="A191:C191">
    <cfRule type="cellIs" dxfId="206" priority="11" operator="equal">
      <formula>"Total"</formula>
    </cfRule>
  </conditionalFormatting>
  <conditionalFormatting sqref="A192:C192">
    <cfRule type="cellIs" dxfId="205" priority="10" operator="equal">
      <formula>"Total"</formula>
    </cfRule>
  </conditionalFormatting>
  <conditionalFormatting sqref="C21">
    <cfRule type="cellIs" dxfId="204" priority="9" operator="equal">
      <formula>"Total"</formula>
    </cfRule>
  </conditionalFormatting>
  <conditionalFormatting sqref="C227">
    <cfRule type="cellIs" dxfId="203" priority="8" operator="equal">
      <formula>"Total"</formula>
    </cfRule>
  </conditionalFormatting>
  <conditionalFormatting sqref="C353">
    <cfRule type="cellIs" dxfId="202" priority="7" operator="equal">
      <formula>"Total"</formula>
    </cfRule>
  </conditionalFormatting>
  <conditionalFormatting sqref="C519">
    <cfRule type="cellIs" dxfId="201" priority="6" operator="equal">
      <formula>"Total"</formula>
    </cfRule>
  </conditionalFormatting>
  <conditionalFormatting sqref="A341:C341">
    <cfRule type="cellIs" dxfId="200" priority="5" operator="equal">
      <formula>"Total"</formula>
    </cfRule>
  </conditionalFormatting>
  <conditionalFormatting sqref="A342:C342">
    <cfRule type="cellIs" dxfId="199" priority="4" operator="equal">
      <formula>"Total"</formula>
    </cfRule>
  </conditionalFormatting>
  <conditionalFormatting sqref="B331:C331">
    <cfRule type="cellIs" dxfId="198" priority="3" operator="equal">
      <formula>"Total"</formula>
    </cfRule>
  </conditionalFormatting>
  <conditionalFormatting sqref="B411:C411">
    <cfRule type="cellIs" dxfId="197" priority="2" operator="equal">
      <formula>"Total"</formula>
    </cfRule>
  </conditionalFormatting>
  <conditionalFormatting sqref="A558:C560">
    <cfRule type="cellIs" dxfId="196" priority="1" operator="equal">
      <formula>"Total"</formula>
    </cfRule>
  </conditionalFormatting>
  <hyperlinks>
    <hyperlink ref="A1" location="'Table Of Contents'!C6" display="return to table of contents" xr:uid="{00000000-0004-0000-0500-000000000000}"/>
    <hyperlink ref="A652" location="'Explanatory Notes'!A2" display="COVID impact: changes to court operations to protect the safety of court users have led to a general decline in the number of criminal court finalisations in the latest 12 month period. See Explanatory Notes for details." xr:uid="{DD188229-A337-45DF-8E6E-5A2959FB1C85}"/>
  </hyperlinks>
  <pageMargins left="0.39370078740157483" right="0.39370078740157483" top="0.59055118110236227" bottom="0.59055118110236227" header="0.39370078740157483" footer="0.39370078740157483"/>
  <pageSetup paperSize="9" scale="42" fitToHeight="0" orientation="landscape" horizontalDpi="300" verticalDpi="300" r:id="rId1"/>
  <headerFooter>
    <oddHeader>&amp;C&amp;F     &amp;A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C556"/>
  <sheetViews>
    <sheetView zoomScale="95" zoomScaleNormal="95"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3" width="40.7109375" style="165" customWidth="1"/>
    <col min="4" max="29" width="8.7109375" style="165" customWidth="1"/>
    <col min="30" max="16384" width="11.42578125" style="165"/>
  </cols>
  <sheetData>
    <row r="1" spans="1:29">
      <c r="A1" s="187" t="s">
        <v>221</v>
      </c>
    </row>
    <row r="2" spans="1:29">
      <c r="A2" s="238" t="s">
        <v>417</v>
      </c>
    </row>
    <row r="3" spans="1:29">
      <c r="A3" s="238" t="str">
        <f>"NSW Higher, Local and Children's Criminal Courts " &amp;'Table Of Contents'!G4</f>
        <v>NSW Higher, Local and Children's Criminal Courts July 2021 to June 2022</v>
      </c>
      <c r="B3" s="186"/>
      <c r="D3" s="7"/>
      <c r="E3" s="7"/>
      <c r="F3" s="7"/>
      <c r="G3" s="7"/>
      <c r="H3" s="7"/>
      <c r="I3" s="7"/>
      <c r="J3" s="7"/>
      <c r="K3" s="7"/>
      <c r="L3" s="7"/>
      <c r="M3" s="7"/>
    </row>
    <row r="4" spans="1:29">
      <c r="A4" s="5" t="s">
        <v>460</v>
      </c>
      <c r="B4" s="7"/>
      <c r="C4" s="7"/>
      <c r="D4" s="7"/>
      <c r="E4" s="7"/>
      <c r="F4" s="7"/>
      <c r="G4" s="7"/>
      <c r="H4" s="7"/>
      <c r="I4" s="7"/>
      <c r="J4" s="7"/>
      <c r="K4" s="7"/>
      <c r="L4" s="7"/>
      <c r="M4" s="7"/>
    </row>
    <row r="5" spans="1:29" ht="15.75">
      <c r="A5" s="307"/>
      <c r="B5" s="45"/>
      <c r="C5" s="45"/>
      <c r="D5" s="45"/>
      <c r="E5" s="45"/>
      <c r="F5" s="45"/>
      <c r="G5" s="45"/>
      <c r="H5" s="45"/>
      <c r="I5" s="45"/>
      <c r="J5" s="45"/>
      <c r="K5" s="45"/>
      <c r="L5" s="45"/>
      <c r="M5" s="45"/>
    </row>
    <row r="6" spans="1:29">
      <c r="A6" s="47"/>
      <c r="B6" s="48"/>
      <c r="C6" s="49"/>
      <c r="D6" s="567" t="s">
        <v>146</v>
      </c>
      <c r="E6" s="568"/>
      <c r="F6" s="568"/>
      <c r="G6" s="568"/>
      <c r="H6" s="568"/>
      <c r="I6" s="568"/>
      <c r="J6" s="568"/>
      <c r="K6" s="568"/>
      <c r="L6" s="568"/>
      <c r="M6" s="568"/>
      <c r="N6" s="568"/>
      <c r="O6" s="568"/>
      <c r="P6" s="568"/>
      <c r="Q6" s="568"/>
      <c r="R6" s="568"/>
      <c r="S6" s="568"/>
      <c r="T6" s="568"/>
      <c r="U6" s="568"/>
      <c r="V6" s="568"/>
      <c r="W6" s="568"/>
      <c r="X6" s="568"/>
      <c r="Y6" s="568"/>
      <c r="Z6" s="568"/>
      <c r="AA6" s="568"/>
      <c r="AB6" s="568"/>
      <c r="AC6" s="569"/>
    </row>
    <row r="7" spans="1:29">
      <c r="A7" s="50"/>
      <c r="B7" s="41"/>
      <c r="C7" s="51"/>
      <c r="D7" s="570" t="str">
        <f>'Table Of Contents'!$G$4</f>
        <v>July 2021 to June 2022</v>
      </c>
      <c r="E7" s="571"/>
      <c r="F7" s="571"/>
      <c r="G7" s="571"/>
      <c r="H7" s="571"/>
      <c r="I7" s="571"/>
      <c r="J7" s="571"/>
      <c r="K7" s="571"/>
      <c r="L7" s="571"/>
      <c r="M7" s="571"/>
      <c r="N7" s="571"/>
      <c r="O7" s="571"/>
      <c r="P7" s="571"/>
      <c r="Q7" s="571"/>
      <c r="R7" s="571"/>
      <c r="S7" s="571"/>
      <c r="T7" s="571"/>
      <c r="U7" s="571"/>
      <c r="V7" s="571"/>
      <c r="W7" s="571"/>
      <c r="X7" s="571"/>
      <c r="Y7" s="571"/>
      <c r="Z7" s="571"/>
      <c r="AA7" s="571"/>
      <c r="AB7" s="571"/>
      <c r="AC7" s="572"/>
    </row>
    <row r="8" spans="1:29" ht="198" customHeight="1">
      <c r="A8" s="52" t="s">
        <v>470</v>
      </c>
      <c r="B8" s="46"/>
      <c r="C8" s="46"/>
      <c r="D8" s="455" t="s">
        <v>147</v>
      </c>
      <c r="E8" s="55" t="s">
        <v>246</v>
      </c>
      <c r="F8" s="55" t="s">
        <v>425</v>
      </c>
      <c r="G8" s="55" t="s">
        <v>586</v>
      </c>
      <c r="H8" s="55" t="s">
        <v>587</v>
      </c>
      <c r="I8" s="55" t="s">
        <v>588</v>
      </c>
      <c r="J8" s="55" t="s">
        <v>589</v>
      </c>
      <c r="K8" s="55" t="s">
        <v>590</v>
      </c>
      <c r="L8" s="55" t="s">
        <v>247</v>
      </c>
      <c r="M8" s="55" t="s">
        <v>193</v>
      </c>
      <c r="N8" s="55" t="s">
        <v>194</v>
      </c>
      <c r="O8" s="55" t="s">
        <v>591</v>
      </c>
      <c r="P8" s="55" t="s">
        <v>592</v>
      </c>
      <c r="Q8" s="55" t="s">
        <v>23</v>
      </c>
      <c r="R8" s="55" t="s">
        <v>408</v>
      </c>
      <c r="S8" s="55" t="s">
        <v>593</v>
      </c>
      <c r="T8" s="55" t="s">
        <v>594</v>
      </c>
      <c r="U8" s="55" t="s">
        <v>595</v>
      </c>
      <c r="V8" s="55" t="s">
        <v>596</v>
      </c>
      <c r="W8" s="55" t="s">
        <v>195</v>
      </c>
      <c r="X8" s="55" t="s">
        <v>558</v>
      </c>
      <c r="Y8" s="55" t="s">
        <v>597</v>
      </c>
      <c r="Z8" s="55" t="s">
        <v>598</v>
      </c>
      <c r="AA8" s="55" t="s">
        <v>599</v>
      </c>
      <c r="AB8" s="55" t="s">
        <v>600</v>
      </c>
      <c r="AC8" s="392" t="s">
        <v>36</v>
      </c>
    </row>
    <row r="9" spans="1:29" ht="15.75">
      <c r="A9" s="338" t="s">
        <v>1</v>
      </c>
      <c r="B9" s="41"/>
      <c r="C9" s="41"/>
      <c r="D9" s="381"/>
      <c r="E9" s="366"/>
      <c r="F9" s="366"/>
      <c r="G9" s="366"/>
      <c r="H9" s="366"/>
      <c r="I9" s="366"/>
      <c r="J9" s="366"/>
      <c r="K9" s="366"/>
      <c r="L9" s="366"/>
      <c r="M9" s="366"/>
      <c r="N9" s="366"/>
      <c r="O9" s="366"/>
      <c r="P9" s="366"/>
      <c r="Q9" s="366"/>
      <c r="R9" s="366"/>
      <c r="S9" s="366"/>
      <c r="T9" s="366"/>
      <c r="U9" s="366"/>
      <c r="V9" s="366"/>
      <c r="W9" s="366"/>
      <c r="X9" s="366"/>
      <c r="Y9" s="366"/>
      <c r="Z9" s="366"/>
      <c r="AA9" s="366"/>
      <c r="AB9" s="366"/>
      <c r="AC9" s="393"/>
    </row>
    <row r="10" spans="1:29">
      <c r="A10" s="52"/>
      <c r="B10" s="46"/>
      <c r="C10" s="46"/>
      <c r="D10" s="370"/>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235"/>
    </row>
    <row r="11" spans="1:29">
      <c r="A11" s="104" t="s">
        <v>6</v>
      </c>
      <c r="B11" s="58" t="s">
        <v>32</v>
      </c>
      <c r="C11" s="58" t="s">
        <v>32</v>
      </c>
      <c r="D11" s="169">
        <v>35</v>
      </c>
      <c r="E11" s="168">
        <v>0</v>
      </c>
      <c r="F11" s="168">
        <v>0</v>
      </c>
      <c r="G11" s="168">
        <v>0</v>
      </c>
      <c r="H11" s="168">
        <v>0</v>
      </c>
      <c r="I11" s="168">
        <v>0</v>
      </c>
      <c r="J11" s="168">
        <v>0</v>
      </c>
      <c r="K11" s="168">
        <v>0</v>
      </c>
      <c r="L11" s="168">
        <v>0</v>
      </c>
      <c r="M11" s="168">
        <v>0</v>
      </c>
      <c r="N11" s="168">
        <v>0</v>
      </c>
      <c r="O11" s="168">
        <v>0</v>
      </c>
      <c r="P11" s="168">
        <v>0</v>
      </c>
      <c r="Q11" s="168">
        <v>0</v>
      </c>
      <c r="R11" s="168">
        <v>0</v>
      </c>
      <c r="S11" s="168">
        <v>0</v>
      </c>
      <c r="T11" s="168">
        <v>0</v>
      </c>
      <c r="U11" s="168">
        <v>0</v>
      </c>
      <c r="V11" s="168">
        <v>0</v>
      </c>
      <c r="W11" s="168">
        <v>0</v>
      </c>
      <c r="X11" s="168">
        <v>0</v>
      </c>
      <c r="Y11" s="168">
        <v>0</v>
      </c>
      <c r="Z11" s="168">
        <v>0</v>
      </c>
      <c r="AA11" s="168">
        <v>0</v>
      </c>
      <c r="AB11" s="168">
        <v>0</v>
      </c>
      <c r="AC11" s="174">
        <v>35</v>
      </c>
    </row>
    <row r="12" spans="1:29">
      <c r="A12" s="104"/>
      <c r="B12" s="440" t="s">
        <v>33</v>
      </c>
      <c r="C12" s="440" t="s">
        <v>33</v>
      </c>
      <c r="D12" s="179">
        <v>5</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80">
        <v>5</v>
      </c>
    </row>
    <row r="13" spans="1:29">
      <c r="A13" s="104"/>
      <c r="B13" s="441" t="s">
        <v>179</v>
      </c>
      <c r="C13" s="58" t="s">
        <v>34</v>
      </c>
      <c r="D13" s="169">
        <v>29</v>
      </c>
      <c r="E13" s="168">
        <v>0</v>
      </c>
      <c r="F13" s="168">
        <v>0</v>
      </c>
      <c r="G13" s="168">
        <v>0</v>
      </c>
      <c r="H13" s="168">
        <v>0</v>
      </c>
      <c r="I13" s="168">
        <v>0</v>
      </c>
      <c r="J13" s="168">
        <v>0</v>
      </c>
      <c r="K13" s="168">
        <v>0</v>
      </c>
      <c r="L13" s="168">
        <v>0</v>
      </c>
      <c r="M13" s="168">
        <v>0</v>
      </c>
      <c r="N13" s="168">
        <v>0</v>
      </c>
      <c r="O13" s="168">
        <v>0</v>
      </c>
      <c r="P13" s="168">
        <v>0</v>
      </c>
      <c r="Q13" s="168">
        <v>0</v>
      </c>
      <c r="R13" s="168">
        <v>0</v>
      </c>
      <c r="S13" s="168">
        <v>0</v>
      </c>
      <c r="T13" s="168">
        <v>0</v>
      </c>
      <c r="U13" s="168">
        <v>0</v>
      </c>
      <c r="V13" s="168">
        <v>0</v>
      </c>
      <c r="W13" s="168">
        <v>0</v>
      </c>
      <c r="X13" s="168">
        <v>0</v>
      </c>
      <c r="Y13" s="168">
        <v>0</v>
      </c>
      <c r="Z13" s="168">
        <v>0</v>
      </c>
      <c r="AA13" s="168">
        <v>0</v>
      </c>
      <c r="AB13" s="168">
        <v>0</v>
      </c>
      <c r="AC13" s="174">
        <v>29</v>
      </c>
    </row>
    <row r="14" spans="1:29">
      <c r="A14" s="104"/>
      <c r="B14" s="441"/>
      <c r="C14" s="58" t="s">
        <v>35</v>
      </c>
      <c r="D14" s="169">
        <v>31</v>
      </c>
      <c r="E14" s="168">
        <v>1</v>
      </c>
      <c r="F14" s="168">
        <v>21</v>
      </c>
      <c r="G14" s="168">
        <v>1</v>
      </c>
      <c r="H14" s="168">
        <v>0</v>
      </c>
      <c r="I14" s="168">
        <v>3</v>
      </c>
      <c r="J14" s="168">
        <v>0</v>
      </c>
      <c r="K14" s="168">
        <v>8</v>
      </c>
      <c r="L14" s="168">
        <v>1</v>
      </c>
      <c r="M14" s="168">
        <v>0</v>
      </c>
      <c r="N14" s="168">
        <v>0</v>
      </c>
      <c r="O14" s="168">
        <v>1</v>
      </c>
      <c r="P14" s="168">
        <v>0</v>
      </c>
      <c r="Q14" s="168">
        <v>0</v>
      </c>
      <c r="R14" s="168">
        <v>0</v>
      </c>
      <c r="S14" s="168">
        <v>0</v>
      </c>
      <c r="T14" s="168">
        <v>0</v>
      </c>
      <c r="U14" s="168">
        <v>1</v>
      </c>
      <c r="V14" s="168">
        <v>0</v>
      </c>
      <c r="W14" s="168">
        <v>0</v>
      </c>
      <c r="X14" s="168">
        <v>0</v>
      </c>
      <c r="Y14" s="168">
        <v>0</v>
      </c>
      <c r="Z14" s="168">
        <v>0</v>
      </c>
      <c r="AA14" s="168">
        <v>0</v>
      </c>
      <c r="AB14" s="168">
        <v>0</v>
      </c>
      <c r="AC14" s="174">
        <v>68</v>
      </c>
    </row>
    <row r="15" spans="1:29">
      <c r="A15" s="104"/>
      <c r="B15" s="441"/>
      <c r="C15" s="58" t="s">
        <v>36</v>
      </c>
      <c r="D15" s="169">
        <v>60</v>
      </c>
      <c r="E15" s="168">
        <v>1</v>
      </c>
      <c r="F15" s="168">
        <v>21</v>
      </c>
      <c r="G15" s="168">
        <v>1</v>
      </c>
      <c r="H15" s="168">
        <v>0</v>
      </c>
      <c r="I15" s="168">
        <v>3</v>
      </c>
      <c r="J15" s="168">
        <v>0</v>
      </c>
      <c r="K15" s="168">
        <v>8</v>
      </c>
      <c r="L15" s="168">
        <v>1</v>
      </c>
      <c r="M15" s="168">
        <v>0</v>
      </c>
      <c r="N15" s="168">
        <v>0</v>
      </c>
      <c r="O15" s="168">
        <v>1</v>
      </c>
      <c r="P15" s="168">
        <v>0</v>
      </c>
      <c r="Q15" s="168">
        <v>0</v>
      </c>
      <c r="R15" s="168">
        <v>0</v>
      </c>
      <c r="S15" s="168">
        <v>0</v>
      </c>
      <c r="T15" s="168">
        <v>0</v>
      </c>
      <c r="U15" s="168">
        <v>1</v>
      </c>
      <c r="V15" s="168">
        <v>0</v>
      </c>
      <c r="W15" s="168">
        <v>0</v>
      </c>
      <c r="X15" s="168">
        <v>0</v>
      </c>
      <c r="Y15" s="168">
        <v>0</v>
      </c>
      <c r="Z15" s="168">
        <v>0</v>
      </c>
      <c r="AA15" s="168">
        <v>0</v>
      </c>
      <c r="AB15" s="168">
        <v>0</v>
      </c>
      <c r="AC15" s="174">
        <v>97</v>
      </c>
    </row>
    <row r="16" spans="1:29">
      <c r="A16" s="446"/>
      <c r="B16" s="440" t="s">
        <v>36</v>
      </c>
      <c r="C16" s="440"/>
      <c r="D16" s="179">
        <v>100</v>
      </c>
      <c r="E16" s="178">
        <v>1</v>
      </c>
      <c r="F16" s="178">
        <v>21</v>
      </c>
      <c r="G16" s="178">
        <v>1</v>
      </c>
      <c r="H16" s="178">
        <v>0</v>
      </c>
      <c r="I16" s="178">
        <v>3</v>
      </c>
      <c r="J16" s="178">
        <v>0</v>
      </c>
      <c r="K16" s="178">
        <v>8</v>
      </c>
      <c r="L16" s="178">
        <v>1</v>
      </c>
      <c r="M16" s="178">
        <v>0</v>
      </c>
      <c r="N16" s="178">
        <v>0</v>
      </c>
      <c r="O16" s="178">
        <v>1</v>
      </c>
      <c r="P16" s="178">
        <v>0</v>
      </c>
      <c r="Q16" s="178">
        <v>0</v>
      </c>
      <c r="R16" s="178">
        <v>0</v>
      </c>
      <c r="S16" s="178">
        <v>0</v>
      </c>
      <c r="T16" s="178">
        <v>0</v>
      </c>
      <c r="U16" s="178">
        <v>1</v>
      </c>
      <c r="V16" s="178">
        <v>0</v>
      </c>
      <c r="W16" s="178">
        <v>0</v>
      </c>
      <c r="X16" s="178">
        <v>0</v>
      </c>
      <c r="Y16" s="178">
        <v>0</v>
      </c>
      <c r="Z16" s="178">
        <v>0</v>
      </c>
      <c r="AA16" s="178">
        <v>0</v>
      </c>
      <c r="AB16" s="178">
        <v>0</v>
      </c>
      <c r="AC16" s="180">
        <v>137</v>
      </c>
    </row>
    <row r="17" spans="1:29">
      <c r="A17" s="104" t="s">
        <v>7</v>
      </c>
      <c r="B17" s="441" t="s">
        <v>37</v>
      </c>
      <c r="C17" s="58" t="s">
        <v>38</v>
      </c>
      <c r="D17" s="169">
        <v>1473</v>
      </c>
      <c r="E17" s="168">
        <v>21</v>
      </c>
      <c r="F17" s="168">
        <v>887</v>
      </c>
      <c r="G17" s="168">
        <v>11</v>
      </c>
      <c r="H17" s="168">
        <v>6</v>
      </c>
      <c r="I17" s="168">
        <v>1215</v>
      </c>
      <c r="J17" s="168">
        <v>15</v>
      </c>
      <c r="K17" s="168">
        <v>756</v>
      </c>
      <c r="L17" s="168">
        <v>92</v>
      </c>
      <c r="M17" s="168">
        <v>57</v>
      </c>
      <c r="N17" s="168">
        <v>37</v>
      </c>
      <c r="O17" s="168">
        <v>33</v>
      </c>
      <c r="P17" s="168">
        <v>202</v>
      </c>
      <c r="Q17" s="168">
        <v>329</v>
      </c>
      <c r="R17" s="168">
        <v>14</v>
      </c>
      <c r="S17" s="168">
        <v>57</v>
      </c>
      <c r="T17" s="168">
        <v>7</v>
      </c>
      <c r="U17" s="168">
        <v>415</v>
      </c>
      <c r="V17" s="168">
        <v>21</v>
      </c>
      <c r="W17" s="168">
        <v>26</v>
      </c>
      <c r="X17" s="168">
        <v>0</v>
      </c>
      <c r="Y17" s="168">
        <v>47</v>
      </c>
      <c r="Z17" s="168">
        <v>18</v>
      </c>
      <c r="AA17" s="168">
        <v>6</v>
      </c>
      <c r="AB17" s="168">
        <v>3</v>
      </c>
      <c r="AC17" s="174">
        <v>5748</v>
      </c>
    </row>
    <row r="18" spans="1:29">
      <c r="A18" s="104"/>
      <c r="B18" s="441"/>
      <c r="C18" s="58" t="s">
        <v>39</v>
      </c>
      <c r="D18" s="169">
        <v>209</v>
      </c>
      <c r="E18" s="168">
        <v>2</v>
      </c>
      <c r="F18" s="168">
        <v>89</v>
      </c>
      <c r="G18" s="168">
        <v>4</v>
      </c>
      <c r="H18" s="168">
        <v>0</v>
      </c>
      <c r="I18" s="168">
        <v>253</v>
      </c>
      <c r="J18" s="168">
        <v>2</v>
      </c>
      <c r="K18" s="168">
        <v>172</v>
      </c>
      <c r="L18" s="168">
        <v>14</v>
      </c>
      <c r="M18" s="168">
        <v>10</v>
      </c>
      <c r="N18" s="168">
        <v>8</v>
      </c>
      <c r="O18" s="168">
        <v>7</v>
      </c>
      <c r="P18" s="168">
        <v>45</v>
      </c>
      <c r="Q18" s="168">
        <v>168</v>
      </c>
      <c r="R18" s="168">
        <v>11</v>
      </c>
      <c r="S18" s="168">
        <v>8</v>
      </c>
      <c r="T18" s="168">
        <v>1</v>
      </c>
      <c r="U18" s="168">
        <v>83</v>
      </c>
      <c r="V18" s="168">
        <v>6</v>
      </c>
      <c r="W18" s="168">
        <v>7</v>
      </c>
      <c r="X18" s="168">
        <v>0</v>
      </c>
      <c r="Y18" s="168">
        <v>20</v>
      </c>
      <c r="Z18" s="168">
        <v>10</v>
      </c>
      <c r="AA18" s="168">
        <v>3</v>
      </c>
      <c r="AB18" s="168">
        <v>2</v>
      </c>
      <c r="AC18" s="174">
        <v>1134</v>
      </c>
    </row>
    <row r="19" spans="1:29">
      <c r="A19" s="104"/>
      <c r="B19" s="441"/>
      <c r="C19" s="58" t="s">
        <v>40</v>
      </c>
      <c r="D19" s="169">
        <v>397</v>
      </c>
      <c r="E19" s="168">
        <v>3</v>
      </c>
      <c r="F19" s="168">
        <v>176</v>
      </c>
      <c r="G19" s="168">
        <v>2</v>
      </c>
      <c r="H19" s="168">
        <v>0</v>
      </c>
      <c r="I19" s="168">
        <v>1053</v>
      </c>
      <c r="J19" s="168">
        <v>2</v>
      </c>
      <c r="K19" s="168">
        <v>785</v>
      </c>
      <c r="L19" s="168">
        <v>25</v>
      </c>
      <c r="M19" s="168">
        <v>46</v>
      </c>
      <c r="N19" s="168">
        <v>33</v>
      </c>
      <c r="O19" s="168">
        <v>93</v>
      </c>
      <c r="P19" s="168">
        <v>491</v>
      </c>
      <c r="Q19" s="168">
        <v>1362</v>
      </c>
      <c r="R19" s="168">
        <v>68</v>
      </c>
      <c r="S19" s="168">
        <v>149</v>
      </c>
      <c r="T19" s="168">
        <v>5</v>
      </c>
      <c r="U19" s="168">
        <v>2083</v>
      </c>
      <c r="V19" s="168">
        <v>20</v>
      </c>
      <c r="W19" s="168">
        <v>301</v>
      </c>
      <c r="X19" s="168">
        <v>0</v>
      </c>
      <c r="Y19" s="168">
        <v>37</v>
      </c>
      <c r="Z19" s="168">
        <v>41</v>
      </c>
      <c r="AA19" s="168">
        <v>23</v>
      </c>
      <c r="AB19" s="168">
        <v>25</v>
      </c>
      <c r="AC19" s="174">
        <v>7220</v>
      </c>
    </row>
    <row r="20" spans="1:29">
      <c r="A20" s="104"/>
      <c r="B20" s="441"/>
      <c r="C20" s="58" t="s">
        <v>36</v>
      </c>
      <c r="D20" s="169">
        <v>2079</v>
      </c>
      <c r="E20" s="168">
        <v>26</v>
      </c>
      <c r="F20" s="168">
        <v>1152</v>
      </c>
      <c r="G20" s="168">
        <v>17</v>
      </c>
      <c r="H20" s="168">
        <v>6</v>
      </c>
      <c r="I20" s="168">
        <v>2521</v>
      </c>
      <c r="J20" s="168">
        <v>19</v>
      </c>
      <c r="K20" s="168">
        <v>1713</v>
      </c>
      <c r="L20" s="168">
        <v>131</v>
      </c>
      <c r="M20" s="168">
        <v>113</v>
      </c>
      <c r="N20" s="168">
        <v>78</v>
      </c>
      <c r="O20" s="168">
        <v>133</v>
      </c>
      <c r="P20" s="168">
        <v>738</v>
      </c>
      <c r="Q20" s="168">
        <v>1859</v>
      </c>
      <c r="R20" s="168">
        <v>93</v>
      </c>
      <c r="S20" s="168">
        <v>214</v>
      </c>
      <c r="T20" s="168">
        <v>13</v>
      </c>
      <c r="U20" s="168">
        <v>2581</v>
      </c>
      <c r="V20" s="168">
        <v>47</v>
      </c>
      <c r="W20" s="168">
        <v>334</v>
      </c>
      <c r="X20" s="168">
        <v>0</v>
      </c>
      <c r="Y20" s="168">
        <v>104</v>
      </c>
      <c r="Z20" s="168">
        <v>69</v>
      </c>
      <c r="AA20" s="168">
        <v>32</v>
      </c>
      <c r="AB20" s="168">
        <v>30</v>
      </c>
      <c r="AC20" s="174">
        <v>14102</v>
      </c>
    </row>
    <row r="21" spans="1:29">
      <c r="A21" s="104"/>
      <c r="B21" s="442" t="s">
        <v>492</v>
      </c>
      <c r="C21" s="429" t="s">
        <v>426</v>
      </c>
      <c r="D21" s="172">
        <v>819</v>
      </c>
      <c r="E21" s="173">
        <v>5</v>
      </c>
      <c r="F21" s="173">
        <v>469</v>
      </c>
      <c r="G21" s="173">
        <v>0</v>
      </c>
      <c r="H21" s="173">
        <v>1</v>
      </c>
      <c r="I21" s="173">
        <v>1787</v>
      </c>
      <c r="J21" s="173">
        <v>1</v>
      </c>
      <c r="K21" s="173">
        <v>1001</v>
      </c>
      <c r="L21" s="173">
        <v>47</v>
      </c>
      <c r="M21" s="173">
        <v>74</v>
      </c>
      <c r="N21" s="173">
        <v>54</v>
      </c>
      <c r="O21" s="173">
        <v>100</v>
      </c>
      <c r="P21" s="173">
        <v>413</v>
      </c>
      <c r="Q21" s="173">
        <v>851</v>
      </c>
      <c r="R21" s="173">
        <v>53</v>
      </c>
      <c r="S21" s="173">
        <v>82</v>
      </c>
      <c r="T21" s="173">
        <v>19</v>
      </c>
      <c r="U21" s="173">
        <v>808</v>
      </c>
      <c r="V21" s="173">
        <v>50</v>
      </c>
      <c r="W21" s="173">
        <v>61</v>
      </c>
      <c r="X21" s="173">
        <v>0</v>
      </c>
      <c r="Y21" s="173">
        <v>8</v>
      </c>
      <c r="Z21" s="173">
        <v>80</v>
      </c>
      <c r="AA21" s="173">
        <v>32</v>
      </c>
      <c r="AB21" s="173">
        <v>2</v>
      </c>
      <c r="AC21" s="291">
        <v>6817</v>
      </c>
    </row>
    <row r="22" spans="1:29">
      <c r="A22" s="104"/>
      <c r="B22" s="441"/>
      <c r="C22" s="58" t="s">
        <v>289</v>
      </c>
      <c r="D22" s="169">
        <v>6</v>
      </c>
      <c r="E22" s="168">
        <v>0</v>
      </c>
      <c r="F22" s="168">
        <v>7</v>
      </c>
      <c r="G22" s="168">
        <v>0</v>
      </c>
      <c r="H22" s="168">
        <v>0</v>
      </c>
      <c r="I22" s="168">
        <v>9</v>
      </c>
      <c r="J22" s="168">
        <v>0</v>
      </c>
      <c r="K22" s="168">
        <v>5</v>
      </c>
      <c r="L22" s="168">
        <v>1</v>
      </c>
      <c r="M22" s="168">
        <v>1</v>
      </c>
      <c r="N22" s="168">
        <v>0</v>
      </c>
      <c r="O22" s="168">
        <v>1</v>
      </c>
      <c r="P22" s="168">
        <v>0</v>
      </c>
      <c r="Q22" s="168">
        <v>7</v>
      </c>
      <c r="R22" s="168">
        <v>0</v>
      </c>
      <c r="S22" s="168">
        <v>0</v>
      </c>
      <c r="T22" s="168">
        <v>0</v>
      </c>
      <c r="U22" s="168">
        <v>2</v>
      </c>
      <c r="V22" s="168">
        <v>0</v>
      </c>
      <c r="W22" s="168">
        <v>0</v>
      </c>
      <c r="X22" s="168">
        <v>0</v>
      </c>
      <c r="Y22" s="168">
        <v>0</v>
      </c>
      <c r="Z22" s="168">
        <v>1</v>
      </c>
      <c r="AA22" s="168">
        <v>0</v>
      </c>
      <c r="AB22" s="168">
        <v>0</v>
      </c>
      <c r="AC22" s="174">
        <v>40</v>
      </c>
    </row>
    <row r="23" spans="1:29">
      <c r="A23" s="104"/>
      <c r="B23" s="443"/>
      <c r="C23" s="444" t="s">
        <v>36</v>
      </c>
      <c r="D23" s="170">
        <v>825</v>
      </c>
      <c r="E23" s="171">
        <v>5</v>
      </c>
      <c r="F23" s="171">
        <v>476</v>
      </c>
      <c r="G23" s="171">
        <v>0</v>
      </c>
      <c r="H23" s="171">
        <v>1</v>
      </c>
      <c r="I23" s="171">
        <v>1796</v>
      </c>
      <c r="J23" s="171">
        <v>1</v>
      </c>
      <c r="K23" s="171">
        <v>1006</v>
      </c>
      <c r="L23" s="171">
        <v>48</v>
      </c>
      <c r="M23" s="171">
        <v>75</v>
      </c>
      <c r="N23" s="171">
        <v>54</v>
      </c>
      <c r="O23" s="171">
        <v>101</v>
      </c>
      <c r="P23" s="171">
        <v>413</v>
      </c>
      <c r="Q23" s="171">
        <v>858</v>
      </c>
      <c r="R23" s="171">
        <v>53</v>
      </c>
      <c r="S23" s="171">
        <v>82</v>
      </c>
      <c r="T23" s="171">
        <v>19</v>
      </c>
      <c r="U23" s="171">
        <v>810</v>
      </c>
      <c r="V23" s="171">
        <v>50</v>
      </c>
      <c r="W23" s="171">
        <v>61</v>
      </c>
      <c r="X23" s="171">
        <v>0</v>
      </c>
      <c r="Y23" s="171">
        <v>8</v>
      </c>
      <c r="Z23" s="171">
        <v>81</v>
      </c>
      <c r="AA23" s="171">
        <v>32</v>
      </c>
      <c r="AB23" s="171">
        <v>2</v>
      </c>
      <c r="AC23" s="175">
        <v>6857</v>
      </c>
    </row>
    <row r="24" spans="1:29">
      <c r="A24" s="446"/>
      <c r="B24" s="444" t="s">
        <v>36</v>
      </c>
      <c r="C24" s="444"/>
      <c r="D24" s="170">
        <v>2904</v>
      </c>
      <c r="E24" s="171">
        <v>31</v>
      </c>
      <c r="F24" s="171">
        <v>1628</v>
      </c>
      <c r="G24" s="171">
        <v>17</v>
      </c>
      <c r="H24" s="171">
        <v>7</v>
      </c>
      <c r="I24" s="171">
        <v>4317</v>
      </c>
      <c r="J24" s="171">
        <v>20</v>
      </c>
      <c r="K24" s="171">
        <v>2719</v>
      </c>
      <c r="L24" s="171">
        <v>179</v>
      </c>
      <c r="M24" s="171">
        <v>188</v>
      </c>
      <c r="N24" s="171">
        <v>132</v>
      </c>
      <c r="O24" s="171">
        <v>234</v>
      </c>
      <c r="P24" s="171">
        <v>1151</v>
      </c>
      <c r="Q24" s="171">
        <v>2717</v>
      </c>
      <c r="R24" s="171">
        <v>146</v>
      </c>
      <c r="S24" s="171">
        <v>296</v>
      </c>
      <c r="T24" s="171">
        <v>32</v>
      </c>
      <c r="U24" s="171">
        <v>3391</v>
      </c>
      <c r="V24" s="171">
        <v>97</v>
      </c>
      <c r="W24" s="171">
        <v>395</v>
      </c>
      <c r="X24" s="171">
        <v>0</v>
      </c>
      <c r="Y24" s="171">
        <v>112</v>
      </c>
      <c r="Z24" s="171">
        <v>150</v>
      </c>
      <c r="AA24" s="171">
        <v>64</v>
      </c>
      <c r="AB24" s="171">
        <v>32</v>
      </c>
      <c r="AC24" s="175">
        <v>20959</v>
      </c>
    </row>
    <row r="25" spans="1:29">
      <c r="A25" s="104" t="s">
        <v>8</v>
      </c>
      <c r="B25" s="442" t="s">
        <v>41</v>
      </c>
      <c r="C25" s="429" t="s">
        <v>42</v>
      </c>
      <c r="D25" s="172">
        <v>400</v>
      </c>
      <c r="E25" s="173">
        <v>15</v>
      </c>
      <c r="F25" s="173">
        <v>9</v>
      </c>
      <c r="G25" s="173">
        <v>5</v>
      </c>
      <c r="H25" s="173">
        <v>5</v>
      </c>
      <c r="I25" s="173">
        <v>70</v>
      </c>
      <c r="J25" s="173">
        <v>0</v>
      </c>
      <c r="K25" s="173">
        <v>19</v>
      </c>
      <c r="L25" s="173">
        <v>18</v>
      </c>
      <c r="M25" s="173">
        <v>5</v>
      </c>
      <c r="N25" s="173">
        <v>3</v>
      </c>
      <c r="O25" s="173">
        <v>1</v>
      </c>
      <c r="P25" s="173">
        <v>2</v>
      </c>
      <c r="Q25" s="173">
        <v>0</v>
      </c>
      <c r="R25" s="173">
        <v>0</v>
      </c>
      <c r="S25" s="173">
        <v>1</v>
      </c>
      <c r="T25" s="173">
        <v>1</v>
      </c>
      <c r="U25" s="173">
        <v>3</v>
      </c>
      <c r="V25" s="173">
        <v>2</v>
      </c>
      <c r="W25" s="173">
        <v>1</v>
      </c>
      <c r="X25" s="173">
        <v>0</v>
      </c>
      <c r="Y25" s="173">
        <v>0</v>
      </c>
      <c r="Z25" s="173">
        <v>2</v>
      </c>
      <c r="AA25" s="173">
        <v>1</v>
      </c>
      <c r="AB25" s="173">
        <v>0</v>
      </c>
      <c r="AC25" s="291">
        <v>563</v>
      </c>
    </row>
    <row r="26" spans="1:29">
      <c r="A26" s="104"/>
      <c r="B26" s="441"/>
      <c r="C26" s="58" t="s">
        <v>43</v>
      </c>
      <c r="D26" s="169">
        <v>63</v>
      </c>
      <c r="E26" s="168">
        <v>2</v>
      </c>
      <c r="F26" s="168">
        <v>46</v>
      </c>
      <c r="G26" s="168">
        <v>0</v>
      </c>
      <c r="H26" s="168">
        <v>0</v>
      </c>
      <c r="I26" s="168">
        <v>81</v>
      </c>
      <c r="J26" s="168">
        <v>0</v>
      </c>
      <c r="K26" s="168">
        <v>30</v>
      </c>
      <c r="L26" s="168">
        <v>4</v>
      </c>
      <c r="M26" s="168">
        <v>3</v>
      </c>
      <c r="N26" s="168">
        <v>2</v>
      </c>
      <c r="O26" s="168">
        <v>3</v>
      </c>
      <c r="P26" s="168">
        <v>6</v>
      </c>
      <c r="Q26" s="168">
        <v>13</v>
      </c>
      <c r="R26" s="168">
        <v>0</v>
      </c>
      <c r="S26" s="168">
        <v>4</v>
      </c>
      <c r="T26" s="168">
        <v>0</v>
      </c>
      <c r="U26" s="168">
        <v>14</v>
      </c>
      <c r="V26" s="168">
        <v>1</v>
      </c>
      <c r="W26" s="168">
        <v>0</v>
      </c>
      <c r="X26" s="168">
        <v>0</v>
      </c>
      <c r="Y26" s="168">
        <v>0</v>
      </c>
      <c r="Z26" s="168">
        <v>0</v>
      </c>
      <c r="AA26" s="168">
        <v>0</v>
      </c>
      <c r="AB26" s="168">
        <v>0</v>
      </c>
      <c r="AC26" s="174">
        <v>272</v>
      </c>
    </row>
    <row r="27" spans="1:29">
      <c r="A27" s="104"/>
      <c r="B27" s="443"/>
      <c r="C27" s="444" t="s">
        <v>36</v>
      </c>
      <c r="D27" s="170">
        <v>463</v>
      </c>
      <c r="E27" s="171">
        <v>17</v>
      </c>
      <c r="F27" s="171">
        <v>55</v>
      </c>
      <c r="G27" s="171">
        <v>5</v>
      </c>
      <c r="H27" s="171">
        <v>5</v>
      </c>
      <c r="I27" s="171">
        <v>151</v>
      </c>
      <c r="J27" s="171">
        <v>0</v>
      </c>
      <c r="K27" s="171">
        <v>49</v>
      </c>
      <c r="L27" s="171">
        <v>22</v>
      </c>
      <c r="M27" s="171">
        <v>8</v>
      </c>
      <c r="N27" s="171">
        <v>5</v>
      </c>
      <c r="O27" s="171">
        <v>4</v>
      </c>
      <c r="P27" s="171">
        <v>8</v>
      </c>
      <c r="Q27" s="171">
        <v>13</v>
      </c>
      <c r="R27" s="171">
        <v>0</v>
      </c>
      <c r="S27" s="171">
        <v>5</v>
      </c>
      <c r="T27" s="171">
        <v>1</v>
      </c>
      <c r="U27" s="171">
        <v>17</v>
      </c>
      <c r="V27" s="171">
        <v>3</v>
      </c>
      <c r="W27" s="171">
        <v>1</v>
      </c>
      <c r="X27" s="171">
        <v>0</v>
      </c>
      <c r="Y27" s="171">
        <v>0</v>
      </c>
      <c r="Z27" s="171">
        <v>2</v>
      </c>
      <c r="AA27" s="171">
        <v>1</v>
      </c>
      <c r="AB27" s="171">
        <v>0</v>
      </c>
      <c r="AC27" s="175">
        <v>835</v>
      </c>
    </row>
    <row r="28" spans="1:29">
      <c r="A28" s="104"/>
      <c r="B28" s="441" t="s">
        <v>44</v>
      </c>
      <c r="C28" s="58" t="s">
        <v>45</v>
      </c>
      <c r="D28" s="169">
        <v>50</v>
      </c>
      <c r="E28" s="168">
        <v>0</v>
      </c>
      <c r="F28" s="168">
        <v>0</v>
      </c>
      <c r="G28" s="168">
        <v>12</v>
      </c>
      <c r="H28" s="168">
        <v>1</v>
      </c>
      <c r="I28" s="168">
        <v>2</v>
      </c>
      <c r="J28" s="168">
        <v>0</v>
      </c>
      <c r="K28" s="168">
        <v>1</v>
      </c>
      <c r="L28" s="168">
        <v>0</v>
      </c>
      <c r="M28" s="168">
        <v>0</v>
      </c>
      <c r="N28" s="168">
        <v>0</v>
      </c>
      <c r="O28" s="168">
        <v>0</v>
      </c>
      <c r="P28" s="168">
        <v>0</v>
      </c>
      <c r="Q28" s="168">
        <v>0</v>
      </c>
      <c r="R28" s="168">
        <v>0</v>
      </c>
      <c r="S28" s="168">
        <v>0</v>
      </c>
      <c r="T28" s="168">
        <v>0</v>
      </c>
      <c r="U28" s="168">
        <v>0</v>
      </c>
      <c r="V28" s="168">
        <v>1</v>
      </c>
      <c r="W28" s="168">
        <v>0</v>
      </c>
      <c r="X28" s="168">
        <v>0</v>
      </c>
      <c r="Y28" s="168">
        <v>0</v>
      </c>
      <c r="Z28" s="168">
        <v>0</v>
      </c>
      <c r="AA28" s="168">
        <v>0</v>
      </c>
      <c r="AB28" s="168">
        <v>0</v>
      </c>
      <c r="AC28" s="174">
        <v>67</v>
      </c>
    </row>
    <row r="29" spans="1:29" ht="26.25">
      <c r="A29" s="104"/>
      <c r="B29" s="441"/>
      <c r="C29" s="58" t="s">
        <v>751</v>
      </c>
      <c r="D29" s="169">
        <v>116</v>
      </c>
      <c r="E29" s="168">
        <v>0</v>
      </c>
      <c r="F29" s="168">
        <v>2</v>
      </c>
      <c r="G29" s="168">
        <v>11</v>
      </c>
      <c r="H29" s="168">
        <v>1</v>
      </c>
      <c r="I29" s="168">
        <v>39</v>
      </c>
      <c r="J29" s="168">
        <v>0</v>
      </c>
      <c r="K29" s="168">
        <v>5</v>
      </c>
      <c r="L29" s="168">
        <v>1</v>
      </c>
      <c r="M29" s="168">
        <v>3</v>
      </c>
      <c r="N29" s="168">
        <v>4</v>
      </c>
      <c r="O29" s="168">
        <v>0</v>
      </c>
      <c r="P29" s="168">
        <v>1</v>
      </c>
      <c r="Q29" s="168">
        <v>0</v>
      </c>
      <c r="R29" s="168">
        <v>0</v>
      </c>
      <c r="S29" s="168">
        <v>0</v>
      </c>
      <c r="T29" s="168">
        <v>0</v>
      </c>
      <c r="U29" s="168">
        <v>1</v>
      </c>
      <c r="V29" s="168">
        <v>1</v>
      </c>
      <c r="W29" s="168">
        <v>0</v>
      </c>
      <c r="X29" s="168">
        <v>0</v>
      </c>
      <c r="Y29" s="168">
        <v>0</v>
      </c>
      <c r="Z29" s="168">
        <v>0</v>
      </c>
      <c r="AA29" s="168">
        <v>0</v>
      </c>
      <c r="AB29" s="168">
        <v>0</v>
      </c>
      <c r="AC29" s="174">
        <v>185</v>
      </c>
    </row>
    <row r="30" spans="1:29">
      <c r="A30" s="104"/>
      <c r="B30" s="441"/>
      <c r="C30" s="58" t="s">
        <v>290</v>
      </c>
      <c r="D30" s="169">
        <v>36</v>
      </c>
      <c r="E30" s="168">
        <v>0</v>
      </c>
      <c r="F30" s="168">
        <v>18</v>
      </c>
      <c r="G30" s="168">
        <v>1</v>
      </c>
      <c r="H30" s="168">
        <v>0</v>
      </c>
      <c r="I30" s="168">
        <v>50</v>
      </c>
      <c r="J30" s="168">
        <v>0</v>
      </c>
      <c r="K30" s="168">
        <v>34</v>
      </c>
      <c r="L30" s="168">
        <v>2</v>
      </c>
      <c r="M30" s="168">
        <v>0</v>
      </c>
      <c r="N30" s="168">
        <v>1</v>
      </c>
      <c r="O30" s="168">
        <v>1</v>
      </c>
      <c r="P30" s="168">
        <v>5</v>
      </c>
      <c r="Q30" s="168">
        <v>13</v>
      </c>
      <c r="R30" s="168">
        <v>0</v>
      </c>
      <c r="S30" s="168">
        <v>1</v>
      </c>
      <c r="T30" s="168">
        <v>2</v>
      </c>
      <c r="U30" s="168">
        <v>34</v>
      </c>
      <c r="V30" s="168">
        <v>0</v>
      </c>
      <c r="W30" s="168">
        <v>0</v>
      </c>
      <c r="X30" s="168">
        <v>0</v>
      </c>
      <c r="Y30" s="168">
        <v>0</v>
      </c>
      <c r="Z30" s="168">
        <v>0</v>
      </c>
      <c r="AA30" s="168">
        <v>0</v>
      </c>
      <c r="AB30" s="168">
        <v>0</v>
      </c>
      <c r="AC30" s="174">
        <v>198</v>
      </c>
    </row>
    <row r="31" spans="1:29">
      <c r="A31" s="104"/>
      <c r="B31" s="441"/>
      <c r="C31" s="58" t="s">
        <v>36</v>
      </c>
      <c r="D31" s="169">
        <v>202</v>
      </c>
      <c r="E31" s="168">
        <v>0</v>
      </c>
      <c r="F31" s="168">
        <v>20</v>
      </c>
      <c r="G31" s="168">
        <v>24</v>
      </c>
      <c r="H31" s="168">
        <v>2</v>
      </c>
      <c r="I31" s="168">
        <v>91</v>
      </c>
      <c r="J31" s="168">
        <v>0</v>
      </c>
      <c r="K31" s="168">
        <v>40</v>
      </c>
      <c r="L31" s="168">
        <v>3</v>
      </c>
      <c r="M31" s="168">
        <v>3</v>
      </c>
      <c r="N31" s="168">
        <v>5</v>
      </c>
      <c r="O31" s="168">
        <v>1</v>
      </c>
      <c r="P31" s="168">
        <v>6</v>
      </c>
      <c r="Q31" s="168">
        <v>13</v>
      </c>
      <c r="R31" s="168">
        <v>0</v>
      </c>
      <c r="S31" s="168">
        <v>1</v>
      </c>
      <c r="T31" s="168">
        <v>2</v>
      </c>
      <c r="U31" s="168">
        <v>35</v>
      </c>
      <c r="V31" s="168">
        <v>2</v>
      </c>
      <c r="W31" s="168">
        <v>0</v>
      </c>
      <c r="X31" s="168">
        <v>0</v>
      </c>
      <c r="Y31" s="168">
        <v>0</v>
      </c>
      <c r="Z31" s="168">
        <v>0</v>
      </c>
      <c r="AA31" s="168">
        <v>0</v>
      </c>
      <c r="AB31" s="168">
        <v>0</v>
      </c>
      <c r="AC31" s="174">
        <v>450</v>
      </c>
    </row>
    <row r="32" spans="1:29">
      <c r="A32" s="446"/>
      <c r="B32" s="440" t="s">
        <v>36</v>
      </c>
      <c r="C32" s="440"/>
      <c r="D32" s="179">
        <v>665</v>
      </c>
      <c r="E32" s="178">
        <v>17</v>
      </c>
      <c r="F32" s="178">
        <v>75</v>
      </c>
      <c r="G32" s="178">
        <v>29</v>
      </c>
      <c r="H32" s="178">
        <v>7</v>
      </c>
      <c r="I32" s="178">
        <v>242</v>
      </c>
      <c r="J32" s="178">
        <v>0</v>
      </c>
      <c r="K32" s="178">
        <v>89</v>
      </c>
      <c r="L32" s="178">
        <v>25</v>
      </c>
      <c r="M32" s="178">
        <v>11</v>
      </c>
      <c r="N32" s="178">
        <v>10</v>
      </c>
      <c r="O32" s="178">
        <v>5</v>
      </c>
      <c r="P32" s="178">
        <v>14</v>
      </c>
      <c r="Q32" s="178">
        <v>26</v>
      </c>
      <c r="R32" s="178">
        <v>0</v>
      </c>
      <c r="S32" s="178">
        <v>6</v>
      </c>
      <c r="T32" s="178">
        <v>3</v>
      </c>
      <c r="U32" s="178">
        <v>52</v>
      </c>
      <c r="V32" s="178">
        <v>5</v>
      </c>
      <c r="W32" s="178">
        <v>1</v>
      </c>
      <c r="X32" s="178">
        <v>0</v>
      </c>
      <c r="Y32" s="178">
        <v>0</v>
      </c>
      <c r="Z32" s="178">
        <v>2</v>
      </c>
      <c r="AA32" s="178">
        <v>1</v>
      </c>
      <c r="AB32" s="178">
        <v>0</v>
      </c>
      <c r="AC32" s="180">
        <v>1285</v>
      </c>
    </row>
    <row r="33" spans="1:29" ht="26.25">
      <c r="A33" s="104" t="s">
        <v>9</v>
      </c>
      <c r="B33" s="441" t="s">
        <v>180</v>
      </c>
      <c r="C33" s="58" t="s">
        <v>47</v>
      </c>
      <c r="D33" s="169">
        <v>57</v>
      </c>
      <c r="E33" s="168">
        <v>0</v>
      </c>
      <c r="F33" s="168">
        <v>72</v>
      </c>
      <c r="G33" s="168">
        <v>0</v>
      </c>
      <c r="H33" s="168">
        <v>0</v>
      </c>
      <c r="I33" s="168">
        <v>124</v>
      </c>
      <c r="J33" s="168">
        <v>0</v>
      </c>
      <c r="K33" s="168">
        <v>85</v>
      </c>
      <c r="L33" s="168">
        <v>0</v>
      </c>
      <c r="M33" s="168">
        <v>0</v>
      </c>
      <c r="N33" s="168">
        <v>0</v>
      </c>
      <c r="O33" s="168">
        <v>3</v>
      </c>
      <c r="P33" s="168">
        <v>15</v>
      </c>
      <c r="Q33" s="168">
        <v>233</v>
      </c>
      <c r="R33" s="168">
        <v>11</v>
      </c>
      <c r="S33" s="168">
        <v>3</v>
      </c>
      <c r="T33" s="168">
        <v>0</v>
      </c>
      <c r="U33" s="168">
        <v>40</v>
      </c>
      <c r="V33" s="168">
        <v>0</v>
      </c>
      <c r="W33" s="168">
        <v>3</v>
      </c>
      <c r="X33" s="168">
        <v>0</v>
      </c>
      <c r="Y33" s="168">
        <v>0</v>
      </c>
      <c r="Z33" s="168">
        <v>0</v>
      </c>
      <c r="AA33" s="168">
        <v>0</v>
      </c>
      <c r="AB33" s="168">
        <v>0</v>
      </c>
      <c r="AC33" s="174">
        <v>646</v>
      </c>
    </row>
    <row r="34" spans="1:29" ht="26.25">
      <c r="A34" s="104"/>
      <c r="B34" s="441"/>
      <c r="C34" s="58" t="s">
        <v>48</v>
      </c>
      <c r="D34" s="169">
        <v>373</v>
      </c>
      <c r="E34" s="168">
        <v>12</v>
      </c>
      <c r="F34" s="168">
        <v>199</v>
      </c>
      <c r="G34" s="168">
        <v>7</v>
      </c>
      <c r="H34" s="168">
        <v>3</v>
      </c>
      <c r="I34" s="168">
        <v>224</v>
      </c>
      <c r="J34" s="168">
        <v>2</v>
      </c>
      <c r="K34" s="168">
        <v>221</v>
      </c>
      <c r="L34" s="168">
        <v>28</v>
      </c>
      <c r="M34" s="168">
        <v>4</v>
      </c>
      <c r="N34" s="168">
        <v>13</v>
      </c>
      <c r="O34" s="168">
        <v>2</v>
      </c>
      <c r="P34" s="168">
        <v>39</v>
      </c>
      <c r="Q34" s="168">
        <v>748</v>
      </c>
      <c r="R34" s="168">
        <v>55</v>
      </c>
      <c r="S34" s="168">
        <v>5</v>
      </c>
      <c r="T34" s="168">
        <v>0</v>
      </c>
      <c r="U34" s="168">
        <v>163</v>
      </c>
      <c r="V34" s="168">
        <v>6</v>
      </c>
      <c r="W34" s="168">
        <v>94</v>
      </c>
      <c r="X34" s="168">
        <v>0</v>
      </c>
      <c r="Y34" s="168">
        <v>10</v>
      </c>
      <c r="Z34" s="168">
        <v>3</v>
      </c>
      <c r="AA34" s="168">
        <v>0</v>
      </c>
      <c r="AB34" s="168">
        <v>1</v>
      </c>
      <c r="AC34" s="174">
        <v>2212</v>
      </c>
    </row>
    <row r="35" spans="1:29">
      <c r="A35" s="104"/>
      <c r="B35" s="441"/>
      <c r="C35" s="58" t="s">
        <v>36</v>
      </c>
      <c r="D35" s="169">
        <v>430</v>
      </c>
      <c r="E35" s="168">
        <v>12</v>
      </c>
      <c r="F35" s="168">
        <v>271</v>
      </c>
      <c r="G35" s="168">
        <v>7</v>
      </c>
      <c r="H35" s="168">
        <v>3</v>
      </c>
      <c r="I35" s="168">
        <v>348</v>
      </c>
      <c r="J35" s="168">
        <v>2</v>
      </c>
      <c r="K35" s="168">
        <v>306</v>
      </c>
      <c r="L35" s="168">
        <v>28</v>
      </c>
      <c r="M35" s="168">
        <v>4</v>
      </c>
      <c r="N35" s="168">
        <v>13</v>
      </c>
      <c r="O35" s="168">
        <v>5</v>
      </c>
      <c r="P35" s="168">
        <v>54</v>
      </c>
      <c r="Q35" s="168">
        <v>981</v>
      </c>
      <c r="R35" s="168">
        <v>66</v>
      </c>
      <c r="S35" s="168">
        <v>8</v>
      </c>
      <c r="T35" s="168">
        <v>0</v>
      </c>
      <c r="U35" s="168">
        <v>203</v>
      </c>
      <c r="V35" s="168">
        <v>6</v>
      </c>
      <c r="W35" s="168">
        <v>97</v>
      </c>
      <c r="X35" s="168">
        <v>0</v>
      </c>
      <c r="Y35" s="168">
        <v>10</v>
      </c>
      <c r="Z35" s="168">
        <v>3</v>
      </c>
      <c r="AA35" s="168">
        <v>0</v>
      </c>
      <c r="AB35" s="168">
        <v>1</v>
      </c>
      <c r="AC35" s="174">
        <v>2858</v>
      </c>
    </row>
    <row r="36" spans="1:29" ht="26.25">
      <c r="A36" s="104"/>
      <c r="B36" s="442" t="s">
        <v>181</v>
      </c>
      <c r="C36" s="429" t="s">
        <v>49</v>
      </c>
      <c r="D36" s="172">
        <v>0</v>
      </c>
      <c r="E36" s="173">
        <v>0</v>
      </c>
      <c r="F36" s="173">
        <v>2</v>
      </c>
      <c r="G36" s="173">
        <v>0</v>
      </c>
      <c r="H36" s="173">
        <v>0</v>
      </c>
      <c r="I36" s="173">
        <v>6</v>
      </c>
      <c r="J36" s="173">
        <v>0</v>
      </c>
      <c r="K36" s="173">
        <v>1</v>
      </c>
      <c r="L36" s="173">
        <v>0</v>
      </c>
      <c r="M36" s="173">
        <v>0</v>
      </c>
      <c r="N36" s="173">
        <v>0</v>
      </c>
      <c r="O36" s="173">
        <v>0</v>
      </c>
      <c r="P36" s="173">
        <v>1</v>
      </c>
      <c r="Q36" s="173">
        <v>10</v>
      </c>
      <c r="R36" s="173">
        <v>0</v>
      </c>
      <c r="S36" s="173">
        <v>0</v>
      </c>
      <c r="T36" s="173">
        <v>0</v>
      </c>
      <c r="U36" s="173">
        <v>9</v>
      </c>
      <c r="V36" s="173">
        <v>0</v>
      </c>
      <c r="W36" s="173">
        <v>1</v>
      </c>
      <c r="X36" s="173">
        <v>0</v>
      </c>
      <c r="Y36" s="173">
        <v>0</v>
      </c>
      <c r="Z36" s="173">
        <v>0</v>
      </c>
      <c r="AA36" s="173">
        <v>0</v>
      </c>
      <c r="AB36" s="173">
        <v>0</v>
      </c>
      <c r="AC36" s="291">
        <v>30</v>
      </c>
    </row>
    <row r="37" spans="1:29" ht="26.25">
      <c r="A37" s="104"/>
      <c r="B37" s="441"/>
      <c r="C37" s="58" t="s">
        <v>291</v>
      </c>
      <c r="D37" s="169">
        <v>4</v>
      </c>
      <c r="E37" s="168">
        <v>0</v>
      </c>
      <c r="F37" s="168">
        <v>1</v>
      </c>
      <c r="G37" s="168">
        <v>0</v>
      </c>
      <c r="H37" s="168">
        <v>0</v>
      </c>
      <c r="I37" s="168">
        <v>1</v>
      </c>
      <c r="J37" s="168">
        <v>0</v>
      </c>
      <c r="K37" s="168">
        <v>2</v>
      </c>
      <c r="L37" s="168">
        <v>0</v>
      </c>
      <c r="M37" s="168">
        <v>2</v>
      </c>
      <c r="N37" s="168">
        <v>1</v>
      </c>
      <c r="O37" s="168">
        <v>0</v>
      </c>
      <c r="P37" s="168">
        <v>0</v>
      </c>
      <c r="Q37" s="168">
        <v>3</v>
      </c>
      <c r="R37" s="168">
        <v>0</v>
      </c>
      <c r="S37" s="168">
        <v>0</v>
      </c>
      <c r="T37" s="168">
        <v>0</v>
      </c>
      <c r="U37" s="168">
        <v>1</v>
      </c>
      <c r="V37" s="168">
        <v>0</v>
      </c>
      <c r="W37" s="168">
        <v>0</v>
      </c>
      <c r="X37" s="168">
        <v>0</v>
      </c>
      <c r="Y37" s="168">
        <v>0</v>
      </c>
      <c r="Z37" s="168">
        <v>1</v>
      </c>
      <c r="AA37" s="168">
        <v>0</v>
      </c>
      <c r="AB37" s="168">
        <v>0</v>
      </c>
      <c r="AC37" s="174">
        <v>16</v>
      </c>
    </row>
    <row r="38" spans="1:29">
      <c r="A38" s="104"/>
      <c r="B38" s="443"/>
      <c r="C38" s="444" t="s">
        <v>36</v>
      </c>
      <c r="D38" s="170">
        <v>4</v>
      </c>
      <c r="E38" s="171">
        <v>0</v>
      </c>
      <c r="F38" s="171">
        <v>3</v>
      </c>
      <c r="G38" s="171">
        <v>0</v>
      </c>
      <c r="H38" s="171">
        <v>0</v>
      </c>
      <c r="I38" s="171">
        <v>7</v>
      </c>
      <c r="J38" s="171">
        <v>0</v>
      </c>
      <c r="K38" s="171">
        <v>3</v>
      </c>
      <c r="L38" s="171">
        <v>0</v>
      </c>
      <c r="M38" s="171">
        <v>2</v>
      </c>
      <c r="N38" s="171">
        <v>1</v>
      </c>
      <c r="O38" s="171">
        <v>0</v>
      </c>
      <c r="P38" s="171">
        <v>1</v>
      </c>
      <c r="Q38" s="171">
        <v>13</v>
      </c>
      <c r="R38" s="171">
        <v>0</v>
      </c>
      <c r="S38" s="171">
        <v>0</v>
      </c>
      <c r="T38" s="171">
        <v>0</v>
      </c>
      <c r="U38" s="171">
        <v>10</v>
      </c>
      <c r="V38" s="171">
        <v>0</v>
      </c>
      <c r="W38" s="171">
        <v>1</v>
      </c>
      <c r="X38" s="171">
        <v>0</v>
      </c>
      <c r="Y38" s="171">
        <v>0</v>
      </c>
      <c r="Z38" s="171">
        <v>1</v>
      </c>
      <c r="AA38" s="171">
        <v>0</v>
      </c>
      <c r="AB38" s="171">
        <v>0</v>
      </c>
      <c r="AC38" s="175">
        <v>46</v>
      </c>
    </row>
    <row r="39" spans="1:29">
      <c r="A39" s="446"/>
      <c r="B39" s="444" t="s">
        <v>36</v>
      </c>
      <c r="C39" s="444"/>
      <c r="D39" s="170">
        <v>434</v>
      </c>
      <c r="E39" s="171">
        <v>12</v>
      </c>
      <c r="F39" s="171">
        <v>274</v>
      </c>
      <c r="G39" s="171">
        <v>7</v>
      </c>
      <c r="H39" s="171">
        <v>3</v>
      </c>
      <c r="I39" s="171">
        <v>355</v>
      </c>
      <c r="J39" s="171">
        <v>2</v>
      </c>
      <c r="K39" s="171">
        <v>309</v>
      </c>
      <c r="L39" s="171">
        <v>28</v>
      </c>
      <c r="M39" s="171">
        <v>6</v>
      </c>
      <c r="N39" s="171">
        <v>14</v>
      </c>
      <c r="O39" s="171">
        <v>5</v>
      </c>
      <c r="P39" s="171">
        <v>55</v>
      </c>
      <c r="Q39" s="171">
        <v>994</v>
      </c>
      <c r="R39" s="171">
        <v>66</v>
      </c>
      <c r="S39" s="171">
        <v>8</v>
      </c>
      <c r="T39" s="171">
        <v>0</v>
      </c>
      <c r="U39" s="171">
        <v>213</v>
      </c>
      <c r="V39" s="171">
        <v>6</v>
      </c>
      <c r="W39" s="171">
        <v>98</v>
      </c>
      <c r="X39" s="171">
        <v>0</v>
      </c>
      <c r="Y39" s="171">
        <v>10</v>
      </c>
      <c r="Z39" s="171">
        <v>4</v>
      </c>
      <c r="AA39" s="171">
        <v>0</v>
      </c>
      <c r="AB39" s="171">
        <v>1</v>
      </c>
      <c r="AC39" s="175">
        <v>2904</v>
      </c>
    </row>
    <row r="40" spans="1:29" ht="26.25">
      <c r="A40" s="104" t="s">
        <v>10</v>
      </c>
      <c r="B40" s="58" t="s">
        <v>50</v>
      </c>
      <c r="C40" s="58" t="s">
        <v>50</v>
      </c>
      <c r="D40" s="169">
        <v>68</v>
      </c>
      <c r="E40" s="168">
        <v>3</v>
      </c>
      <c r="F40" s="168">
        <v>15</v>
      </c>
      <c r="G40" s="168">
        <v>1</v>
      </c>
      <c r="H40" s="168">
        <v>0</v>
      </c>
      <c r="I40" s="168">
        <v>6</v>
      </c>
      <c r="J40" s="168">
        <v>1</v>
      </c>
      <c r="K40" s="168">
        <v>0</v>
      </c>
      <c r="L40" s="168">
        <v>0</v>
      </c>
      <c r="M40" s="168">
        <v>0</v>
      </c>
      <c r="N40" s="168">
        <v>0</v>
      </c>
      <c r="O40" s="168">
        <v>0</v>
      </c>
      <c r="P40" s="168">
        <v>0</v>
      </c>
      <c r="Q40" s="168">
        <v>0</v>
      </c>
      <c r="R40" s="168">
        <v>0</v>
      </c>
      <c r="S40" s="168">
        <v>0</v>
      </c>
      <c r="T40" s="168">
        <v>0</v>
      </c>
      <c r="U40" s="168">
        <v>2</v>
      </c>
      <c r="V40" s="168">
        <v>0</v>
      </c>
      <c r="W40" s="168">
        <v>0</v>
      </c>
      <c r="X40" s="168">
        <v>0</v>
      </c>
      <c r="Y40" s="168">
        <v>0</v>
      </c>
      <c r="Z40" s="168">
        <v>0</v>
      </c>
      <c r="AA40" s="168">
        <v>0</v>
      </c>
      <c r="AB40" s="168">
        <v>0</v>
      </c>
      <c r="AC40" s="174">
        <v>96</v>
      </c>
    </row>
    <row r="41" spans="1:29">
      <c r="A41" s="104"/>
      <c r="B41" s="440" t="s">
        <v>51</v>
      </c>
      <c r="C41" s="440" t="s">
        <v>51</v>
      </c>
      <c r="D41" s="179">
        <v>0</v>
      </c>
      <c r="E41" s="178">
        <v>0</v>
      </c>
      <c r="F41" s="178">
        <v>2</v>
      </c>
      <c r="G41" s="178">
        <v>0</v>
      </c>
      <c r="H41" s="178">
        <v>0</v>
      </c>
      <c r="I41" s="178">
        <v>0</v>
      </c>
      <c r="J41" s="178">
        <v>0</v>
      </c>
      <c r="K41" s="178">
        <v>0</v>
      </c>
      <c r="L41" s="178">
        <v>0</v>
      </c>
      <c r="M41" s="178">
        <v>0</v>
      </c>
      <c r="N41" s="178">
        <v>0</v>
      </c>
      <c r="O41" s="178">
        <v>0</v>
      </c>
      <c r="P41" s="178">
        <v>0</v>
      </c>
      <c r="Q41" s="178">
        <v>0</v>
      </c>
      <c r="R41" s="178">
        <v>0</v>
      </c>
      <c r="S41" s="178">
        <v>0</v>
      </c>
      <c r="T41" s="178">
        <v>0</v>
      </c>
      <c r="U41" s="178">
        <v>0</v>
      </c>
      <c r="V41" s="178">
        <v>0</v>
      </c>
      <c r="W41" s="178">
        <v>0</v>
      </c>
      <c r="X41" s="178">
        <v>0</v>
      </c>
      <c r="Y41" s="178">
        <v>0</v>
      </c>
      <c r="Z41" s="178">
        <v>0</v>
      </c>
      <c r="AA41" s="178">
        <v>0</v>
      </c>
      <c r="AB41" s="178">
        <v>0</v>
      </c>
      <c r="AC41" s="180">
        <v>2</v>
      </c>
    </row>
    <row r="42" spans="1:29">
      <c r="A42" s="104"/>
      <c r="B42" s="442" t="s">
        <v>182</v>
      </c>
      <c r="C42" s="429" t="s">
        <v>52</v>
      </c>
      <c r="D42" s="172">
        <v>3</v>
      </c>
      <c r="E42" s="173">
        <v>0</v>
      </c>
      <c r="F42" s="173">
        <v>0</v>
      </c>
      <c r="G42" s="173">
        <v>0</v>
      </c>
      <c r="H42" s="173">
        <v>0</v>
      </c>
      <c r="I42" s="173">
        <v>5</v>
      </c>
      <c r="J42" s="173">
        <v>0</v>
      </c>
      <c r="K42" s="173">
        <v>4</v>
      </c>
      <c r="L42" s="173">
        <v>0</v>
      </c>
      <c r="M42" s="173">
        <v>0</v>
      </c>
      <c r="N42" s="173">
        <v>1</v>
      </c>
      <c r="O42" s="173">
        <v>0</v>
      </c>
      <c r="P42" s="173">
        <v>0</v>
      </c>
      <c r="Q42" s="173">
        <v>4</v>
      </c>
      <c r="R42" s="173">
        <v>0</v>
      </c>
      <c r="S42" s="173">
        <v>0</v>
      </c>
      <c r="T42" s="173">
        <v>0</v>
      </c>
      <c r="U42" s="173">
        <v>1</v>
      </c>
      <c r="V42" s="173">
        <v>0</v>
      </c>
      <c r="W42" s="173">
        <v>1</v>
      </c>
      <c r="X42" s="173">
        <v>0</v>
      </c>
      <c r="Y42" s="173">
        <v>0</v>
      </c>
      <c r="Z42" s="173">
        <v>0</v>
      </c>
      <c r="AA42" s="173">
        <v>0</v>
      </c>
      <c r="AB42" s="173">
        <v>0</v>
      </c>
      <c r="AC42" s="291">
        <v>19</v>
      </c>
    </row>
    <row r="43" spans="1:29">
      <c r="A43" s="104"/>
      <c r="B43" s="441"/>
      <c r="C43" s="58" t="s">
        <v>53</v>
      </c>
      <c r="D43" s="169">
        <v>81</v>
      </c>
      <c r="E43" s="168">
        <v>0</v>
      </c>
      <c r="F43" s="168">
        <v>41</v>
      </c>
      <c r="G43" s="168">
        <v>6</v>
      </c>
      <c r="H43" s="168">
        <v>7</v>
      </c>
      <c r="I43" s="168">
        <v>133</v>
      </c>
      <c r="J43" s="168">
        <v>0</v>
      </c>
      <c r="K43" s="168">
        <v>68</v>
      </c>
      <c r="L43" s="168">
        <v>1</v>
      </c>
      <c r="M43" s="168">
        <v>26</v>
      </c>
      <c r="N43" s="168">
        <v>80</v>
      </c>
      <c r="O43" s="168">
        <v>2</v>
      </c>
      <c r="P43" s="168">
        <v>17</v>
      </c>
      <c r="Q43" s="168">
        <v>162</v>
      </c>
      <c r="R43" s="168">
        <v>7</v>
      </c>
      <c r="S43" s="168">
        <v>1</v>
      </c>
      <c r="T43" s="168">
        <v>6</v>
      </c>
      <c r="U43" s="168">
        <v>32</v>
      </c>
      <c r="V43" s="168">
        <v>93</v>
      </c>
      <c r="W43" s="168">
        <v>26</v>
      </c>
      <c r="X43" s="168">
        <v>0</v>
      </c>
      <c r="Y43" s="168">
        <v>2</v>
      </c>
      <c r="Z43" s="168">
        <v>6</v>
      </c>
      <c r="AA43" s="168">
        <v>4</v>
      </c>
      <c r="AB43" s="168">
        <v>2</v>
      </c>
      <c r="AC43" s="174">
        <v>803</v>
      </c>
    </row>
    <row r="44" spans="1:29">
      <c r="A44" s="104"/>
      <c r="B44" s="443"/>
      <c r="C44" s="444" t="s">
        <v>36</v>
      </c>
      <c r="D44" s="170">
        <v>84</v>
      </c>
      <c r="E44" s="171">
        <v>0</v>
      </c>
      <c r="F44" s="171">
        <v>41</v>
      </c>
      <c r="G44" s="171">
        <v>6</v>
      </c>
      <c r="H44" s="171">
        <v>7</v>
      </c>
      <c r="I44" s="171">
        <v>138</v>
      </c>
      <c r="J44" s="171">
        <v>0</v>
      </c>
      <c r="K44" s="171">
        <v>72</v>
      </c>
      <c r="L44" s="171">
        <v>1</v>
      </c>
      <c r="M44" s="171">
        <v>26</v>
      </c>
      <c r="N44" s="171">
        <v>81</v>
      </c>
      <c r="O44" s="171">
        <v>2</v>
      </c>
      <c r="P44" s="171">
        <v>17</v>
      </c>
      <c r="Q44" s="171">
        <v>166</v>
      </c>
      <c r="R44" s="171">
        <v>7</v>
      </c>
      <c r="S44" s="171">
        <v>1</v>
      </c>
      <c r="T44" s="171">
        <v>6</v>
      </c>
      <c r="U44" s="171">
        <v>33</v>
      </c>
      <c r="V44" s="171">
        <v>93</v>
      </c>
      <c r="W44" s="171">
        <v>27</v>
      </c>
      <c r="X44" s="171">
        <v>0</v>
      </c>
      <c r="Y44" s="171">
        <v>2</v>
      </c>
      <c r="Z44" s="171">
        <v>6</v>
      </c>
      <c r="AA44" s="171">
        <v>4</v>
      </c>
      <c r="AB44" s="171">
        <v>2</v>
      </c>
      <c r="AC44" s="175">
        <v>822</v>
      </c>
    </row>
    <row r="45" spans="1:29">
      <c r="A45" s="446"/>
      <c r="B45" s="444" t="s">
        <v>36</v>
      </c>
      <c r="C45" s="444"/>
      <c r="D45" s="170">
        <v>152</v>
      </c>
      <c r="E45" s="171">
        <v>3</v>
      </c>
      <c r="F45" s="171">
        <v>58</v>
      </c>
      <c r="G45" s="171">
        <v>7</v>
      </c>
      <c r="H45" s="171">
        <v>7</v>
      </c>
      <c r="I45" s="171">
        <v>144</v>
      </c>
      <c r="J45" s="171">
        <v>1</v>
      </c>
      <c r="K45" s="171">
        <v>72</v>
      </c>
      <c r="L45" s="171">
        <v>1</v>
      </c>
      <c r="M45" s="171">
        <v>26</v>
      </c>
      <c r="N45" s="171">
        <v>81</v>
      </c>
      <c r="O45" s="171">
        <v>2</v>
      </c>
      <c r="P45" s="171">
        <v>17</v>
      </c>
      <c r="Q45" s="171">
        <v>166</v>
      </c>
      <c r="R45" s="171">
        <v>7</v>
      </c>
      <c r="S45" s="171">
        <v>1</v>
      </c>
      <c r="T45" s="171">
        <v>6</v>
      </c>
      <c r="U45" s="171">
        <v>35</v>
      </c>
      <c r="V45" s="171">
        <v>93</v>
      </c>
      <c r="W45" s="171">
        <v>27</v>
      </c>
      <c r="X45" s="171">
        <v>0</v>
      </c>
      <c r="Y45" s="171">
        <v>2</v>
      </c>
      <c r="Z45" s="171">
        <v>6</v>
      </c>
      <c r="AA45" s="171">
        <v>4</v>
      </c>
      <c r="AB45" s="171">
        <v>2</v>
      </c>
      <c r="AC45" s="175">
        <v>920</v>
      </c>
    </row>
    <row r="46" spans="1:29">
      <c r="A46" s="104" t="s">
        <v>11</v>
      </c>
      <c r="B46" s="441" t="s">
        <v>54</v>
      </c>
      <c r="C46" s="58" t="s">
        <v>55</v>
      </c>
      <c r="D46" s="169">
        <v>204</v>
      </c>
      <c r="E46" s="168">
        <v>32</v>
      </c>
      <c r="F46" s="168">
        <v>70</v>
      </c>
      <c r="G46" s="168">
        <v>16</v>
      </c>
      <c r="H46" s="168">
        <v>5</v>
      </c>
      <c r="I46" s="168">
        <v>9</v>
      </c>
      <c r="J46" s="168">
        <v>8</v>
      </c>
      <c r="K46" s="168">
        <v>2</v>
      </c>
      <c r="L46" s="168">
        <v>81</v>
      </c>
      <c r="M46" s="168">
        <v>21</v>
      </c>
      <c r="N46" s="168">
        <v>21</v>
      </c>
      <c r="O46" s="168">
        <v>0</v>
      </c>
      <c r="P46" s="168">
        <v>1</v>
      </c>
      <c r="Q46" s="168">
        <v>1</v>
      </c>
      <c r="R46" s="168">
        <v>0</v>
      </c>
      <c r="S46" s="168">
        <v>0</v>
      </c>
      <c r="T46" s="168">
        <v>0</v>
      </c>
      <c r="U46" s="168">
        <v>0</v>
      </c>
      <c r="V46" s="168">
        <v>3</v>
      </c>
      <c r="W46" s="168">
        <v>0</v>
      </c>
      <c r="X46" s="168">
        <v>0</v>
      </c>
      <c r="Y46" s="168">
        <v>1</v>
      </c>
      <c r="Z46" s="168">
        <v>0</v>
      </c>
      <c r="AA46" s="168">
        <v>0</v>
      </c>
      <c r="AB46" s="168">
        <v>1</v>
      </c>
      <c r="AC46" s="174">
        <v>476</v>
      </c>
    </row>
    <row r="47" spans="1:29">
      <c r="A47" s="104"/>
      <c r="B47" s="441"/>
      <c r="C47" s="58" t="s">
        <v>56</v>
      </c>
      <c r="D47" s="169">
        <v>48</v>
      </c>
      <c r="E47" s="168">
        <v>2</v>
      </c>
      <c r="F47" s="168">
        <v>21</v>
      </c>
      <c r="G47" s="168">
        <v>2</v>
      </c>
      <c r="H47" s="168">
        <v>0</v>
      </c>
      <c r="I47" s="168">
        <v>7</v>
      </c>
      <c r="J47" s="168">
        <v>0</v>
      </c>
      <c r="K47" s="168">
        <v>5</v>
      </c>
      <c r="L47" s="168">
        <v>11</v>
      </c>
      <c r="M47" s="168">
        <v>8</v>
      </c>
      <c r="N47" s="168">
        <v>4</v>
      </c>
      <c r="O47" s="168">
        <v>0</v>
      </c>
      <c r="P47" s="168">
        <v>0</v>
      </c>
      <c r="Q47" s="168">
        <v>1</v>
      </c>
      <c r="R47" s="168">
        <v>0</v>
      </c>
      <c r="S47" s="168">
        <v>0</v>
      </c>
      <c r="T47" s="168">
        <v>0</v>
      </c>
      <c r="U47" s="168">
        <v>0</v>
      </c>
      <c r="V47" s="168">
        <v>1</v>
      </c>
      <c r="W47" s="168">
        <v>0</v>
      </c>
      <c r="X47" s="168">
        <v>0</v>
      </c>
      <c r="Y47" s="168">
        <v>3</v>
      </c>
      <c r="Z47" s="168">
        <v>0</v>
      </c>
      <c r="AA47" s="168">
        <v>0</v>
      </c>
      <c r="AB47" s="168">
        <v>0</v>
      </c>
      <c r="AC47" s="174">
        <v>113</v>
      </c>
    </row>
    <row r="48" spans="1:29">
      <c r="A48" s="104"/>
      <c r="B48" s="441"/>
      <c r="C48" s="58" t="s">
        <v>36</v>
      </c>
      <c r="D48" s="169">
        <v>252</v>
      </c>
      <c r="E48" s="168">
        <v>34</v>
      </c>
      <c r="F48" s="168">
        <v>91</v>
      </c>
      <c r="G48" s="168">
        <v>18</v>
      </c>
      <c r="H48" s="168">
        <v>5</v>
      </c>
      <c r="I48" s="168">
        <v>16</v>
      </c>
      <c r="J48" s="168">
        <v>8</v>
      </c>
      <c r="K48" s="168">
        <v>7</v>
      </c>
      <c r="L48" s="168">
        <v>92</v>
      </c>
      <c r="M48" s="168">
        <v>29</v>
      </c>
      <c r="N48" s="168">
        <v>25</v>
      </c>
      <c r="O48" s="168">
        <v>0</v>
      </c>
      <c r="P48" s="168">
        <v>1</v>
      </c>
      <c r="Q48" s="168">
        <v>2</v>
      </c>
      <c r="R48" s="168">
        <v>0</v>
      </c>
      <c r="S48" s="168">
        <v>0</v>
      </c>
      <c r="T48" s="168">
        <v>0</v>
      </c>
      <c r="U48" s="168">
        <v>0</v>
      </c>
      <c r="V48" s="168">
        <v>4</v>
      </c>
      <c r="W48" s="168">
        <v>0</v>
      </c>
      <c r="X48" s="168">
        <v>0</v>
      </c>
      <c r="Y48" s="168">
        <v>4</v>
      </c>
      <c r="Z48" s="168">
        <v>0</v>
      </c>
      <c r="AA48" s="168">
        <v>0</v>
      </c>
      <c r="AB48" s="168">
        <v>1</v>
      </c>
      <c r="AC48" s="174">
        <v>589</v>
      </c>
    </row>
    <row r="49" spans="1:29">
      <c r="A49" s="104"/>
      <c r="B49" s="440" t="s">
        <v>57</v>
      </c>
      <c r="C49" s="440" t="s">
        <v>57</v>
      </c>
      <c r="D49" s="179">
        <v>7</v>
      </c>
      <c r="E49" s="178">
        <v>0</v>
      </c>
      <c r="F49" s="178">
        <v>2</v>
      </c>
      <c r="G49" s="178">
        <v>0</v>
      </c>
      <c r="H49" s="178">
        <v>0</v>
      </c>
      <c r="I49" s="178">
        <v>2</v>
      </c>
      <c r="J49" s="178">
        <v>0</v>
      </c>
      <c r="K49" s="178">
        <v>0</v>
      </c>
      <c r="L49" s="178">
        <v>0</v>
      </c>
      <c r="M49" s="178">
        <v>0</v>
      </c>
      <c r="N49" s="178">
        <v>0</v>
      </c>
      <c r="O49" s="178">
        <v>0</v>
      </c>
      <c r="P49" s="178">
        <v>0</v>
      </c>
      <c r="Q49" s="178">
        <v>0</v>
      </c>
      <c r="R49" s="178">
        <v>0</v>
      </c>
      <c r="S49" s="178">
        <v>0</v>
      </c>
      <c r="T49" s="178">
        <v>0</v>
      </c>
      <c r="U49" s="178">
        <v>0</v>
      </c>
      <c r="V49" s="178">
        <v>0</v>
      </c>
      <c r="W49" s="178">
        <v>0</v>
      </c>
      <c r="X49" s="178">
        <v>0</v>
      </c>
      <c r="Y49" s="178">
        <v>0</v>
      </c>
      <c r="Z49" s="178">
        <v>0</v>
      </c>
      <c r="AA49" s="178">
        <v>0</v>
      </c>
      <c r="AB49" s="178">
        <v>0</v>
      </c>
      <c r="AC49" s="180">
        <v>11</v>
      </c>
    </row>
    <row r="50" spans="1:29">
      <c r="A50" s="446"/>
      <c r="B50" s="444" t="s">
        <v>36</v>
      </c>
      <c r="C50" s="444"/>
      <c r="D50" s="170">
        <v>259</v>
      </c>
      <c r="E50" s="171">
        <v>34</v>
      </c>
      <c r="F50" s="171">
        <v>93</v>
      </c>
      <c r="G50" s="171">
        <v>18</v>
      </c>
      <c r="H50" s="171">
        <v>5</v>
      </c>
      <c r="I50" s="171">
        <v>18</v>
      </c>
      <c r="J50" s="171">
        <v>8</v>
      </c>
      <c r="K50" s="171">
        <v>7</v>
      </c>
      <c r="L50" s="171">
        <v>92</v>
      </c>
      <c r="M50" s="171">
        <v>29</v>
      </c>
      <c r="N50" s="171">
        <v>25</v>
      </c>
      <c r="O50" s="171">
        <v>0</v>
      </c>
      <c r="P50" s="171">
        <v>1</v>
      </c>
      <c r="Q50" s="171">
        <v>2</v>
      </c>
      <c r="R50" s="171">
        <v>0</v>
      </c>
      <c r="S50" s="171">
        <v>0</v>
      </c>
      <c r="T50" s="171">
        <v>0</v>
      </c>
      <c r="U50" s="171">
        <v>0</v>
      </c>
      <c r="V50" s="171">
        <v>4</v>
      </c>
      <c r="W50" s="171">
        <v>0</v>
      </c>
      <c r="X50" s="171">
        <v>0</v>
      </c>
      <c r="Y50" s="171">
        <v>4</v>
      </c>
      <c r="Z50" s="171">
        <v>0</v>
      </c>
      <c r="AA50" s="171">
        <v>0</v>
      </c>
      <c r="AB50" s="171">
        <v>1</v>
      </c>
      <c r="AC50" s="175">
        <v>600</v>
      </c>
    </row>
    <row r="51" spans="1:29" ht="26.25">
      <c r="A51" s="452" t="s">
        <v>12</v>
      </c>
      <c r="B51" s="440"/>
      <c r="C51" s="440"/>
      <c r="D51" s="179">
        <v>890</v>
      </c>
      <c r="E51" s="178">
        <v>58</v>
      </c>
      <c r="F51" s="178">
        <v>392</v>
      </c>
      <c r="G51" s="178">
        <v>17</v>
      </c>
      <c r="H51" s="178">
        <v>1</v>
      </c>
      <c r="I51" s="178">
        <v>213</v>
      </c>
      <c r="J51" s="178">
        <v>5</v>
      </c>
      <c r="K51" s="178">
        <v>94</v>
      </c>
      <c r="L51" s="178">
        <v>108</v>
      </c>
      <c r="M51" s="178">
        <v>47</v>
      </c>
      <c r="N51" s="178">
        <v>18</v>
      </c>
      <c r="O51" s="178">
        <v>2</v>
      </c>
      <c r="P51" s="178">
        <v>12</v>
      </c>
      <c r="Q51" s="178">
        <v>25</v>
      </c>
      <c r="R51" s="178">
        <v>5</v>
      </c>
      <c r="S51" s="178">
        <v>3</v>
      </c>
      <c r="T51" s="178">
        <v>2</v>
      </c>
      <c r="U51" s="178">
        <v>23</v>
      </c>
      <c r="V51" s="178">
        <v>6</v>
      </c>
      <c r="W51" s="178">
        <v>1</v>
      </c>
      <c r="X51" s="178">
        <v>0</v>
      </c>
      <c r="Y51" s="178">
        <v>34</v>
      </c>
      <c r="Z51" s="178">
        <v>7</v>
      </c>
      <c r="AA51" s="178">
        <v>5</v>
      </c>
      <c r="AB51" s="178">
        <v>4</v>
      </c>
      <c r="AC51" s="180">
        <v>1972</v>
      </c>
    </row>
    <row r="52" spans="1:29">
      <c r="A52" s="104" t="s">
        <v>13</v>
      </c>
      <c r="B52" s="441" t="s">
        <v>183</v>
      </c>
      <c r="C52" s="58" t="s">
        <v>58</v>
      </c>
      <c r="D52" s="169">
        <v>53</v>
      </c>
      <c r="E52" s="168">
        <v>13</v>
      </c>
      <c r="F52" s="168">
        <v>24</v>
      </c>
      <c r="G52" s="168">
        <v>3</v>
      </c>
      <c r="H52" s="168">
        <v>0</v>
      </c>
      <c r="I52" s="168">
        <v>11</v>
      </c>
      <c r="J52" s="168">
        <v>1</v>
      </c>
      <c r="K52" s="168">
        <v>6</v>
      </c>
      <c r="L52" s="168">
        <v>10</v>
      </c>
      <c r="M52" s="168">
        <v>2</v>
      </c>
      <c r="N52" s="168">
        <v>1</v>
      </c>
      <c r="O52" s="168">
        <v>0</v>
      </c>
      <c r="P52" s="168">
        <v>0</v>
      </c>
      <c r="Q52" s="168">
        <v>2</v>
      </c>
      <c r="R52" s="168">
        <v>1</v>
      </c>
      <c r="S52" s="168">
        <v>0</v>
      </c>
      <c r="T52" s="168">
        <v>0</v>
      </c>
      <c r="U52" s="168">
        <v>0</v>
      </c>
      <c r="V52" s="168">
        <v>0</v>
      </c>
      <c r="W52" s="168">
        <v>0</v>
      </c>
      <c r="X52" s="168">
        <v>0</v>
      </c>
      <c r="Y52" s="168">
        <v>2</v>
      </c>
      <c r="Z52" s="168">
        <v>0</v>
      </c>
      <c r="AA52" s="168">
        <v>0</v>
      </c>
      <c r="AB52" s="168">
        <v>0</v>
      </c>
      <c r="AC52" s="174">
        <v>129</v>
      </c>
    </row>
    <row r="53" spans="1:29">
      <c r="A53" s="104"/>
      <c r="B53" s="441"/>
      <c r="C53" s="58" t="s">
        <v>59</v>
      </c>
      <c r="D53" s="169">
        <v>219</v>
      </c>
      <c r="E53" s="168">
        <v>17</v>
      </c>
      <c r="F53" s="168">
        <v>59</v>
      </c>
      <c r="G53" s="168">
        <v>6</v>
      </c>
      <c r="H53" s="168">
        <v>3</v>
      </c>
      <c r="I53" s="168">
        <v>94</v>
      </c>
      <c r="J53" s="168">
        <v>1</v>
      </c>
      <c r="K53" s="168">
        <v>51</v>
      </c>
      <c r="L53" s="168">
        <v>43</v>
      </c>
      <c r="M53" s="168">
        <v>50</v>
      </c>
      <c r="N53" s="168">
        <v>27</v>
      </c>
      <c r="O53" s="168">
        <v>4</v>
      </c>
      <c r="P53" s="168">
        <v>10</v>
      </c>
      <c r="Q53" s="168">
        <v>53</v>
      </c>
      <c r="R53" s="168">
        <v>5</v>
      </c>
      <c r="S53" s="168">
        <v>1</v>
      </c>
      <c r="T53" s="168">
        <v>5</v>
      </c>
      <c r="U53" s="168">
        <v>17</v>
      </c>
      <c r="V53" s="168">
        <v>5</v>
      </c>
      <c r="W53" s="168">
        <v>1</v>
      </c>
      <c r="X53" s="168">
        <v>0</v>
      </c>
      <c r="Y53" s="168">
        <v>40</v>
      </c>
      <c r="Z53" s="168">
        <v>12</v>
      </c>
      <c r="AA53" s="168">
        <v>7</v>
      </c>
      <c r="AB53" s="168">
        <v>6</v>
      </c>
      <c r="AC53" s="174">
        <v>736</v>
      </c>
    </row>
    <row r="54" spans="1:29">
      <c r="A54" s="104"/>
      <c r="B54" s="441"/>
      <c r="C54" s="58" t="s">
        <v>36</v>
      </c>
      <c r="D54" s="169">
        <v>272</v>
      </c>
      <c r="E54" s="168">
        <v>30</v>
      </c>
      <c r="F54" s="168">
        <v>83</v>
      </c>
      <c r="G54" s="168">
        <v>9</v>
      </c>
      <c r="H54" s="168">
        <v>3</v>
      </c>
      <c r="I54" s="168">
        <v>105</v>
      </c>
      <c r="J54" s="168">
        <v>2</v>
      </c>
      <c r="K54" s="168">
        <v>57</v>
      </c>
      <c r="L54" s="168">
        <v>53</v>
      </c>
      <c r="M54" s="168">
        <v>52</v>
      </c>
      <c r="N54" s="168">
        <v>28</v>
      </c>
      <c r="O54" s="168">
        <v>4</v>
      </c>
      <c r="P54" s="168">
        <v>10</v>
      </c>
      <c r="Q54" s="168">
        <v>55</v>
      </c>
      <c r="R54" s="168">
        <v>6</v>
      </c>
      <c r="S54" s="168">
        <v>1</v>
      </c>
      <c r="T54" s="168">
        <v>5</v>
      </c>
      <c r="U54" s="168">
        <v>17</v>
      </c>
      <c r="V54" s="168">
        <v>5</v>
      </c>
      <c r="W54" s="168">
        <v>1</v>
      </c>
      <c r="X54" s="168">
        <v>0</v>
      </c>
      <c r="Y54" s="168">
        <v>42</v>
      </c>
      <c r="Z54" s="168">
        <v>12</v>
      </c>
      <c r="AA54" s="168">
        <v>7</v>
      </c>
      <c r="AB54" s="168">
        <v>6</v>
      </c>
      <c r="AC54" s="174">
        <v>865</v>
      </c>
    </row>
    <row r="55" spans="1:29">
      <c r="A55" s="104"/>
      <c r="B55" s="442" t="s">
        <v>60</v>
      </c>
      <c r="C55" s="429" t="s">
        <v>61</v>
      </c>
      <c r="D55" s="172">
        <v>45</v>
      </c>
      <c r="E55" s="173">
        <v>1</v>
      </c>
      <c r="F55" s="173">
        <v>13</v>
      </c>
      <c r="G55" s="173">
        <v>0</v>
      </c>
      <c r="H55" s="173">
        <v>0</v>
      </c>
      <c r="I55" s="173">
        <v>26</v>
      </c>
      <c r="J55" s="173">
        <v>0</v>
      </c>
      <c r="K55" s="173">
        <v>7</v>
      </c>
      <c r="L55" s="173">
        <v>10</v>
      </c>
      <c r="M55" s="173">
        <v>2</v>
      </c>
      <c r="N55" s="173">
        <v>5</v>
      </c>
      <c r="O55" s="173">
        <v>0</v>
      </c>
      <c r="P55" s="173">
        <v>2</v>
      </c>
      <c r="Q55" s="173">
        <v>7</v>
      </c>
      <c r="R55" s="173">
        <v>1</v>
      </c>
      <c r="S55" s="173">
        <v>0</v>
      </c>
      <c r="T55" s="173">
        <v>1</v>
      </c>
      <c r="U55" s="173">
        <v>1</v>
      </c>
      <c r="V55" s="173">
        <v>0</v>
      </c>
      <c r="W55" s="173">
        <v>0</v>
      </c>
      <c r="X55" s="173">
        <v>0</v>
      </c>
      <c r="Y55" s="173">
        <v>7</v>
      </c>
      <c r="Z55" s="173">
        <v>3</v>
      </c>
      <c r="AA55" s="173">
        <v>1</v>
      </c>
      <c r="AB55" s="173">
        <v>0</v>
      </c>
      <c r="AC55" s="291">
        <v>132</v>
      </c>
    </row>
    <row r="56" spans="1:29">
      <c r="A56" s="104"/>
      <c r="B56" s="441"/>
      <c r="C56" s="58" t="s">
        <v>63</v>
      </c>
      <c r="D56" s="169">
        <v>139</v>
      </c>
      <c r="E56" s="168">
        <v>1</v>
      </c>
      <c r="F56" s="168">
        <v>57</v>
      </c>
      <c r="G56" s="168">
        <v>0</v>
      </c>
      <c r="H56" s="168">
        <v>0</v>
      </c>
      <c r="I56" s="168">
        <v>200</v>
      </c>
      <c r="J56" s="168">
        <v>0</v>
      </c>
      <c r="K56" s="168">
        <v>99</v>
      </c>
      <c r="L56" s="168">
        <v>1</v>
      </c>
      <c r="M56" s="168">
        <v>9</v>
      </c>
      <c r="N56" s="168">
        <v>9</v>
      </c>
      <c r="O56" s="168">
        <v>8</v>
      </c>
      <c r="P56" s="168">
        <v>40</v>
      </c>
      <c r="Q56" s="168">
        <v>847</v>
      </c>
      <c r="R56" s="168">
        <v>109</v>
      </c>
      <c r="S56" s="168">
        <v>2</v>
      </c>
      <c r="T56" s="168">
        <v>0</v>
      </c>
      <c r="U56" s="168">
        <v>87</v>
      </c>
      <c r="V56" s="168">
        <v>4</v>
      </c>
      <c r="W56" s="168">
        <v>56</v>
      </c>
      <c r="X56" s="168">
        <v>0</v>
      </c>
      <c r="Y56" s="168">
        <v>11</v>
      </c>
      <c r="Z56" s="168">
        <v>14</v>
      </c>
      <c r="AA56" s="168">
        <v>7</v>
      </c>
      <c r="AB56" s="168">
        <v>8</v>
      </c>
      <c r="AC56" s="174">
        <v>1708</v>
      </c>
    </row>
    <row r="57" spans="1:29">
      <c r="A57" s="104"/>
      <c r="B57" s="441"/>
      <c r="C57" s="58" t="s">
        <v>292</v>
      </c>
      <c r="D57" s="169">
        <v>284</v>
      </c>
      <c r="E57" s="168">
        <v>1</v>
      </c>
      <c r="F57" s="168">
        <v>132</v>
      </c>
      <c r="G57" s="168">
        <v>0</v>
      </c>
      <c r="H57" s="168">
        <v>1</v>
      </c>
      <c r="I57" s="168">
        <v>255</v>
      </c>
      <c r="J57" s="168">
        <v>0</v>
      </c>
      <c r="K57" s="168">
        <v>136</v>
      </c>
      <c r="L57" s="168">
        <v>13</v>
      </c>
      <c r="M57" s="168">
        <v>9</v>
      </c>
      <c r="N57" s="168">
        <v>15</v>
      </c>
      <c r="O57" s="168">
        <v>15</v>
      </c>
      <c r="P57" s="168">
        <v>69</v>
      </c>
      <c r="Q57" s="168">
        <v>713</v>
      </c>
      <c r="R57" s="168">
        <v>69</v>
      </c>
      <c r="S57" s="168">
        <v>8</v>
      </c>
      <c r="T57" s="168">
        <v>0</v>
      </c>
      <c r="U57" s="168">
        <v>137</v>
      </c>
      <c r="V57" s="168">
        <v>10</v>
      </c>
      <c r="W57" s="168">
        <v>49</v>
      </c>
      <c r="X57" s="168">
        <v>0</v>
      </c>
      <c r="Y57" s="168">
        <v>23</v>
      </c>
      <c r="Z57" s="168">
        <v>18</v>
      </c>
      <c r="AA57" s="168">
        <v>14</v>
      </c>
      <c r="AB57" s="168">
        <v>7</v>
      </c>
      <c r="AC57" s="174">
        <v>1978</v>
      </c>
    </row>
    <row r="58" spans="1:29">
      <c r="A58" s="104"/>
      <c r="B58" s="441"/>
      <c r="C58" s="58" t="s">
        <v>36</v>
      </c>
      <c r="D58" s="169">
        <v>468</v>
      </c>
      <c r="E58" s="168">
        <v>3</v>
      </c>
      <c r="F58" s="168">
        <v>202</v>
      </c>
      <c r="G58" s="168">
        <v>0</v>
      </c>
      <c r="H58" s="168">
        <v>1</v>
      </c>
      <c r="I58" s="168">
        <v>481</v>
      </c>
      <c r="J58" s="168">
        <v>0</v>
      </c>
      <c r="K58" s="168">
        <v>242</v>
      </c>
      <c r="L58" s="168">
        <v>24</v>
      </c>
      <c r="M58" s="168">
        <v>20</v>
      </c>
      <c r="N58" s="168">
        <v>29</v>
      </c>
      <c r="O58" s="168">
        <v>23</v>
      </c>
      <c r="P58" s="168">
        <v>111</v>
      </c>
      <c r="Q58" s="168">
        <v>1567</v>
      </c>
      <c r="R58" s="168">
        <v>179</v>
      </c>
      <c r="S58" s="168">
        <v>10</v>
      </c>
      <c r="T58" s="168">
        <v>1</v>
      </c>
      <c r="U58" s="168">
        <v>225</v>
      </c>
      <c r="V58" s="168">
        <v>14</v>
      </c>
      <c r="W58" s="168">
        <v>105</v>
      </c>
      <c r="X58" s="168">
        <v>0</v>
      </c>
      <c r="Y58" s="168">
        <v>41</v>
      </c>
      <c r="Z58" s="168">
        <v>35</v>
      </c>
      <c r="AA58" s="168">
        <v>22</v>
      </c>
      <c r="AB58" s="168">
        <v>15</v>
      </c>
      <c r="AC58" s="174">
        <v>3818</v>
      </c>
    </row>
    <row r="59" spans="1:29">
      <c r="A59" s="104"/>
      <c r="B59" s="445" t="s">
        <v>64</v>
      </c>
      <c r="C59" s="440" t="s">
        <v>64</v>
      </c>
      <c r="D59" s="179">
        <v>262</v>
      </c>
      <c r="E59" s="178">
        <v>0</v>
      </c>
      <c r="F59" s="178">
        <v>125</v>
      </c>
      <c r="G59" s="178">
        <v>1</v>
      </c>
      <c r="H59" s="178">
        <v>3</v>
      </c>
      <c r="I59" s="178">
        <v>368</v>
      </c>
      <c r="J59" s="178">
        <v>0</v>
      </c>
      <c r="K59" s="178">
        <v>231</v>
      </c>
      <c r="L59" s="178">
        <v>11</v>
      </c>
      <c r="M59" s="178">
        <v>9</v>
      </c>
      <c r="N59" s="178">
        <v>11</v>
      </c>
      <c r="O59" s="178">
        <v>11</v>
      </c>
      <c r="P59" s="178">
        <v>70</v>
      </c>
      <c r="Q59" s="178">
        <v>1052</v>
      </c>
      <c r="R59" s="178">
        <v>116</v>
      </c>
      <c r="S59" s="178">
        <v>4</v>
      </c>
      <c r="T59" s="178">
        <v>3</v>
      </c>
      <c r="U59" s="178">
        <v>89</v>
      </c>
      <c r="V59" s="178">
        <v>2</v>
      </c>
      <c r="W59" s="178">
        <v>28</v>
      </c>
      <c r="X59" s="178">
        <v>0</v>
      </c>
      <c r="Y59" s="178">
        <v>9</v>
      </c>
      <c r="Z59" s="178">
        <v>19</v>
      </c>
      <c r="AA59" s="178">
        <v>7</v>
      </c>
      <c r="AB59" s="178">
        <v>6</v>
      </c>
      <c r="AC59" s="180">
        <v>2437</v>
      </c>
    </row>
    <row r="60" spans="1:29">
      <c r="A60" s="104"/>
      <c r="B60" s="445" t="s">
        <v>65</v>
      </c>
      <c r="C60" s="440" t="s">
        <v>65</v>
      </c>
      <c r="D60" s="179">
        <v>0</v>
      </c>
      <c r="E60" s="178">
        <v>0</v>
      </c>
      <c r="F60" s="178">
        <v>0</v>
      </c>
      <c r="G60" s="178">
        <v>0</v>
      </c>
      <c r="H60" s="178">
        <v>0</v>
      </c>
      <c r="I60" s="178">
        <v>0</v>
      </c>
      <c r="J60" s="178">
        <v>0</v>
      </c>
      <c r="K60" s="178">
        <v>0</v>
      </c>
      <c r="L60" s="178">
        <v>0</v>
      </c>
      <c r="M60" s="178">
        <v>0</v>
      </c>
      <c r="N60" s="178">
        <v>0</v>
      </c>
      <c r="O60" s="178">
        <v>0</v>
      </c>
      <c r="P60" s="178">
        <v>0</v>
      </c>
      <c r="Q60" s="178">
        <v>0</v>
      </c>
      <c r="R60" s="178">
        <v>0</v>
      </c>
      <c r="S60" s="178">
        <v>0</v>
      </c>
      <c r="T60" s="178">
        <v>0</v>
      </c>
      <c r="U60" s="178">
        <v>1</v>
      </c>
      <c r="V60" s="178">
        <v>0</v>
      </c>
      <c r="W60" s="178">
        <v>0</v>
      </c>
      <c r="X60" s="178">
        <v>0</v>
      </c>
      <c r="Y60" s="178">
        <v>0</v>
      </c>
      <c r="Z60" s="178">
        <v>0</v>
      </c>
      <c r="AA60" s="178">
        <v>0</v>
      </c>
      <c r="AB60" s="178">
        <v>0</v>
      </c>
      <c r="AC60" s="180">
        <v>1</v>
      </c>
    </row>
    <row r="61" spans="1:29">
      <c r="A61" s="446"/>
      <c r="B61" s="444" t="s">
        <v>36</v>
      </c>
      <c r="C61" s="444"/>
      <c r="D61" s="170">
        <v>1002</v>
      </c>
      <c r="E61" s="171">
        <v>33</v>
      </c>
      <c r="F61" s="171">
        <v>410</v>
      </c>
      <c r="G61" s="171">
        <v>10</v>
      </c>
      <c r="H61" s="171">
        <v>7</v>
      </c>
      <c r="I61" s="171">
        <v>954</v>
      </c>
      <c r="J61" s="171">
        <v>2</v>
      </c>
      <c r="K61" s="171">
        <v>530</v>
      </c>
      <c r="L61" s="171">
        <v>88</v>
      </c>
      <c r="M61" s="171">
        <v>81</v>
      </c>
      <c r="N61" s="171">
        <v>68</v>
      </c>
      <c r="O61" s="171">
        <v>38</v>
      </c>
      <c r="P61" s="171">
        <v>191</v>
      </c>
      <c r="Q61" s="171">
        <v>2674</v>
      </c>
      <c r="R61" s="171">
        <v>301</v>
      </c>
      <c r="S61" s="171">
        <v>15</v>
      </c>
      <c r="T61" s="171">
        <v>9</v>
      </c>
      <c r="U61" s="171">
        <v>332</v>
      </c>
      <c r="V61" s="171">
        <v>21</v>
      </c>
      <c r="W61" s="171">
        <v>134</v>
      </c>
      <c r="X61" s="171">
        <v>0</v>
      </c>
      <c r="Y61" s="171">
        <v>92</v>
      </c>
      <c r="Z61" s="171">
        <v>66</v>
      </c>
      <c r="AA61" s="171">
        <v>36</v>
      </c>
      <c r="AB61" s="171">
        <v>27</v>
      </c>
      <c r="AC61" s="175">
        <v>7121</v>
      </c>
    </row>
    <row r="62" spans="1:29">
      <c r="A62" s="104" t="s">
        <v>14</v>
      </c>
      <c r="B62" s="58" t="s">
        <v>66</v>
      </c>
      <c r="C62" s="58" t="s">
        <v>66</v>
      </c>
      <c r="D62" s="169">
        <v>267</v>
      </c>
      <c r="E62" s="168">
        <v>1</v>
      </c>
      <c r="F62" s="168">
        <v>254</v>
      </c>
      <c r="G62" s="168">
        <v>3</v>
      </c>
      <c r="H62" s="168">
        <v>4</v>
      </c>
      <c r="I62" s="168">
        <v>344</v>
      </c>
      <c r="J62" s="168">
        <v>0</v>
      </c>
      <c r="K62" s="168">
        <v>235</v>
      </c>
      <c r="L62" s="168">
        <v>9</v>
      </c>
      <c r="M62" s="168">
        <v>15</v>
      </c>
      <c r="N62" s="168">
        <v>28</v>
      </c>
      <c r="O62" s="168">
        <v>12</v>
      </c>
      <c r="P62" s="168">
        <v>65</v>
      </c>
      <c r="Q62" s="168">
        <v>503</v>
      </c>
      <c r="R62" s="168">
        <v>43</v>
      </c>
      <c r="S62" s="168">
        <v>5</v>
      </c>
      <c r="T62" s="168">
        <v>2</v>
      </c>
      <c r="U62" s="168">
        <v>97</v>
      </c>
      <c r="V62" s="168">
        <v>12</v>
      </c>
      <c r="W62" s="168">
        <v>24</v>
      </c>
      <c r="X62" s="168">
        <v>0</v>
      </c>
      <c r="Y62" s="168">
        <v>11</v>
      </c>
      <c r="Z62" s="168">
        <v>8</v>
      </c>
      <c r="AA62" s="168">
        <v>1</v>
      </c>
      <c r="AB62" s="168">
        <v>3</v>
      </c>
      <c r="AC62" s="174">
        <v>1946</v>
      </c>
    </row>
    <row r="63" spans="1:29">
      <c r="A63" s="104"/>
      <c r="B63" s="442" t="s">
        <v>67</v>
      </c>
      <c r="C63" s="429" t="s">
        <v>68</v>
      </c>
      <c r="D63" s="172">
        <v>1</v>
      </c>
      <c r="E63" s="173">
        <v>0</v>
      </c>
      <c r="F63" s="173">
        <v>4</v>
      </c>
      <c r="G63" s="173">
        <v>0</v>
      </c>
      <c r="H63" s="173">
        <v>0</v>
      </c>
      <c r="I63" s="173">
        <v>5</v>
      </c>
      <c r="J63" s="173">
        <v>0</v>
      </c>
      <c r="K63" s="173">
        <v>5</v>
      </c>
      <c r="L63" s="173">
        <v>0</v>
      </c>
      <c r="M63" s="173">
        <v>2</v>
      </c>
      <c r="N63" s="173">
        <v>3</v>
      </c>
      <c r="O63" s="173">
        <v>0</v>
      </c>
      <c r="P63" s="173">
        <v>0</v>
      </c>
      <c r="Q63" s="173">
        <v>14</v>
      </c>
      <c r="R63" s="173">
        <v>0</v>
      </c>
      <c r="S63" s="173">
        <v>0</v>
      </c>
      <c r="T63" s="173">
        <v>0</v>
      </c>
      <c r="U63" s="173">
        <v>0</v>
      </c>
      <c r="V63" s="173">
        <v>1</v>
      </c>
      <c r="W63" s="173">
        <v>0</v>
      </c>
      <c r="X63" s="173">
        <v>0</v>
      </c>
      <c r="Y63" s="173">
        <v>0</v>
      </c>
      <c r="Z63" s="173">
        <v>0</v>
      </c>
      <c r="AA63" s="173">
        <v>0</v>
      </c>
      <c r="AB63" s="173">
        <v>0</v>
      </c>
      <c r="AC63" s="291">
        <v>35</v>
      </c>
    </row>
    <row r="64" spans="1:29">
      <c r="A64" s="104"/>
      <c r="B64" s="441"/>
      <c r="C64" s="58" t="s">
        <v>69</v>
      </c>
      <c r="D64" s="169">
        <v>5</v>
      </c>
      <c r="E64" s="168">
        <v>0</v>
      </c>
      <c r="F64" s="168">
        <v>10</v>
      </c>
      <c r="G64" s="168">
        <v>0</v>
      </c>
      <c r="H64" s="168">
        <v>0</v>
      </c>
      <c r="I64" s="168">
        <v>10</v>
      </c>
      <c r="J64" s="168">
        <v>0</v>
      </c>
      <c r="K64" s="168">
        <v>4</v>
      </c>
      <c r="L64" s="168">
        <v>0</v>
      </c>
      <c r="M64" s="168">
        <v>0</v>
      </c>
      <c r="N64" s="168">
        <v>0</v>
      </c>
      <c r="O64" s="168">
        <v>0</v>
      </c>
      <c r="P64" s="168">
        <v>1</v>
      </c>
      <c r="Q64" s="168">
        <v>2</v>
      </c>
      <c r="R64" s="168">
        <v>0</v>
      </c>
      <c r="S64" s="168">
        <v>0</v>
      </c>
      <c r="T64" s="168">
        <v>0</v>
      </c>
      <c r="U64" s="168">
        <v>4</v>
      </c>
      <c r="V64" s="168">
        <v>1</v>
      </c>
      <c r="W64" s="168">
        <v>1</v>
      </c>
      <c r="X64" s="168">
        <v>0</v>
      </c>
      <c r="Y64" s="168">
        <v>0</v>
      </c>
      <c r="Z64" s="168">
        <v>0</v>
      </c>
      <c r="AA64" s="168">
        <v>0</v>
      </c>
      <c r="AB64" s="168">
        <v>0</v>
      </c>
      <c r="AC64" s="174">
        <v>38</v>
      </c>
    </row>
    <row r="65" spans="1:29" ht="26.25">
      <c r="A65" s="104"/>
      <c r="B65" s="441"/>
      <c r="C65" s="58" t="s">
        <v>70</v>
      </c>
      <c r="D65" s="169">
        <v>3</v>
      </c>
      <c r="E65" s="168">
        <v>0</v>
      </c>
      <c r="F65" s="168">
        <v>2</v>
      </c>
      <c r="G65" s="168">
        <v>0</v>
      </c>
      <c r="H65" s="168">
        <v>0</v>
      </c>
      <c r="I65" s="168">
        <v>1</v>
      </c>
      <c r="J65" s="168">
        <v>0</v>
      </c>
      <c r="K65" s="168">
        <v>0</v>
      </c>
      <c r="L65" s="168">
        <v>0</v>
      </c>
      <c r="M65" s="168">
        <v>0</v>
      </c>
      <c r="N65" s="168">
        <v>0</v>
      </c>
      <c r="O65" s="168">
        <v>0</v>
      </c>
      <c r="P65" s="168">
        <v>0</v>
      </c>
      <c r="Q65" s="168">
        <v>0</v>
      </c>
      <c r="R65" s="168">
        <v>0</v>
      </c>
      <c r="S65" s="168">
        <v>0</v>
      </c>
      <c r="T65" s="168">
        <v>0</v>
      </c>
      <c r="U65" s="168">
        <v>0</v>
      </c>
      <c r="V65" s="168">
        <v>0</v>
      </c>
      <c r="W65" s="168">
        <v>0</v>
      </c>
      <c r="X65" s="168">
        <v>0</v>
      </c>
      <c r="Y65" s="168">
        <v>0</v>
      </c>
      <c r="Z65" s="168">
        <v>0</v>
      </c>
      <c r="AA65" s="168">
        <v>0</v>
      </c>
      <c r="AB65" s="168">
        <v>0</v>
      </c>
      <c r="AC65" s="174">
        <v>6</v>
      </c>
    </row>
    <row r="66" spans="1:29">
      <c r="A66" s="104"/>
      <c r="B66" s="443"/>
      <c r="C66" s="444" t="s">
        <v>36</v>
      </c>
      <c r="D66" s="170">
        <v>9</v>
      </c>
      <c r="E66" s="171">
        <v>0</v>
      </c>
      <c r="F66" s="171">
        <v>16</v>
      </c>
      <c r="G66" s="171">
        <v>0</v>
      </c>
      <c r="H66" s="171">
        <v>0</v>
      </c>
      <c r="I66" s="171">
        <v>16</v>
      </c>
      <c r="J66" s="171">
        <v>0</v>
      </c>
      <c r="K66" s="171">
        <v>9</v>
      </c>
      <c r="L66" s="171">
        <v>0</v>
      </c>
      <c r="M66" s="171">
        <v>2</v>
      </c>
      <c r="N66" s="171">
        <v>3</v>
      </c>
      <c r="O66" s="171">
        <v>0</v>
      </c>
      <c r="P66" s="171">
        <v>1</v>
      </c>
      <c r="Q66" s="171">
        <v>16</v>
      </c>
      <c r="R66" s="171">
        <v>0</v>
      </c>
      <c r="S66" s="171">
        <v>0</v>
      </c>
      <c r="T66" s="171">
        <v>0</v>
      </c>
      <c r="U66" s="171">
        <v>4</v>
      </c>
      <c r="V66" s="171">
        <v>2</v>
      </c>
      <c r="W66" s="171">
        <v>1</v>
      </c>
      <c r="X66" s="171">
        <v>0</v>
      </c>
      <c r="Y66" s="171">
        <v>0</v>
      </c>
      <c r="Z66" s="171">
        <v>0</v>
      </c>
      <c r="AA66" s="171">
        <v>0</v>
      </c>
      <c r="AB66" s="171">
        <v>0</v>
      </c>
      <c r="AC66" s="175">
        <v>79</v>
      </c>
    </row>
    <row r="67" spans="1:29">
      <c r="A67" s="104"/>
      <c r="B67" s="441" t="s">
        <v>184</v>
      </c>
      <c r="C67" s="58" t="s">
        <v>71</v>
      </c>
      <c r="D67" s="169">
        <v>3</v>
      </c>
      <c r="E67" s="168">
        <v>0</v>
      </c>
      <c r="F67" s="168">
        <v>3</v>
      </c>
      <c r="G67" s="168">
        <v>0</v>
      </c>
      <c r="H67" s="168">
        <v>0</v>
      </c>
      <c r="I67" s="168">
        <v>0</v>
      </c>
      <c r="J67" s="168">
        <v>0</v>
      </c>
      <c r="K67" s="168">
        <v>0</v>
      </c>
      <c r="L67" s="168">
        <v>0</v>
      </c>
      <c r="M67" s="168">
        <v>0</v>
      </c>
      <c r="N67" s="168">
        <v>0</v>
      </c>
      <c r="O67" s="168">
        <v>0</v>
      </c>
      <c r="P67" s="168">
        <v>0</v>
      </c>
      <c r="Q67" s="168">
        <v>0</v>
      </c>
      <c r="R67" s="168">
        <v>0</v>
      </c>
      <c r="S67" s="168">
        <v>0</v>
      </c>
      <c r="T67" s="168">
        <v>0</v>
      </c>
      <c r="U67" s="168">
        <v>0</v>
      </c>
      <c r="V67" s="168">
        <v>1</v>
      </c>
      <c r="W67" s="168">
        <v>2</v>
      </c>
      <c r="X67" s="168">
        <v>0</v>
      </c>
      <c r="Y67" s="168">
        <v>0</v>
      </c>
      <c r="Z67" s="168">
        <v>0</v>
      </c>
      <c r="AA67" s="168">
        <v>0</v>
      </c>
      <c r="AB67" s="168">
        <v>0</v>
      </c>
      <c r="AC67" s="174">
        <v>9</v>
      </c>
    </row>
    <row r="68" spans="1:29">
      <c r="A68" s="104"/>
      <c r="B68" s="441"/>
      <c r="C68" s="58" t="s">
        <v>72</v>
      </c>
      <c r="D68" s="169">
        <v>0</v>
      </c>
      <c r="E68" s="168">
        <v>0</v>
      </c>
      <c r="F68" s="168">
        <v>2</v>
      </c>
      <c r="G68" s="168">
        <v>0</v>
      </c>
      <c r="H68" s="168">
        <v>0</v>
      </c>
      <c r="I68" s="168">
        <v>2</v>
      </c>
      <c r="J68" s="168">
        <v>0</v>
      </c>
      <c r="K68" s="168">
        <v>3</v>
      </c>
      <c r="L68" s="168">
        <v>0</v>
      </c>
      <c r="M68" s="168">
        <v>0</v>
      </c>
      <c r="N68" s="168">
        <v>0</v>
      </c>
      <c r="O68" s="168">
        <v>1</v>
      </c>
      <c r="P68" s="168">
        <v>1</v>
      </c>
      <c r="Q68" s="168">
        <v>7</v>
      </c>
      <c r="R68" s="168">
        <v>1</v>
      </c>
      <c r="S68" s="168">
        <v>0</v>
      </c>
      <c r="T68" s="168">
        <v>0</v>
      </c>
      <c r="U68" s="168">
        <v>5</v>
      </c>
      <c r="V68" s="168">
        <v>0</v>
      </c>
      <c r="W68" s="168">
        <v>1</v>
      </c>
      <c r="X68" s="168">
        <v>0</v>
      </c>
      <c r="Y68" s="168">
        <v>0</v>
      </c>
      <c r="Z68" s="168">
        <v>0</v>
      </c>
      <c r="AA68" s="168">
        <v>0</v>
      </c>
      <c r="AB68" s="168">
        <v>0</v>
      </c>
      <c r="AC68" s="174">
        <v>23</v>
      </c>
    </row>
    <row r="69" spans="1:29">
      <c r="A69" s="104"/>
      <c r="B69" s="441"/>
      <c r="C69" s="58" t="s">
        <v>36</v>
      </c>
      <c r="D69" s="169">
        <v>3</v>
      </c>
      <c r="E69" s="168">
        <v>0</v>
      </c>
      <c r="F69" s="168">
        <v>5</v>
      </c>
      <c r="G69" s="168">
        <v>0</v>
      </c>
      <c r="H69" s="168">
        <v>0</v>
      </c>
      <c r="I69" s="168">
        <v>2</v>
      </c>
      <c r="J69" s="168">
        <v>0</v>
      </c>
      <c r="K69" s="168">
        <v>3</v>
      </c>
      <c r="L69" s="168">
        <v>0</v>
      </c>
      <c r="M69" s="168">
        <v>0</v>
      </c>
      <c r="N69" s="168">
        <v>0</v>
      </c>
      <c r="O69" s="168">
        <v>1</v>
      </c>
      <c r="P69" s="168">
        <v>1</v>
      </c>
      <c r="Q69" s="168">
        <v>7</v>
      </c>
      <c r="R69" s="168">
        <v>1</v>
      </c>
      <c r="S69" s="168">
        <v>0</v>
      </c>
      <c r="T69" s="168">
        <v>0</v>
      </c>
      <c r="U69" s="168">
        <v>5</v>
      </c>
      <c r="V69" s="168">
        <v>1</v>
      </c>
      <c r="W69" s="168">
        <v>3</v>
      </c>
      <c r="X69" s="168">
        <v>0</v>
      </c>
      <c r="Y69" s="168">
        <v>0</v>
      </c>
      <c r="Z69" s="168">
        <v>0</v>
      </c>
      <c r="AA69" s="168">
        <v>0</v>
      </c>
      <c r="AB69" s="168">
        <v>0</v>
      </c>
      <c r="AC69" s="174">
        <v>32</v>
      </c>
    </row>
    <row r="70" spans="1:29">
      <c r="A70" s="104"/>
      <c r="B70" s="442" t="s">
        <v>174</v>
      </c>
      <c r="C70" s="429" t="s">
        <v>74</v>
      </c>
      <c r="D70" s="172">
        <v>3</v>
      </c>
      <c r="E70" s="173">
        <v>0</v>
      </c>
      <c r="F70" s="173">
        <v>11</v>
      </c>
      <c r="G70" s="173">
        <v>0</v>
      </c>
      <c r="H70" s="173">
        <v>0</v>
      </c>
      <c r="I70" s="173">
        <v>25</v>
      </c>
      <c r="J70" s="173">
        <v>0</v>
      </c>
      <c r="K70" s="173">
        <v>17</v>
      </c>
      <c r="L70" s="173">
        <v>0</v>
      </c>
      <c r="M70" s="173">
        <v>0</v>
      </c>
      <c r="N70" s="173">
        <v>0</v>
      </c>
      <c r="O70" s="173">
        <v>0</v>
      </c>
      <c r="P70" s="173">
        <v>4</v>
      </c>
      <c r="Q70" s="173">
        <v>25</v>
      </c>
      <c r="R70" s="173">
        <v>0</v>
      </c>
      <c r="S70" s="173">
        <v>0</v>
      </c>
      <c r="T70" s="173">
        <v>0</v>
      </c>
      <c r="U70" s="173">
        <v>15</v>
      </c>
      <c r="V70" s="173">
        <v>0</v>
      </c>
      <c r="W70" s="173">
        <v>1</v>
      </c>
      <c r="X70" s="173">
        <v>0</v>
      </c>
      <c r="Y70" s="173">
        <v>0</v>
      </c>
      <c r="Z70" s="173">
        <v>0</v>
      </c>
      <c r="AA70" s="173">
        <v>0</v>
      </c>
      <c r="AB70" s="173">
        <v>0</v>
      </c>
      <c r="AC70" s="291">
        <v>101</v>
      </c>
    </row>
    <row r="71" spans="1:29">
      <c r="A71" s="104"/>
      <c r="B71" s="441"/>
      <c r="C71" s="58" t="s">
        <v>293</v>
      </c>
      <c r="D71" s="169">
        <v>2</v>
      </c>
      <c r="E71" s="168">
        <v>0</v>
      </c>
      <c r="F71" s="168">
        <v>2</v>
      </c>
      <c r="G71" s="168">
        <v>0</v>
      </c>
      <c r="H71" s="168">
        <v>0</v>
      </c>
      <c r="I71" s="168">
        <v>6</v>
      </c>
      <c r="J71" s="168">
        <v>0</v>
      </c>
      <c r="K71" s="168">
        <v>10</v>
      </c>
      <c r="L71" s="168">
        <v>0</v>
      </c>
      <c r="M71" s="168">
        <v>0</v>
      </c>
      <c r="N71" s="168">
        <v>0</v>
      </c>
      <c r="O71" s="168">
        <v>0</v>
      </c>
      <c r="P71" s="168">
        <v>7</v>
      </c>
      <c r="Q71" s="168">
        <v>262</v>
      </c>
      <c r="R71" s="168">
        <v>10</v>
      </c>
      <c r="S71" s="168">
        <v>0</v>
      </c>
      <c r="T71" s="168">
        <v>0</v>
      </c>
      <c r="U71" s="168">
        <v>21</v>
      </c>
      <c r="V71" s="168">
        <v>0</v>
      </c>
      <c r="W71" s="168">
        <v>14</v>
      </c>
      <c r="X71" s="168">
        <v>0</v>
      </c>
      <c r="Y71" s="168">
        <v>0</v>
      </c>
      <c r="Z71" s="168">
        <v>2</v>
      </c>
      <c r="AA71" s="168">
        <v>0</v>
      </c>
      <c r="AB71" s="168">
        <v>1</v>
      </c>
      <c r="AC71" s="174">
        <v>337</v>
      </c>
    </row>
    <row r="72" spans="1:29">
      <c r="A72" s="104"/>
      <c r="B72" s="443"/>
      <c r="C72" s="444" t="s">
        <v>36</v>
      </c>
      <c r="D72" s="170">
        <v>5</v>
      </c>
      <c r="E72" s="171">
        <v>0</v>
      </c>
      <c r="F72" s="171">
        <v>13</v>
      </c>
      <c r="G72" s="171">
        <v>0</v>
      </c>
      <c r="H72" s="171">
        <v>0</v>
      </c>
      <c r="I72" s="171">
        <v>31</v>
      </c>
      <c r="J72" s="171">
        <v>0</v>
      </c>
      <c r="K72" s="171">
        <v>27</v>
      </c>
      <c r="L72" s="171">
        <v>0</v>
      </c>
      <c r="M72" s="171">
        <v>0</v>
      </c>
      <c r="N72" s="171">
        <v>0</v>
      </c>
      <c r="O72" s="171">
        <v>0</v>
      </c>
      <c r="P72" s="171">
        <v>11</v>
      </c>
      <c r="Q72" s="171">
        <v>287</v>
      </c>
      <c r="R72" s="171">
        <v>10</v>
      </c>
      <c r="S72" s="171">
        <v>0</v>
      </c>
      <c r="T72" s="171">
        <v>0</v>
      </c>
      <c r="U72" s="171">
        <v>36</v>
      </c>
      <c r="V72" s="171">
        <v>0</v>
      </c>
      <c r="W72" s="171">
        <v>15</v>
      </c>
      <c r="X72" s="171">
        <v>0</v>
      </c>
      <c r="Y72" s="171">
        <v>0</v>
      </c>
      <c r="Z72" s="171">
        <v>2</v>
      </c>
      <c r="AA72" s="171">
        <v>0</v>
      </c>
      <c r="AB72" s="171">
        <v>1</v>
      </c>
      <c r="AC72" s="175">
        <v>438</v>
      </c>
    </row>
    <row r="73" spans="1:29">
      <c r="A73" s="446"/>
      <c r="B73" s="444" t="s">
        <v>36</v>
      </c>
      <c r="C73" s="444"/>
      <c r="D73" s="170">
        <v>284</v>
      </c>
      <c r="E73" s="171">
        <v>1</v>
      </c>
      <c r="F73" s="171">
        <v>288</v>
      </c>
      <c r="G73" s="171">
        <v>3</v>
      </c>
      <c r="H73" s="171">
        <v>4</v>
      </c>
      <c r="I73" s="171">
        <v>393</v>
      </c>
      <c r="J73" s="171">
        <v>0</v>
      </c>
      <c r="K73" s="171">
        <v>274</v>
      </c>
      <c r="L73" s="171">
        <v>9</v>
      </c>
      <c r="M73" s="171">
        <v>17</v>
      </c>
      <c r="N73" s="171">
        <v>31</v>
      </c>
      <c r="O73" s="171">
        <v>13</v>
      </c>
      <c r="P73" s="171">
        <v>78</v>
      </c>
      <c r="Q73" s="171">
        <v>813</v>
      </c>
      <c r="R73" s="171">
        <v>54</v>
      </c>
      <c r="S73" s="171">
        <v>5</v>
      </c>
      <c r="T73" s="171">
        <v>2</v>
      </c>
      <c r="U73" s="171">
        <v>142</v>
      </c>
      <c r="V73" s="171">
        <v>15</v>
      </c>
      <c r="W73" s="171">
        <v>43</v>
      </c>
      <c r="X73" s="171">
        <v>0</v>
      </c>
      <c r="Y73" s="171">
        <v>11</v>
      </c>
      <c r="Z73" s="171">
        <v>10</v>
      </c>
      <c r="AA73" s="171">
        <v>1</v>
      </c>
      <c r="AB73" s="171">
        <v>4</v>
      </c>
      <c r="AC73" s="175">
        <v>2495</v>
      </c>
    </row>
    <row r="74" spans="1:29">
      <c r="A74" s="104" t="s">
        <v>15</v>
      </c>
      <c r="B74" s="441" t="s">
        <v>75</v>
      </c>
      <c r="C74" s="58" t="s">
        <v>76</v>
      </c>
      <c r="D74" s="169">
        <v>59</v>
      </c>
      <c r="E74" s="168">
        <v>0</v>
      </c>
      <c r="F74" s="168">
        <v>6</v>
      </c>
      <c r="G74" s="168">
        <v>2</v>
      </c>
      <c r="H74" s="168">
        <v>3</v>
      </c>
      <c r="I74" s="168">
        <v>0</v>
      </c>
      <c r="J74" s="168">
        <v>0</v>
      </c>
      <c r="K74" s="168">
        <v>2</v>
      </c>
      <c r="L74" s="168">
        <v>0</v>
      </c>
      <c r="M74" s="168">
        <v>0</v>
      </c>
      <c r="N74" s="168">
        <v>0</v>
      </c>
      <c r="O74" s="168">
        <v>0</v>
      </c>
      <c r="P74" s="168">
        <v>0</v>
      </c>
      <c r="Q74" s="168">
        <v>1</v>
      </c>
      <c r="R74" s="168">
        <v>0</v>
      </c>
      <c r="S74" s="168">
        <v>0</v>
      </c>
      <c r="T74" s="168">
        <v>0</v>
      </c>
      <c r="U74" s="168">
        <v>0</v>
      </c>
      <c r="V74" s="168">
        <v>1</v>
      </c>
      <c r="W74" s="168">
        <v>0</v>
      </c>
      <c r="X74" s="168">
        <v>0</v>
      </c>
      <c r="Y74" s="168">
        <v>0</v>
      </c>
      <c r="Z74" s="168">
        <v>0</v>
      </c>
      <c r="AA74" s="168">
        <v>0</v>
      </c>
      <c r="AB74" s="168">
        <v>0</v>
      </c>
      <c r="AC74" s="174">
        <v>74</v>
      </c>
    </row>
    <row r="75" spans="1:29" ht="26.25">
      <c r="A75" s="104"/>
      <c r="B75" s="442" t="s">
        <v>77</v>
      </c>
      <c r="C75" s="429" t="s">
        <v>78</v>
      </c>
      <c r="D75" s="172">
        <v>250</v>
      </c>
      <c r="E75" s="173">
        <v>0</v>
      </c>
      <c r="F75" s="173">
        <v>125</v>
      </c>
      <c r="G75" s="173">
        <v>0</v>
      </c>
      <c r="H75" s="173">
        <v>0</v>
      </c>
      <c r="I75" s="173">
        <v>5</v>
      </c>
      <c r="J75" s="173">
        <v>0</v>
      </c>
      <c r="K75" s="173">
        <v>2</v>
      </c>
      <c r="L75" s="173">
        <v>1</v>
      </c>
      <c r="M75" s="173">
        <v>0</v>
      </c>
      <c r="N75" s="173">
        <v>0</v>
      </c>
      <c r="O75" s="173">
        <v>0</v>
      </c>
      <c r="P75" s="173">
        <v>1</v>
      </c>
      <c r="Q75" s="173">
        <v>0</v>
      </c>
      <c r="R75" s="173">
        <v>0</v>
      </c>
      <c r="S75" s="173">
        <v>0</v>
      </c>
      <c r="T75" s="173">
        <v>0</v>
      </c>
      <c r="U75" s="173">
        <v>0</v>
      </c>
      <c r="V75" s="173">
        <v>0</v>
      </c>
      <c r="W75" s="173">
        <v>1</v>
      </c>
      <c r="X75" s="173">
        <v>0</v>
      </c>
      <c r="Y75" s="173">
        <v>0</v>
      </c>
      <c r="Z75" s="173">
        <v>0</v>
      </c>
      <c r="AA75" s="173">
        <v>0</v>
      </c>
      <c r="AB75" s="173">
        <v>0</v>
      </c>
      <c r="AC75" s="291">
        <v>385</v>
      </c>
    </row>
    <row r="76" spans="1:29" ht="26.25">
      <c r="A76" s="104"/>
      <c r="B76" s="441"/>
      <c r="C76" s="58" t="s">
        <v>79</v>
      </c>
      <c r="D76" s="169">
        <v>326</v>
      </c>
      <c r="E76" s="168">
        <v>0</v>
      </c>
      <c r="F76" s="168">
        <v>420</v>
      </c>
      <c r="G76" s="168">
        <v>0</v>
      </c>
      <c r="H76" s="168">
        <v>1</v>
      </c>
      <c r="I76" s="168">
        <v>384</v>
      </c>
      <c r="J76" s="168">
        <v>0</v>
      </c>
      <c r="K76" s="168">
        <v>222</v>
      </c>
      <c r="L76" s="168">
        <v>22</v>
      </c>
      <c r="M76" s="168">
        <v>4</v>
      </c>
      <c r="N76" s="168">
        <v>9</v>
      </c>
      <c r="O76" s="168">
        <v>6</v>
      </c>
      <c r="P76" s="168">
        <v>22</v>
      </c>
      <c r="Q76" s="168">
        <v>55</v>
      </c>
      <c r="R76" s="168">
        <v>2</v>
      </c>
      <c r="S76" s="168">
        <v>4</v>
      </c>
      <c r="T76" s="168">
        <v>0</v>
      </c>
      <c r="U76" s="168">
        <v>60</v>
      </c>
      <c r="V76" s="168">
        <v>5</v>
      </c>
      <c r="W76" s="168">
        <v>1</v>
      </c>
      <c r="X76" s="168">
        <v>0</v>
      </c>
      <c r="Y76" s="168">
        <v>2</v>
      </c>
      <c r="Z76" s="168">
        <v>2</v>
      </c>
      <c r="AA76" s="168">
        <v>0</v>
      </c>
      <c r="AB76" s="168">
        <v>0</v>
      </c>
      <c r="AC76" s="174">
        <v>1547</v>
      </c>
    </row>
    <row r="77" spans="1:29">
      <c r="A77" s="104"/>
      <c r="B77" s="443"/>
      <c r="C77" s="444" t="s">
        <v>36</v>
      </c>
      <c r="D77" s="170">
        <v>576</v>
      </c>
      <c r="E77" s="171">
        <v>0</v>
      </c>
      <c r="F77" s="171">
        <v>545</v>
      </c>
      <c r="G77" s="171">
        <v>0</v>
      </c>
      <c r="H77" s="171">
        <v>1</v>
      </c>
      <c r="I77" s="171">
        <v>389</v>
      </c>
      <c r="J77" s="171">
        <v>0</v>
      </c>
      <c r="K77" s="171">
        <v>224</v>
      </c>
      <c r="L77" s="171">
        <v>23</v>
      </c>
      <c r="M77" s="171">
        <v>4</v>
      </c>
      <c r="N77" s="171">
        <v>9</v>
      </c>
      <c r="O77" s="171">
        <v>6</v>
      </c>
      <c r="P77" s="171">
        <v>23</v>
      </c>
      <c r="Q77" s="171">
        <v>55</v>
      </c>
      <c r="R77" s="171">
        <v>2</v>
      </c>
      <c r="S77" s="171">
        <v>4</v>
      </c>
      <c r="T77" s="171">
        <v>0</v>
      </c>
      <c r="U77" s="171">
        <v>60</v>
      </c>
      <c r="V77" s="171">
        <v>5</v>
      </c>
      <c r="W77" s="171">
        <v>2</v>
      </c>
      <c r="X77" s="171">
        <v>0</v>
      </c>
      <c r="Y77" s="171">
        <v>2</v>
      </c>
      <c r="Z77" s="171">
        <v>2</v>
      </c>
      <c r="AA77" s="171">
        <v>0</v>
      </c>
      <c r="AB77" s="171">
        <v>0</v>
      </c>
      <c r="AC77" s="175">
        <v>1932</v>
      </c>
    </row>
    <row r="78" spans="1:29">
      <c r="A78" s="104"/>
      <c r="B78" s="441" t="s">
        <v>175</v>
      </c>
      <c r="C78" s="58" t="s">
        <v>80</v>
      </c>
      <c r="D78" s="169">
        <v>26</v>
      </c>
      <c r="E78" s="168">
        <v>0</v>
      </c>
      <c r="F78" s="168">
        <v>11</v>
      </c>
      <c r="G78" s="168">
        <v>0</v>
      </c>
      <c r="H78" s="168">
        <v>0</v>
      </c>
      <c r="I78" s="168">
        <v>2</v>
      </c>
      <c r="J78" s="168">
        <v>0</v>
      </c>
      <c r="K78" s="168">
        <v>0</v>
      </c>
      <c r="L78" s="168">
        <v>0</v>
      </c>
      <c r="M78" s="168">
        <v>0</v>
      </c>
      <c r="N78" s="168">
        <v>0</v>
      </c>
      <c r="O78" s="168">
        <v>0</v>
      </c>
      <c r="P78" s="168">
        <v>1</v>
      </c>
      <c r="Q78" s="168">
        <v>0</v>
      </c>
      <c r="R78" s="168">
        <v>0</v>
      </c>
      <c r="S78" s="168">
        <v>0</v>
      </c>
      <c r="T78" s="168">
        <v>0</v>
      </c>
      <c r="U78" s="168">
        <v>0</v>
      </c>
      <c r="V78" s="168">
        <v>0</v>
      </c>
      <c r="W78" s="168">
        <v>0</v>
      </c>
      <c r="X78" s="168">
        <v>0</v>
      </c>
      <c r="Y78" s="168">
        <v>0</v>
      </c>
      <c r="Z78" s="168">
        <v>0</v>
      </c>
      <c r="AA78" s="168">
        <v>0</v>
      </c>
      <c r="AB78" s="168">
        <v>0</v>
      </c>
      <c r="AC78" s="174">
        <v>40</v>
      </c>
    </row>
    <row r="79" spans="1:29">
      <c r="A79" s="104"/>
      <c r="B79" s="441"/>
      <c r="C79" s="58" t="s">
        <v>81</v>
      </c>
      <c r="D79" s="169">
        <v>82</v>
      </c>
      <c r="E79" s="168">
        <v>0</v>
      </c>
      <c r="F79" s="168">
        <v>70</v>
      </c>
      <c r="G79" s="168">
        <v>0</v>
      </c>
      <c r="H79" s="168">
        <v>0</v>
      </c>
      <c r="I79" s="168">
        <v>49</v>
      </c>
      <c r="J79" s="168">
        <v>0</v>
      </c>
      <c r="K79" s="168">
        <v>75</v>
      </c>
      <c r="L79" s="168">
        <v>1</v>
      </c>
      <c r="M79" s="168">
        <v>0</v>
      </c>
      <c r="N79" s="168">
        <v>0</v>
      </c>
      <c r="O79" s="168">
        <v>4</v>
      </c>
      <c r="P79" s="168">
        <v>21</v>
      </c>
      <c r="Q79" s="168">
        <v>164</v>
      </c>
      <c r="R79" s="168">
        <v>4</v>
      </c>
      <c r="S79" s="168">
        <v>0</v>
      </c>
      <c r="T79" s="168">
        <v>0</v>
      </c>
      <c r="U79" s="168">
        <v>91</v>
      </c>
      <c r="V79" s="168">
        <v>0</v>
      </c>
      <c r="W79" s="168">
        <v>27</v>
      </c>
      <c r="X79" s="168">
        <v>0</v>
      </c>
      <c r="Y79" s="168">
        <v>0</v>
      </c>
      <c r="Z79" s="168">
        <v>0</v>
      </c>
      <c r="AA79" s="168">
        <v>0</v>
      </c>
      <c r="AB79" s="168">
        <v>0</v>
      </c>
      <c r="AC79" s="174">
        <v>588</v>
      </c>
    </row>
    <row r="80" spans="1:29">
      <c r="A80" s="104"/>
      <c r="B80" s="441"/>
      <c r="C80" s="58" t="s">
        <v>36</v>
      </c>
      <c r="D80" s="169">
        <v>108</v>
      </c>
      <c r="E80" s="168">
        <v>0</v>
      </c>
      <c r="F80" s="168">
        <v>81</v>
      </c>
      <c r="G80" s="168">
        <v>0</v>
      </c>
      <c r="H80" s="168">
        <v>0</v>
      </c>
      <c r="I80" s="168">
        <v>51</v>
      </c>
      <c r="J80" s="168">
        <v>0</v>
      </c>
      <c r="K80" s="168">
        <v>75</v>
      </c>
      <c r="L80" s="168">
        <v>1</v>
      </c>
      <c r="M80" s="168">
        <v>0</v>
      </c>
      <c r="N80" s="168">
        <v>0</v>
      </c>
      <c r="O80" s="168">
        <v>4</v>
      </c>
      <c r="P80" s="168">
        <v>22</v>
      </c>
      <c r="Q80" s="168">
        <v>164</v>
      </c>
      <c r="R80" s="168">
        <v>4</v>
      </c>
      <c r="S80" s="168">
        <v>0</v>
      </c>
      <c r="T80" s="168">
        <v>0</v>
      </c>
      <c r="U80" s="168">
        <v>91</v>
      </c>
      <c r="V80" s="168">
        <v>0</v>
      </c>
      <c r="W80" s="168">
        <v>27</v>
      </c>
      <c r="X80" s="168">
        <v>0</v>
      </c>
      <c r="Y80" s="168">
        <v>0</v>
      </c>
      <c r="Z80" s="168">
        <v>0</v>
      </c>
      <c r="AA80" s="168">
        <v>0</v>
      </c>
      <c r="AB80" s="168">
        <v>0</v>
      </c>
      <c r="AC80" s="174">
        <v>628</v>
      </c>
    </row>
    <row r="81" spans="1:29">
      <c r="A81" s="104"/>
      <c r="B81" s="442" t="s">
        <v>82</v>
      </c>
      <c r="C81" s="429" t="s">
        <v>83</v>
      </c>
      <c r="D81" s="172">
        <v>54</v>
      </c>
      <c r="E81" s="173">
        <v>0</v>
      </c>
      <c r="F81" s="173">
        <v>16</v>
      </c>
      <c r="G81" s="173">
        <v>0</v>
      </c>
      <c r="H81" s="173">
        <v>0</v>
      </c>
      <c r="I81" s="173">
        <v>265</v>
      </c>
      <c r="J81" s="173">
        <v>0</v>
      </c>
      <c r="K81" s="173">
        <v>157</v>
      </c>
      <c r="L81" s="173">
        <v>1</v>
      </c>
      <c r="M81" s="173">
        <v>7</v>
      </c>
      <c r="N81" s="173">
        <v>7</v>
      </c>
      <c r="O81" s="173">
        <v>47</v>
      </c>
      <c r="P81" s="173">
        <v>149</v>
      </c>
      <c r="Q81" s="173">
        <v>5859</v>
      </c>
      <c r="R81" s="173">
        <v>569</v>
      </c>
      <c r="S81" s="173">
        <v>17</v>
      </c>
      <c r="T81" s="173">
        <v>0</v>
      </c>
      <c r="U81" s="173">
        <v>1367</v>
      </c>
      <c r="V81" s="173">
        <v>6</v>
      </c>
      <c r="W81" s="173">
        <v>595</v>
      </c>
      <c r="X81" s="173">
        <v>0</v>
      </c>
      <c r="Y81" s="173">
        <v>4</v>
      </c>
      <c r="Z81" s="173">
        <v>57</v>
      </c>
      <c r="AA81" s="173">
        <v>21</v>
      </c>
      <c r="AB81" s="173">
        <v>12</v>
      </c>
      <c r="AC81" s="291">
        <v>9210</v>
      </c>
    </row>
    <row r="82" spans="1:29">
      <c r="A82" s="104"/>
      <c r="B82" s="441"/>
      <c r="C82" s="58" t="s">
        <v>84</v>
      </c>
      <c r="D82" s="169">
        <v>0</v>
      </c>
      <c r="E82" s="168">
        <v>0</v>
      </c>
      <c r="F82" s="168">
        <v>0</v>
      </c>
      <c r="G82" s="168">
        <v>0</v>
      </c>
      <c r="H82" s="168">
        <v>0</v>
      </c>
      <c r="I82" s="168">
        <v>0</v>
      </c>
      <c r="J82" s="168">
        <v>0</v>
      </c>
      <c r="K82" s="168">
        <v>0</v>
      </c>
      <c r="L82" s="168">
        <v>0</v>
      </c>
      <c r="M82" s="168">
        <v>0</v>
      </c>
      <c r="N82" s="168">
        <v>0</v>
      </c>
      <c r="O82" s="168">
        <v>0</v>
      </c>
      <c r="P82" s="168">
        <v>1</v>
      </c>
      <c r="Q82" s="168">
        <v>13</v>
      </c>
      <c r="R82" s="168">
        <v>4</v>
      </c>
      <c r="S82" s="168">
        <v>0</v>
      </c>
      <c r="T82" s="168">
        <v>0</v>
      </c>
      <c r="U82" s="168">
        <v>6</v>
      </c>
      <c r="V82" s="168">
        <v>0</v>
      </c>
      <c r="W82" s="168">
        <v>2</v>
      </c>
      <c r="X82" s="168">
        <v>0</v>
      </c>
      <c r="Y82" s="168">
        <v>0</v>
      </c>
      <c r="Z82" s="168">
        <v>0</v>
      </c>
      <c r="AA82" s="168">
        <v>0</v>
      </c>
      <c r="AB82" s="168">
        <v>0</v>
      </c>
      <c r="AC82" s="174">
        <v>26</v>
      </c>
    </row>
    <row r="83" spans="1:29">
      <c r="A83" s="104"/>
      <c r="B83" s="443"/>
      <c r="C83" s="444" t="s">
        <v>36</v>
      </c>
      <c r="D83" s="170">
        <v>54</v>
      </c>
      <c r="E83" s="171">
        <v>0</v>
      </c>
      <c r="F83" s="171">
        <v>16</v>
      </c>
      <c r="G83" s="171">
        <v>0</v>
      </c>
      <c r="H83" s="171">
        <v>0</v>
      </c>
      <c r="I83" s="171">
        <v>265</v>
      </c>
      <c r="J83" s="171">
        <v>0</v>
      </c>
      <c r="K83" s="171">
        <v>157</v>
      </c>
      <c r="L83" s="171">
        <v>1</v>
      </c>
      <c r="M83" s="171">
        <v>7</v>
      </c>
      <c r="N83" s="171">
        <v>7</v>
      </c>
      <c r="O83" s="171">
        <v>47</v>
      </c>
      <c r="P83" s="171">
        <v>150</v>
      </c>
      <c r="Q83" s="171">
        <v>5872</v>
      </c>
      <c r="R83" s="171">
        <v>573</v>
      </c>
      <c r="S83" s="171">
        <v>17</v>
      </c>
      <c r="T83" s="171">
        <v>0</v>
      </c>
      <c r="U83" s="171">
        <v>1373</v>
      </c>
      <c r="V83" s="171">
        <v>6</v>
      </c>
      <c r="W83" s="171">
        <v>597</v>
      </c>
      <c r="X83" s="171">
        <v>0</v>
      </c>
      <c r="Y83" s="171">
        <v>4</v>
      </c>
      <c r="Z83" s="171">
        <v>57</v>
      </c>
      <c r="AA83" s="171">
        <v>21</v>
      </c>
      <c r="AB83" s="171">
        <v>12</v>
      </c>
      <c r="AC83" s="175">
        <v>9236</v>
      </c>
    </row>
    <row r="84" spans="1:29">
      <c r="A84" s="104"/>
      <c r="B84" s="445" t="s">
        <v>85</v>
      </c>
      <c r="C84" s="440" t="s">
        <v>294</v>
      </c>
      <c r="D84" s="179">
        <v>1</v>
      </c>
      <c r="E84" s="178">
        <v>0</v>
      </c>
      <c r="F84" s="178">
        <v>2</v>
      </c>
      <c r="G84" s="178">
        <v>0</v>
      </c>
      <c r="H84" s="178">
        <v>0</v>
      </c>
      <c r="I84" s="178">
        <v>11</v>
      </c>
      <c r="J84" s="178">
        <v>0</v>
      </c>
      <c r="K84" s="178">
        <v>9</v>
      </c>
      <c r="L84" s="178">
        <v>0</v>
      </c>
      <c r="M84" s="178">
        <v>1</v>
      </c>
      <c r="N84" s="178">
        <v>0</v>
      </c>
      <c r="O84" s="178">
        <v>2</v>
      </c>
      <c r="P84" s="178">
        <v>6</v>
      </c>
      <c r="Q84" s="178">
        <v>182</v>
      </c>
      <c r="R84" s="178">
        <v>16</v>
      </c>
      <c r="S84" s="178">
        <v>0</v>
      </c>
      <c r="T84" s="178">
        <v>0</v>
      </c>
      <c r="U84" s="178">
        <v>23</v>
      </c>
      <c r="V84" s="178">
        <v>0</v>
      </c>
      <c r="W84" s="178">
        <v>17</v>
      </c>
      <c r="X84" s="178">
        <v>0</v>
      </c>
      <c r="Y84" s="178">
        <v>0</v>
      </c>
      <c r="Z84" s="178">
        <v>0</v>
      </c>
      <c r="AA84" s="178">
        <v>0</v>
      </c>
      <c r="AB84" s="178">
        <v>0</v>
      </c>
      <c r="AC84" s="180">
        <v>270</v>
      </c>
    </row>
    <row r="85" spans="1:29">
      <c r="A85" s="446"/>
      <c r="B85" s="443" t="s">
        <v>36</v>
      </c>
      <c r="C85" s="444"/>
      <c r="D85" s="170">
        <v>798</v>
      </c>
      <c r="E85" s="171">
        <v>0</v>
      </c>
      <c r="F85" s="171">
        <v>650</v>
      </c>
      <c r="G85" s="171">
        <v>2</v>
      </c>
      <c r="H85" s="171">
        <v>4</v>
      </c>
      <c r="I85" s="171">
        <v>716</v>
      </c>
      <c r="J85" s="171">
        <v>0</v>
      </c>
      <c r="K85" s="171">
        <v>467</v>
      </c>
      <c r="L85" s="171">
        <v>25</v>
      </c>
      <c r="M85" s="171">
        <v>12</v>
      </c>
      <c r="N85" s="171">
        <v>16</v>
      </c>
      <c r="O85" s="171">
        <v>59</v>
      </c>
      <c r="P85" s="171">
        <v>201</v>
      </c>
      <c r="Q85" s="171">
        <v>6274</v>
      </c>
      <c r="R85" s="171">
        <v>595</v>
      </c>
      <c r="S85" s="171">
        <v>21</v>
      </c>
      <c r="T85" s="171">
        <v>0</v>
      </c>
      <c r="U85" s="171">
        <v>1547</v>
      </c>
      <c r="V85" s="171">
        <v>12</v>
      </c>
      <c r="W85" s="171">
        <v>643</v>
      </c>
      <c r="X85" s="171">
        <v>0</v>
      </c>
      <c r="Y85" s="171">
        <v>6</v>
      </c>
      <c r="Z85" s="171">
        <v>59</v>
      </c>
      <c r="AA85" s="171">
        <v>21</v>
      </c>
      <c r="AB85" s="171">
        <v>12</v>
      </c>
      <c r="AC85" s="175">
        <v>12140</v>
      </c>
    </row>
    <row r="86" spans="1:29" ht="26.25">
      <c r="A86" s="104" t="s">
        <v>16</v>
      </c>
      <c r="B86" s="58" t="s">
        <v>185</v>
      </c>
      <c r="C86" s="58" t="s">
        <v>86</v>
      </c>
      <c r="D86" s="169">
        <v>102</v>
      </c>
      <c r="E86" s="168">
        <v>0</v>
      </c>
      <c r="F86" s="168">
        <v>61</v>
      </c>
      <c r="G86" s="168">
        <v>0</v>
      </c>
      <c r="H86" s="168">
        <v>0</v>
      </c>
      <c r="I86" s="168">
        <v>101</v>
      </c>
      <c r="J86" s="168">
        <v>0</v>
      </c>
      <c r="K86" s="168">
        <v>127</v>
      </c>
      <c r="L86" s="168">
        <v>4</v>
      </c>
      <c r="M86" s="168">
        <v>6</v>
      </c>
      <c r="N86" s="168">
        <v>4</v>
      </c>
      <c r="O86" s="168">
        <v>1</v>
      </c>
      <c r="P86" s="168">
        <v>18</v>
      </c>
      <c r="Q86" s="168">
        <v>339</v>
      </c>
      <c r="R86" s="168">
        <v>28</v>
      </c>
      <c r="S86" s="168">
        <v>2</v>
      </c>
      <c r="T86" s="168">
        <v>0</v>
      </c>
      <c r="U86" s="168">
        <v>85</v>
      </c>
      <c r="V86" s="168">
        <v>2</v>
      </c>
      <c r="W86" s="168">
        <v>25</v>
      </c>
      <c r="X86" s="168">
        <v>0</v>
      </c>
      <c r="Y86" s="168">
        <v>3</v>
      </c>
      <c r="Z86" s="168">
        <v>7</v>
      </c>
      <c r="AA86" s="168">
        <v>2</v>
      </c>
      <c r="AB86" s="168">
        <v>0</v>
      </c>
      <c r="AC86" s="174">
        <v>917</v>
      </c>
    </row>
    <row r="87" spans="1:29">
      <c r="A87" s="104"/>
      <c r="B87" s="58"/>
      <c r="C87" s="58" t="s">
        <v>295</v>
      </c>
      <c r="D87" s="169">
        <v>1</v>
      </c>
      <c r="E87" s="168">
        <v>0</v>
      </c>
      <c r="F87" s="168">
        <v>3</v>
      </c>
      <c r="G87" s="168">
        <v>0</v>
      </c>
      <c r="H87" s="168">
        <v>0</v>
      </c>
      <c r="I87" s="168">
        <v>2</v>
      </c>
      <c r="J87" s="168">
        <v>0</v>
      </c>
      <c r="K87" s="168">
        <v>7</v>
      </c>
      <c r="L87" s="168">
        <v>0</v>
      </c>
      <c r="M87" s="168">
        <v>0</v>
      </c>
      <c r="N87" s="168">
        <v>0</v>
      </c>
      <c r="O87" s="168">
        <v>0</v>
      </c>
      <c r="P87" s="168">
        <v>3</v>
      </c>
      <c r="Q87" s="168">
        <v>4</v>
      </c>
      <c r="R87" s="168">
        <v>0</v>
      </c>
      <c r="S87" s="168">
        <v>0</v>
      </c>
      <c r="T87" s="168">
        <v>0</v>
      </c>
      <c r="U87" s="168">
        <v>4</v>
      </c>
      <c r="V87" s="168">
        <v>0</v>
      </c>
      <c r="W87" s="168">
        <v>0</v>
      </c>
      <c r="X87" s="168">
        <v>0</v>
      </c>
      <c r="Y87" s="168">
        <v>0</v>
      </c>
      <c r="Z87" s="168">
        <v>0</v>
      </c>
      <c r="AA87" s="168">
        <v>0</v>
      </c>
      <c r="AB87" s="168">
        <v>0</v>
      </c>
      <c r="AC87" s="174">
        <v>24</v>
      </c>
    </row>
    <row r="88" spans="1:29">
      <c r="A88" s="104"/>
      <c r="B88" s="441"/>
      <c r="C88" s="58" t="s">
        <v>36</v>
      </c>
      <c r="D88" s="169">
        <v>103</v>
      </c>
      <c r="E88" s="168">
        <v>0</v>
      </c>
      <c r="F88" s="168">
        <v>64</v>
      </c>
      <c r="G88" s="168">
        <v>0</v>
      </c>
      <c r="H88" s="168">
        <v>0</v>
      </c>
      <c r="I88" s="168">
        <v>103</v>
      </c>
      <c r="J88" s="168">
        <v>0</v>
      </c>
      <c r="K88" s="168">
        <v>134</v>
      </c>
      <c r="L88" s="168">
        <v>4</v>
      </c>
      <c r="M88" s="168">
        <v>6</v>
      </c>
      <c r="N88" s="168">
        <v>4</v>
      </c>
      <c r="O88" s="168">
        <v>1</v>
      </c>
      <c r="P88" s="168">
        <v>21</v>
      </c>
      <c r="Q88" s="168">
        <v>343</v>
      </c>
      <c r="R88" s="168">
        <v>28</v>
      </c>
      <c r="S88" s="168">
        <v>2</v>
      </c>
      <c r="T88" s="168">
        <v>0</v>
      </c>
      <c r="U88" s="168">
        <v>89</v>
      </c>
      <c r="V88" s="168">
        <v>2</v>
      </c>
      <c r="W88" s="168">
        <v>25</v>
      </c>
      <c r="X88" s="168">
        <v>0</v>
      </c>
      <c r="Y88" s="168">
        <v>3</v>
      </c>
      <c r="Z88" s="168">
        <v>7</v>
      </c>
      <c r="AA88" s="168">
        <v>2</v>
      </c>
      <c r="AB88" s="168">
        <v>0</v>
      </c>
      <c r="AC88" s="174">
        <v>941</v>
      </c>
    </row>
    <row r="89" spans="1:29" ht="26.25">
      <c r="A89" s="104"/>
      <c r="B89" s="442" t="s">
        <v>186</v>
      </c>
      <c r="C89" s="429" t="s">
        <v>190</v>
      </c>
      <c r="D89" s="172">
        <v>176</v>
      </c>
      <c r="E89" s="173">
        <v>2</v>
      </c>
      <c r="F89" s="173">
        <v>45</v>
      </c>
      <c r="G89" s="173">
        <v>1</v>
      </c>
      <c r="H89" s="173">
        <v>0</v>
      </c>
      <c r="I89" s="173">
        <v>149</v>
      </c>
      <c r="J89" s="173">
        <v>2</v>
      </c>
      <c r="K89" s="173">
        <v>147</v>
      </c>
      <c r="L89" s="173">
        <v>6</v>
      </c>
      <c r="M89" s="173">
        <v>14</v>
      </c>
      <c r="N89" s="173">
        <v>6</v>
      </c>
      <c r="O89" s="173">
        <v>11</v>
      </c>
      <c r="P89" s="173">
        <v>62</v>
      </c>
      <c r="Q89" s="173">
        <v>1103</v>
      </c>
      <c r="R89" s="173">
        <v>87</v>
      </c>
      <c r="S89" s="173">
        <v>0</v>
      </c>
      <c r="T89" s="173">
        <v>3</v>
      </c>
      <c r="U89" s="173">
        <v>193</v>
      </c>
      <c r="V89" s="173">
        <v>4</v>
      </c>
      <c r="W89" s="173">
        <v>68</v>
      </c>
      <c r="X89" s="173">
        <v>0</v>
      </c>
      <c r="Y89" s="173">
        <v>6</v>
      </c>
      <c r="Z89" s="173">
        <v>20</v>
      </c>
      <c r="AA89" s="173">
        <v>9</v>
      </c>
      <c r="AB89" s="173">
        <v>10</v>
      </c>
      <c r="AC89" s="291">
        <v>2124</v>
      </c>
    </row>
    <row r="90" spans="1:29">
      <c r="A90" s="104"/>
      <c r="B90" s="441"/>
      <c r="C90" s="58" t="s">
        <v>87</v>
      </c>
      <c r="D90" s="169">
        <v>28</v>
      </c>
      <c r="E90" s="168">
        <v>0</v>
      </c>
      <c r="F90" s="168">
        <v>6</v>
      </c>
      <c r="G90" s="168">
        <v>0</v>
      </c>
      <c r="H90" s="168">
        <v>0</v>
      </c>
      <c r="I90" s="168">
        <v>8</v>
      </c>
      <c r="J90" s="168">
        <v>0</v>
      </c>
      <c r="K90" s="168">
        <v>18</v>
      </c>
      <c r="L90" s="168">
        <v>0</v>
      </c>
      <c r="M90" s="168">
        <v>0</v>
      </c>
      <c r="N90" s="168">
        <v>0</v>
      </c>
      <c r="O90" s="168">
        <v>1</v>
      </c>
      <c r="P90" s="168">
        <v>4</v>
      </c>
      <c r="Q90" s="168">
        <v>76</v>
      </c>
      <c r="R90" s="168">
        <v>8</v>
      </c>
      <c r="S90" s="168">
        <v>1</v>
      </c>
      <c r="T90" s="168">
        <v>0</v>
      </c>
      <c r="U90" s="168">
        <v>64</v>
      </c>
      <c r="V90" s="168">
        <v>0</v>
      </c>
      <c r="W90" s="168">
        <v>16</v>
      </c>
      <c r="X90" s="168">
        <v>0</v>
      </c>
      <c r="Y90" s="168">
        <v>0</v>
      </c>
      <c r="Z90" s="168">
        <v>0</v>
      </c>
      <c r="AA90" s="168">
        <v>0</v>
      </c>
      <c r="AB90" s="168">
        <v>0</v>
      </c>
      <c r="AC90" s="174">
        <v>230</v>
      </c>
    </row>
    <row r="91" spans="1:29" ht="26.25">
      <c r="A91" s="104"/>
      <c r="B91" s="441"/>
      <c r="C91" s="58" t="s">
        <v>88</v>
      </c>
      <c r="D91" s="169">
        <v>13</v>
      </c>
      <c r="E91" s="168">
        <v>0</v>
      </c>
      <c r="F91" s="168">
        <v>9</v>
      </c>
      <c r="G91" s="168">
        <v>0</v>
      </c>
      <c r="H91" s="168">
        <v>0</v>
      </c>
      <c r="I91" s="168">
        <v>4</v>
      </c>
      <c r="J91" s="168">
        <v>0</v>
      </c>
      <c r="K91" s="168">
        <v>6</v>
      </c>
      <c r="L91" s="168">
        <v>0</v>
      </c>
      <c r="M91" s="168">
        <v>0</v>
      </c>
      <c r="N91" s="168">
        <v>0</v>
      </c>
      <c r="O91" s="168">
        <v>0</v>
      </c>
      <c r="P91" s="168">
        <v>0</v>
      </c>
      <c r="Q91" s="168">
        <v>1</v>
      </c>
      <c r="R91" s="168">
        <v>0</v>
      </c>
      <c r="S91" s="168">
        <v>0</v>
      </c>
      <c r="T91" s="168">
        <v>0</v>
      </c>
      <c r="U91" s="168">
        <v>9</v>
      </c>
      <c r="V91" s="168">
        <v>0</v>
      </c>
      <c r="W91" s="168">
        <v>0</v>
      </c>
      <c r="X91" s="168">
        <v>0</v>
      </c>
      <c r="Y91" s="168">
        <v>0</v>
      </c>
      <c r="Z91" s="168">
        <v>0</v>
      </c>
      <c r="AA91" s="168">
        <v>0</v>
      </c>
      <c r="AB91" s="168">
        <v>0</v>
      </c>
      <c r="AC91" s="174">
        <v>42</v>
      </c>
    </row>
    <row r="92" spans="1:29">
      <c r="A92" s="104"/>
      <c r="B92" s="441"/>
      <c r="C92" s="58" t="s">
        <v>296</v>
      </c>
      <c r="D92" s="169">
        <v>2</v>
      </c>
      <c r="E92" s="168">
        <v>0</v>
      </c>
      <c r="F92" s="168">
        <v>0</v>
      </c>
      <c r="G92" s="168">
        <v>0</v>
      </c>
      <c r="H92" s="168">
        <v>0</v>
      </c>
      <c r="I92" s="168">
        <v>1</v>
      </c>
      <c r="J92" s="168">
        <v>0</v>
      </c>
      <c r="K92" s="168">
        <v>2</v>
      </c>
      <c r="L92" s="168">
        <v>0</v>
      </c>
      <c r="M92" s="168">
        <v>0</v>
      </c>
      <c r="N92" s="168">
        <v>0</v>
      </c>
      <c r="O92" s="168">
        <v>0</v>
      </c>
      <c r="P92" s="168">
        <v>1</v>
      </c>
      <c r="Q92" s="168">
        <v>14</v>
      </c>
      <c r="R92" s="168">
        <v>4</v>
      </c>
      <c r="S92" s="168">
        <v>0</v>
      </c>
      <c r="T92" s="168">
        <v>0</v>
      </c>
      <c r="U92" s="168">
        <v>5</v>
      </c>
      <c r="V92" s="168">
        <v>0</v>
      </c>
      <c r="W92" s="168">
        <v>3</v>
      </c>
      <c r="X92" s="168">
        <v>0</v>
      </c>
      <c r="Y92" s="168">
        <v>0</v>
      </c>
      <c r="Z92" s="168">
        <v>0</v>
      </c>
      <c r="AA92" s="168">
        <v>0</v>
      </c>
      <c r="AB92" s="168">
        <v>0</v>
      </c>
      <c r="AC92" s="174">
        <v>32</v>
      </c>
    </row>
    <row r="93" spans="1:29">
      <c r="A93" s="104"/>
      <c r="B93" s="443"/>
      <c r="C93" s="444" t="s">
        <v>36</v>
      </c>
      <c r="D93" s="170">
        <v>219</v>
      </c>
      <c r="E93" s="171">
        <v>2</v>
      </c>
      <c r="F93" s="171">
        <v>60</v>
      </c>
      <c r="G93" s="171">
        <v>1</v>
      </c>
      <c r="H93" s="171">
        <v>0</v>
      </c>
      <c r="I93" s="171">
        <v>162</v>
      </c>
      <c r="J93" s="171">
        <v>2</v>
      </c>
      <c r="K93" s="171">
        <v>173</v>
      </c>
      <c r="L93" s="171">
        <v>6</v>
      </c>
      <c r="M93" s="171">
        <v>14</v>
      </c>
      <c r="N93" s="171">
        <v>6</v>
      </c>
      <c r="O93" s="171">
        <v>12</v>
      </c>
      <c r="P93" s="171">
        <v>67</v>
      </c>
      <c r="Q93" s="171">
        <v>1194</v>
      </c>
      <c r="R93" s="171">
        <v>99</v>
      </c>
      <c r="S93" s="171">
        <v>1</v>
      </c>
      <c r="T93" s="171">
        <v>3</v>
      </c>
      <c r="U93" s="171">
        <v>271</v>
      </c>
      <c r="V93" s="171">
        <v>4</v>
      </c>
      <c r="W93" s="171">
        <v>87</v>
      </c>
      <c r="X93" s="171">
        <v>0</v>
      </c>
      <c r="Y93" s="171">
        <v>6</v>
      </c>
      <c r="Z93" s="171">
        <v>20</v>
      </c>
      <c r="AA93" s="171">
        <v>9</v>
      </c>
      <c r="AB93" s="171">
        <v>10</v>
      </c>
      <c r="AC93" s="175">
        <v>2428</v>
      </c>
    </row>
    <row r="94" spans="1:29">
      <c r="A94" s="446"/>
      <c r="B94" s="443" t="s">
        <v>36</v>
      </c>
      <c r="C94" s="444"/>
      <c r="D94" s="170">
        <v>322</v>
      </c>
      <c r="E94" s="171">
        <v>2</v>
      </c>
      <c r="F94" s="171">
        <v>124</v>
      </c>
      <c r="G94" s="171">
        <v>1</v>
      </c>
      <c r="H94" s="171">
        <v>0</v>
      </c>
      <c r="I94" s="171">
        <v>265</v>
      </c>
      <c r="J94" s="171">
        <v>2</v>
      </c>
      <c r="K94" s="171">
        <v>307</v>
      </c>
      <c r="L94" s="171">
        <v>10</v>
      </c>
      <c r="M94" s="171">
        <v>20</v>
      </c>
      <c r="N94" s="171">
        <v>10</v>
      </c>
      <c r="O94" s="171">
        <v>13</v>
      </c>
      <c r="P94" s="171">
        <v>88</v>
      </c>
      <c r="Q94" s="171">
        <v>1537</v>
      </c>
      <c r="R94" s="171">
        <v>127</v>
      </c>
      <c r="S94" s="171">
        <v>3</v>
      </c>
      <c r="T94" s="171">
        <v>3</v>
      </c>
      <c r="U94" s="171">
        <v>360</v>
      </c>
      <c r="V94" s="171">
        <v>6</v>
      </c>
      <c r="W94" s="171">
        <v>112</v>
      </c>
      <c r="X94" s="171">
        <v>0</v>
      </c>
      <c r="Y94" s="171">
        <v>9</v>
      </c>
      <c r="Z94" s="171">
        <v>27</v>
      </c>
      <c r="AA94" s="171">
        <v>11</v>
      </c>
      <c r="AB94" s="171">
        <v>10</v>
      </c>
      <c r="AC94" s="175">
        <v>3369</v>
      </c>
    </row>
    <row r="95" spans="1:29">
      <c r="A95" s="104" t="s">
        <v>17</v>
      </c>
      <c r="B95" s="441" t="s">
        <v>89</v>
      </c>
      <c r="C95" s="58" t="s">
        <v>90</v>
      </c>
      <c r="D95" s="169">
        <v>68</v>
      </c>
      <c r="E95" s="168">
        <v>1</v>
      </c>
      <c r="F95" s="168">
        <v>32</v>
      </c>
      <c r="G95" s="168">
        <v>0</v>
      </c>
      <c r="H95" s="168">
        <v>0</v>
      </c>
      <c r="I95" s="168">
        <v>21</v>
      </c>
      <c r="J95" s="168">
        <v>0</v>
      </c>
      <c r="K95" s="168">
        <v>6</v>
      </c>
      <c r="L95" s="168">
        <v>3</v>
      </c>
      <c r="M95" s="168">
        <v>4</v>
      </c>
      <c r="N95" s="168">
        <v>0</v>
      </c>
      <c r="O95" s="168">
        <v>1</v>
      </c>
      <c r="P95" s="168">
        <v>1</v>
      </c>
      <c r="Q95" s="168">
        <v>9</v>
      </c>
      <c r="R95" s="168">
        <v>2</v>
      </c>
      <c r="S95" s="168">
        <v>0</v>
      </c>
      <c r="T95" s="168">
        <v>0</v>
      </c>
      <c r="U95" s="168">
        <v>1</v>
      </c>
      <c r="V95" s="168">
        <v>0</v>
      </c>
      <c r="W95" s="168">
        <v>0</v>
      </c>
      <c r="X95" s="168">
        <v>0</v>
      </c>
      <c r="Y95" s="168">
        <v>1</v>
      </c>
      <c r="Z95" s="168">
        <v>2</v>
      </c>
      <c r="AA95" s="168">
        <v>0</v>
      </c>
      <c r="AB95" s="168">
        <v>0</v>
      </c>
      <c r="AC95" s="174">
        <v>152</v>
      </c>
    </row>
    <row r="96" spans="1:29">
      <c r="A96" s="104"/>
      <c r="B96" s="58"/>
      <c r="C96" s="58" t="s">
        <v>91</v>
      </c>
      <c r="D96" s="169">
        <v>0</v>
      </c>
      <c r="E96" s="168">
        <v>0</v>
      </c>
      <c r="F96" s="168">
        <v>1</v>
      </c>
      <c r="G96" s="168">
        <v>0</v>
      </c>
      <c r="H96" s="168">
        <v>0</v>
      </c>
      <c r="I96" s="168">
        <v>7</v>
      </c>
      <c r="J96" s="168">
        <v>0</v>
      </c>
      <c r="K96" s="168">
        <v>1</v>
      </c>
      <c r="L96" s="168">
        <v>0</v>
      </c>
      <c r="M96" s="168">
        <v>1</v>
      </c>
      <c r="N96" s="168">
        <v>0</v>
      </c>
      <c r="O96" s="168">
        <v>2</v>
      </c>
      <c r="P96" s="168">
        <v>6</v>
      </c>
      <c r="Q96" s="168">
        <v>77</v>
      </c>
      <c r="R96" s="168">
        <v>7</v>
      </c>
      <c r="S96" s="168">
        <v>0</v>
      </c>
      <c r="T96" s="168">
        <v>1</v>
      </c>
      <c r="U96" s="168">
        <v>24</v>
      </c>
      <c r="V96" s="168">
        <v>4</v>
      </c>
      <c r="W96" s="168">
        <v>12</v>
      </c>
      <c r="X96" s="168">
        <v>0</v>
      </c>
      <c r="Y96" s="168">
        <v>2</v>
      </c>
      <c r="Z96" s="168">
        <v>18</v>
      </c>
      <c r="AA96" s="168">
        <v>8</v>
      </c>
      <c r="AB96" s="168">
        <v>19</v>
      </c>
      <c r="AC96" s="174">
        <v>190</v>
      </c>
    </row>
    <row r="97" spans="1:29">
      <c r="A97" s="104"/>
      <c r="B97" s="441"/>
      <c r="C97" s="58" t="s">
        <v>297</v>
      </c>
      <c r="D97" s="169">
        <v>134</v>
      </c>
      <c r="E97" s="168">
        <v>4</v>
      </c>
      <c r="F97" s="168">
        <v>31</v>
      </c>
      <c r="G97" s="168">
        <v>0</v>
      </c>
      <c r="H97" s="168">
        <v>0</v>
      </c>
      <c r="I97" s="168">
        <v>376</v>
      </c>
      <c r="J97" s="168">
        <v>0</v>
      </c>
      <c r="K97" s="168">
        <v>244</v>
      </c>
      <c r="L97" s="168">
        <v>3</v>
      </c>
      <c r="M97" s="168">
        <v>22</v>
      </c>
      <c r="N97" s="168">
        <v>12</v>
      </c>
      <c r="O97" s="168">
        <v>38</v>
      </c>
      <c r="P97" s="168">
        <v>170</v>
      </c>
      <c r="Q97" s="168">
        <v>1139</v>
      </c>
      <c r="R97" s="168">
        <v>111</v>
      </c>
      <c r="S97" s="168">
        <v>29</v>
      </c>
      <c r="T97" s="168">
        <v>1</v>
      </c>
      <c r="U97" s="168">
        <v>651</v>
      </c>
      <c r="V97" s="168">
        <v>8</v>
      </c>
      <c r="W97" s="168">
        <v>147</v>
      </c>
      <c r="X97" s="168">
        <v>0</v>
      </c>
      <c r="Y97" s="168">
        <v>24</v>
      </c>
      <c r="Z97" s="168">
        <v>52</v>
      </c>
      <c r="AA97" s="168">
        <v>20</v>
      </c>
      <c r="AB97" s="168">
        <v>17</v>
      </c>
      <c r="AC97" s="174">
        <v>3233</v>
      </c>
    </row>
    <row r="98" spans="1:29">
      <c r="A98" s="104"/>
      <c r="B98" s="441"/>
      <c r="C98" s="58" t="s">
        <v>36</v>
      </c>
      <c r="D98" s="169">
        <v>202</v>
      </c>
      <c r="E98" s="168">
        <v>5</v>
      </c>
      <c r="F98" s="168">
        <v>64</v>
      </c>
      <c r="G98" s="168">
        <v>0</v>
      </c>
      <c r="H98" s="168">
        <v>0</v>
      </c>
      <c r="I98" s="168">
        <v>404</v>
      </c>
      <c r="J98" s="168">
        <v>0</v>
      </c>
      <c r="K98" s="168">
        <v>251</v>
      </c>
      <c r="L98" s="168">
        <v>6</v>
      </c>
      <c r="M98" s="168">
        <v>27</v>
      </c>
      <c r="N98" s="168">
        <v>12</v>
      </c>
      <c r="O98" s="168">
        <v>41</v>
      </c>
      <c r="P98" s="168">
        <v>177</v>
      </c>
      <c r="Q98" s="168">
        <v>1225</v>
      </c>
      <c r="R98" s="168">
        <v>120</v>
      </c>
      <c r="S98" s="168">
        <v>29</v>
      </c>
      <c r="T98" s="168">
        <v>2</v>
      </c>
      <c r="U98" s="168">
        <v>676</v>
      </c>
      <c r="V98" s="168">
        <v>12</v>
      </c>
      <c r="W98" s="168">
        <v>159</v>
      </c>
      <c r="X98" s="168">
        <v>0</v>
      </c>
      <c r="Y98" s="168">
        <v>27</v>
      </c>
      <c r="Z98" s="168">
        <v>72</v>
      </c>
      <c r="AA98" s="168">
        <v>28</v>
      </c>
      <c r="AB98" s="168">
        <v>36</v>
      </c>
      <c r="AC98" s="174">
        <v>3575</v>
      </c>
    </row>
    <row r="99" spans="1:29">
      <c r="A99" s="104"/>
      <c r="B99" s="442" t="s">
        <v>92</v>
      </c>
      <c r="C99" s="429" t="s">
        <v>94</v>
      </c>
      <c r="D99" s="172">
        <v>0</v>
      </c>
      <c r="E99" s="173">
        <v>0</v>
      </c>
      <c r="F99" s="173">
        <v>0</v>
      </c>
      <c r="G99" s="173">
        <v>0</v>
      </c>
      <c r="H99" s="173">
        <v>0</v>
      </c>
      <c r="I99" s="173">
        <v>0</v>
      </c>
      <c r="J99" s="173">
        <v>0</v>
      </c>
      <c r="K99" s="173">
        <v>0</v>
      </c>
      <c r="L99" s="173">
        <v>0</v>
      </c>
      <c r="M99" s="173">
        <v>0</v>
      </c>
      <c r="N99" s="173">
        <v>0</v>
      </c>
      <c r="O99" s="173">
        <v>0</v>
      </c>
      <c r="P99" s="173">
        <v>0</v>
      </c>
      <c r="Q99" s="173">
        <v>20</v>
      </c>
      <c r="R99" s="173">
        <v>0</v>
      </c>
      <c r="S99" s="173">
        <v>0</v>
      </c>
      <c r="T99" s="173">
        <v>0</v>
      </c>
      <c r="U99" s="173">
        <v>0</v>
      </c>
      <c r="V99" s="173">
        <v>0</v>
      </c>
      <c r="W99" s="173">
        <v>1</v>
      </c>
      <c r="X99" s="173">
        <v>0</v>
      </c>
      <c r="Y99" s="173">
        <v>0</v>
      </c>
      <c r="Z99" s="173">
        <v>0</v>
      </c>
      <c r="AA99" s="173">
        <v>0</v>
      </c>
      <c r="AB99" s="173">
        <v>0</v>
      </c>
      <c r="AC99" s="291">
        <v>21</v>
      </c>
    </row>
    <row r="100" spans="1:29">
      <c r="A100" s="104"/>
      <c r="B100" s="441"/>
      <c r="C100" s="58" t="s">
        <v>95</v>
      </c>
      <c r="D100" s="169">
        <v>0</v>
      </c>
      <c r="E100" s="168">
        <v>0</v>
      </c>
      <c r="F100" s="168">
        <v>0</v>
      </c>
      <c r="G100" s="168">
        <v>0</v>
      </c>
      <c r="H100" s="168">
        <v>0</v>
      </c>
      <c r="I100" s="168">
        <v>0</v>
      </c>
      <c r="J100" s="168">
        <v>0</v>
      </c>
      <c r="K100" s="168">
        <v>0</v>
      </c>
      <c r="L100" s="168">
        <v>0</v>
      </c>
      <c r="M100" s="168">
        <v>0</v>
      </c>
      <c r="N100" s="168">
        <v>0</v>
      </c>
      <c r="O100" s="168">
        <v>0</v>
      </c>
      <c r="P100" s="168">
        <v>0</v>
      </c>
      <c r="Q100" s="168">
        <v>8</v>
      </c>
      <c r="R100" s="168">
        <v>0</v>
      </c>
      <c r="S100" s="168">
        <v>0</v>
      </c>
      <c r="T100" s="168">
        <v>0</v>
      </c>
      <c r="U100" s="168">
        <v>1</v>
      </c>
      <c r="V100" s="168">
        <v>0</v>
      </c>
      <c r="W100" s="168">
        <v>0</v>
      </c>
      <c r="X100" s="168">
        <v>0</v>
      </c>
      <c r="Y100" s="168">
        <v>0</v>
      </c>
      <c r="Z100" s="168">
        <v>0</v>
      </c>
      <c r="AA100" s="168">
        <v>0</v>
      </c>
      <c r="AB100" s="168">
        <v>0</v>
      </c>
      <c r="AC100" s="174">
        <v>9</v>
      </c>
    </row>
    <row r="101" spans="1:29">
      <c r="A101" s="104"/>
      <c r="B101" s="441"/>
      <c r="C101" s="58" t="s">
        <v>96</v>
      </c>
      <c r="D101" s="169">
        <v>0</v>
      </c>
      <c r="E101" s="168">
        <v>0</v>
      </c>
      <c r="F101" s="168">
        <v>0</v>
      </c>
      <c r="G101" s="168">
        <v>0</v>
      </c>
      <c r="H101" s="168">
        <v>0</v>
      </c>
      <c r="I101" s="168">
        <v>0</v>
      </c>
      <c r="J101" s="168">
        <v>0</v>
      </c>
      <c r="K101" s="168">
        <v>0</v>
      </c>
      <c r="L101" s="168">
        <v>0</v>
      </c>
      <c r="M101" s="168">
        <v>0</v>
      </c>
      <c r="N101" s="168">
        <v>0</v>
      </c>
      <c r="O101" s="168">
        <v>0</v>
      </c>
      <c r="P101" s="168">
        <v>0</v>
      </c>
      <c r="Q101" s="168">
        <v>2</v>
      </c>
      <c r="R101" s="168">
        <v>0</v>
      </c>
      <c r="S101" s="168">
        <v>0</v>
      </c>
      <c r="T101" s="168">
        <v>0</v>
      </c>
      <c r="U101" s="168">
        <v>0</v>
      </c>
      <c r="V101" s="168">
        <v>0</v>
      </c>
      <c r="W101" s="168">
        <v>0</v>
      </c>
      <c r="X101" s="168">
        <v>0</v>
      </c>
      <c r="Y101" s="168">
        <v>0</v>
      </c>
      <c r="Z101" s="168">
        <v>0</v>
      </c>
      <c r="AA101" s="168">
        <v>0</v>
      </c>
      <c r="AB101" s="168">
        <v>0</v>
      </c>
      <c r="AC101" s="174">
        <v>2</v>
      </c>
    </row>
    <row r="102" spans="1:29">
      <c r="A102" s="104"/>
      <c r="B102" s="441"/>
      <c r="C102" s="58" t="s">
        <v>298</v>
      </c>
      <c r="D102" s="169">
        <v>0</v>
      </c>
      <c r="E102" s="168">
        <v>0</v>
      </c>
      <c r="F102" s="168">
        <v>0</v>
      </c>
      <c r="G102" s="168">
        <v>0</v>
      </c>
      <c r="H102" s="168">
        <v>0</v>
      </c>
      <c r="I102" s="168">
        <v>0</v>
      </c>
      <c r="J102" s="168">
        <v>0</v>
      </c>
      <c r="K102" s="168">
        <v>0</v>
      </c>
      <c r="L102" s="168">
        <v>0</v>
      </c>
      <c r="M102" s="168">
        <v>0</v>
      </c>
      <c r="N102" s="168">
        <v>0</v>
      </c>
      <c r="O102" s="168">
        <v>0</v>
      </c>
      <c r="P102" s="168">
        <v>1</v>
      </c>
      <c r="Q102" s="168">
        <v>39</v>
      </c>
      <c r="R102" s="168">
        <v>3</v>
      </c>
      <c r="S102" s="168">
        <v>0</v>
      </c>
      <c r="T102" s="168">
        <v>0</v>
      </c>
      <c r="U102" s="168">
        <v>1</v>
      </c>
      <c r="V102" s="168">
        <v>0</v>
      </c>
      <c r="W102" s="168">
        <v>11</v>
      </c>
      <c r="X102" s="168">
        <v>0</v>
      </c>
      <c r="Y102" s="168">
        <v>0</v>
      </c>
      <c r="Z102" s="168">
        <v>0</v>
      </c>
      <c r="AA102" s="168">
        <v>0</v>
      </c>
      <c r="AB102" s="168">
        <v>0</v>
      </c>
      <c r="AC102" s="174">
        <v>55</v>
      </c>
    </row>
    <row r="103" spans="1:29">
      <c r="A103" s="104"/>
      <c r="B103" s="441"/>
      <c r="C103" s="58" t="s">
        <v>36</v>
      </c>
      <c r="D103" s="169">
        <v>0</v>
      </c>
      <c r="E103" s="168">
        <v>0</v>
      </c>
      <c r="F103" s="168">
        <v>0</v>
      </c>
      <c r="G103" s="168">
        <v>0</v>
      </c>
      <c r="H103" s="168">
        <v>0</v>
      </c>
      <c r="I103" s="168">
        <v>0</v>
      </c>
      <c r="J103" s="168">
        <v>0</v>
      </c>
      <c r="K103" s="168">
        <v>0</v>
      </c>
      <c r="L103" s="168">
        <v>0</v>
      </c>
      <c r="M103" s="168">
        <v>0</v>
      </c>
      <c r="N103" s="168">
        <v>0</v>
      </c>
      <c r="O103" s="168">
        <v>0</v>
      </c>
      <c r="P103" s="168">
        <v>1</v>
      </c>
      <c r="Q103" s="168">
        <v>69</v>
      </c>
      <c r="R103" s="168">
        <v>3</v>
      </c>
      <c r="S103" s="168">
        <v>0</v>
      </c>
      <c r="T103" s="168">
        <v>0</v>
      </c>
      <c r="U103" s="168">
        <v>2</v>
      </c>
      <c r="V103" s="168">
        <v>0</v>
      </c>
      <c r="W103" s="168">
        <v>12</v>
      </c>
      <c r="X103" s="168">
        <v>0</v>
      </c>
      <c r="Y103" s="168">
        <v>0</v>
      </c>
      <c r="Z103" s="168">
        <v>0</v>
      </c>
      <c r="AA103" s="168">
        <v>0</v>
      </c>
      <c r="AB103" s="168">
        <v>0</v>
      </c>
      <c r="AC103" s="174">
        <v>87</v>
      </c>
    </row>
    <row r="104" spans="1:29">
      <c r="A104" s="446"/>
      <c r="B104" s="445" t="s">
        <v>36</v>
      </c>
      <c r="C104" s="440"/>
      <c r="D104" s="179">
        <v>202</v>
      </c>
      <c r="E104" s="178">
        <v>5</v>
      </c>
      <c r="F104" s="178">
        <v>64</v>
      </c>
      <c r="G104" s="178">
        <v>0</v>
      </c>
      <c r="H104" s="178">
        <v>0</v>
      </c>
      <c r="I104" s="178">
        <v>404</v>
      </c>
      <c r="J104" s="178">
        <v>0</v>
      </c>
      <c r="K104" s="178">
        <v>251</v>
      </c>
      <c r="L104" s="178">
        <v>6</v>
      </c>
      <c r="M104" s="178">
        <v>27</v>
      </c>
      <c r="N104" s="178">
        <v>12</v>
      </c>
      <c r="O104" s="178">
        <v>41</v>
      </c>
      <c r="P104" s="178">
        <v>178</v>
      </c>
      <c r="Q104" s="178">
        <v>1294</v>
      </c>
      <c r="R104" s="178">
        <v>123</v>
      </c>
      <c r="S104" s="178">
        <v>29</v>
      </c>
      <c r="T104" s="178">
        <v>2</v>
      </c>
      <c r="U104" s="178">
        <v>678</v>
      </c>
      <c r="V104" s="178">
        <v>12</v>
      </c>
      <c r="W104" s="178">
        <v>171</v>
      </c>
      <c r="X104" s="178">
        <v>0</v>
      </c>
      <c r="Y104" s="178">
        <v>27</v>
      </c>
      <c r="Z104" s="178">
        <v>72</v>
      </c>
      <c r="AA104" s="178">
        <v>28</v>
      </c>
      <c r="AB104" s="178">
        <v>36</v>
      </c>
      <c r="AC104" s="180">
        <v>3662</v>
      </c>
    </row>
    <row r="105" spans="1:29">
      <c r="A105" s="104" t="s">
        <v>18</v>
      </c>
      <c r="B105" s="441" t="s">
        <v>97</v>
      </c>
      <c r="C105" s="58" t="s">
        <v>98</v>
      </c>
      <c r="D105" s="169">
        <v>0</v>
      </c>
      <c r="E105" s="168">
        <v>0</v>
      </c>
      <c r="F105" s="168">
        <v>0</v>
      </c>
      <c r="G105" s="168">
        <v>0</v>
      </c>
      <c r="H105" s="168">
        <v>0</v>
      </c>
      <c r="I105" s="168">
        <v>1</v>
      </c>
      <c r="J105" s="168">
        <v>0</v>
      </c>
      <c r="K105" s="168">
        <v>0</v>
      </c>
      <c r="L105" s="168">
        <v>0</v>
      </c>
      <c r="M105" s="168">
        <v>1</v>
      </c>
      <c r="N105" s="168">
        <v>1</v>
      </c>
      <c r="O105" s="168">
        <v>0</v>
      </c>
      <c r="P105" s="168">
        <v>5</v>
      </c>
      <c r="Q105" s="168">
        <v>472</v>
      </c>
      <c r="R105" s="168">
        <v>138</v>
      </c>
      <c r="S105" s="168">
        <v>0</v>
      </c>
      <c r="T105" s="168">
        <v>1</v>
      </c>
      <c r="U105" s="168">
        <v>42</v>
      </c>
      <c r="V105" s="168">
        <v>1</v>
      </c>
      <c r="W105" s="168">
        <v>72</v>
      </c>
      <c r="X105" s="168">
        <v>0</v>
      </c>
      <c r="Y105" s="168">
        <v>6</v>
      </c>
      <c r="Z105" s="168">
        <v>34</v>
      </c>
      <c r="AA105" s="168">
        <v>22</v>
      </c>
      <c r="AB105" s="168">
        <v>7</v>
      </c>
      <c r="AC105" s="174">
        <v>803</v>
      </c>
    </row>
    <row r="106" spans="1:29">
      <c r="A106" s="104"/>
      <c r="B106" s="441"/>
      <c r="C106" s="58" t="s">
        <v>99</v>
      </c>
      <c r="D106" s="169">
        <v>234</v>
      </c>
      <c r="E106" s="168">
        <v>11</v>
      </c>
      <c r="F106" s="168">
        <v>138</v>
      </c>
      <c r="G106" s="168">
        <v>2</v>
      </c>
      <c r="H106" s="168">
        <v>0</v>
      </c>
      <c r="I106" s="168">
        <v>201</v>
      </c>
      <c r="J106" s="168">
        <v>3</v>
      </c>
      <c r="K106" s="168">
        <v>92</v>
      </c>
      <c r="L106" s="168">
        <v>17</v>
      </c>
      <c r="M106" s="168">
        <v>19</v>
      </c>
      <c r="N106" s="168">
        <v>12</v>
      </c>
      <c r="O106" s="168">
        <v>3</v>
      </c>
      <c r="P106" s="168">
        <v>7</v>
      </c>
      <c r="Q106" s="168">
        <v>53</v>
      </c>
      <c r="R106" s="168">
        <v>10</v>
      </c>
      <c r="S106" s="168">
        <v>3</v>
      </c>
      <c r="T106" s="168">
        <v>1</v>
      </c>
      <c r="U106" s="168">
        <v>25</v>
      </c>
      <c r="V106" s="168">
        <v>6</v>
      </c>
      <c r="W106" s="168">
        <v>0</v>
      </c>
      <c r="X106" s="168">
        <v>0</v>
      </c>
      <c r="Y106" s="168">
        <v>11</v>
      </c>
      <c r="Z106" s="168">
        <v>4</v>
      </c>
      <c r="AA106" s="168">
        <v>0</v>
      </c>
      <c r="AB106" s="168">
        <v>0</v>
      </c>
      <c r="AC106" s="174">
        <v>852</v>
      </c>
    </row>
    <row r="107" spans="1:29">
      <c r="A107" s="104"/>
      <c r="B107" s="58"/>
      <c r="C107" s="58" t="s">
        <v>100</v>
      </c>
      <c r="D107" s="169">
        <v>174</v>
      </c>
      <c r="E107" s="168">
        <v>7</v>
      </c>
      <c r="F107" s="168">
        <v>128</v>
      </c>
      <c r="G107" s="168">
        <v>0</v>
      </c>
      <c r="H107" s="168">
        <v>1</v>
      </c>
      <c r="I107" s="168">
        <v>254</v>
      </c>
      <c r="J107" s="168">
        <v>6</v>
      </c>
      <c r="K107" s="168">
        <v>249</v>
      </c>
      <c r="L107" s="168">
        <v>33</v>
      </c>
      <c r="M107" s="168">
        <v>30</v>
      </c>
      <c r="N107" s="168">
        <v>21</v>
      </c>
      <c r="O107" s="168">
        <v>10</v>
      </c>
      <c r="P107" s="168">
        <v>53</v>
      </c>
      <c r="Q107" s="168">
        <v>223</v>
      </c>
      <c r="R107" s="168">
        <v>6</v>
      </c>
      <c r="S107" s="168">
        <v>6</v>
      </c>
      <c r="T107" s="168">
        <v>5</v>
      </c>
      <c r="U107" s="168">
        <v>191</v>
      </c>
      <c r="V107" s="168">
        <v>32</v>
      </c>
      <c r="W107" s="168">
        <v>9</v>
      </c>
      <c r="X107" s="168">
        <v>0</v>
      </c>
      <c r="Y107" s="168">
        <v>51</v>
      </c>
      <c r="Z107" s="168">
        <v>19</v>
      </c>
      <c r="AA107" s="168">
        <v>4</v>
      </c>
      <c r="AB107" s="168">
        <v>6</v>
      </c>
      <c r="AC107" s="174">
        <v>1518</v>
      </c>
    </row>
    <row r="108" spans="1:29">
      <c r="A108" s="104"/>
      <c r="B108" s="441"/>
      <c r="C108" s="58" t="s">
        <v>299</v>
      </c>
      <c r="D108" s="169">
        <v>0</v>
      </c>
      <c r="E108" s="168">
        <v>0</v>
      </c>
      <c r="F108" s="168">
        <v>0</v>
      </c>
      <c r="G108" s="168">
        <v>0</v>
      </c>
      <c r="H108" s="168">
        <v>0</v>
      </c>
      <c r="I108" s="168">
        <v>1</v>
      </c>
      <c r="J108" s="168">
        <v>0</v>
      </c>
      <c r="K108" s="168">
        <v>1</v>
      </c>
      <c r="L108" s="168">
        <v>0</v>
      </c>
      <c r="M108" s="168">
        <v>0</v>
      </c>
      <c r="N108" s="168">
        <v>0</v>
      </c>
      <c r="O108" s="168">
        <v>0</v>
      </c>
      <c r="P108" s="168">
        <v>0</v>
      </c>
      <c r="Q108" s="168">
        <v>1</v>
      </c>
      <c r="R108" s="168">
        <v>0</v>
      </c>
      <c r="S108" s="168">
        <v>0</v>
      </c>
      <c r="T108" s="168">
        <v>0</v>
      </c>
      <c r="U108" s="168">
        <v>0</v>
      </c>
      <c r="V108" s="168">
        <v>0</v>
      </c>
      <c r="W108" s="168">
        <v>0</v>
      </c>
      <c r="X108" s="168">
        <v>0</v>
      </c>
      <c r="Y108" s="168">
        <v>0</v>
      </c>
      <c r="Z108" s="168">
        <v>0</v>
      </c>
      <c r="AA108" s="168">
        <v>0</v>
      </c>
      <c r="AB108" s="168">
        <v>0</v>
      </c>
      <c r="AC108" s="174">
        <v>3</v>
      </c>
    </row>
    <row r="109" spans="1:29">
      <c r="A109" s="104"/>
      <c r="B109" s="441"/>
      <c r="C109" s="58" t="s">
        <v>36</v>
      </c>
      <c r="D109" s="169">
        <v>408</v>
      </c>
      <c r="E109" s="168">
        <v>18</v>
      </c>
      <c r="F109" s="168">
        <v>266</v>
      </c>
      <c r="G109" s="168">
        <v>2</v>
      </c>
      <c r="H109" s="168">
        <v>1</v>
      </c>
      <c r="I109" s="168">
        <v>457</v>
      </c>
      <c r="J109" s="168">
        <v>9</v>
      </c>
      <c r="K109" s="168">
        <v>342</v>
      </c>
      <c r="L109" s="168">
        <v>50</v>
      </c>
      <c r="M109" s="168">
        <v>50</v>
      </c>
      <c r="N109" s="168">
        <v>34</v>
      </c>
      <c r="O109" s="168">
        <v>13</v>
      </c>
      <c r="P109" s="168">
        <v>65</v>
      </c>
      <c r="Q109" s="168">
        <v>749</v>
      </c>
      <c r="R109" s="168">
        <v>154</v>
      </c>
      <c r="S109" s="168">
        <v>9</v>
      </c>
      <c r="T109" s="168">
        <v>7</v>
      </c>
      <c r="U109" s="168">
        <v>258</v>
      </c>
      <c r="V109" s="168">
        <v>39</v>
      </c>
      <c r="W109" s="168">
        <v>81</v>
      </c>
      <c r="X109" s="168">
        <v>0</v>
      </c>
      <c r="Y109" s="168">
        <v>68</v>
      </c>
      <c r="Z109" s="168">
        <v>57</v>
      </c>
      <c r="AA109" s="168">
        <v>26</v>
      </c>
      <c r="AB109" s="168">
        <v>13</v>
      </c>
      <c r="AC109" s="174">
        <v>3176</v>
      </c>
    </row>
    <row r="110" spans="1:29">
      <c r="A110" s="104"/>
      <c r="B110" s="442" t="s">
        <v>101</v>
      </c>
      <c r="C110" s="429" t="s">
        <v>102</v>
      </c>
      <c r="D110" s="172">
        <v>1</v>
      </c>
      <c r="E110" s="173">
        <v>0</v>
      </c>
      <c r="F110" s="173">
        <v>0</v>
      </c>
      <c r="G110" s="173">
        <v>0</v>
      </c>
      <c r="H110" s="173">
        <v>0</v>
      </c>
      <c r="I110" s="173">
        <v>1</v>
      </c>
      <c r="J110" s="173">
        <v>0</v>
      </c>
      <c r="K110" s="173">
        <v>1</v>
      </c>
      <c r="L110" s="173">
        <v>0</v>
      </c>
      <c r="M110" s="173">
        <v>0</v>
      </c>
      <c r="N110" s="173">
        <v>0</v>
      </c>
      <c r="O110" s="173">
        <v>0</v>
      </c>
      <c r="P110" s="173">
        <v>0</v>
      </c>
      <c r="Q110" s="173">
        <v>23</v>
      </c>
      <c r="R110" s="173">
        <v>0</v>
      </c>
      <c r="S110" s="173">
        <v>0</v>
      </c>
      <c r="T110" s="173">
        <v>0</v>
      </c>
      <c r="U110" s="173">
        <v>1</v>
      </c>
      <c r="V110" s="173">
        <v>0</v>
      </c>
      <c r="W110" s="173">
        <v>3</v>
      </c>
      <c r="X110" s="173">
        <v>0</v>
      </c>
      <c r="Y110" s="173">
        <v>0</v>
      </c>
      <c r="Z110" s="173">
        <v>0</v>
      </c>
      <c r="AA110" s="173">
        <v>0</v>
      </c>
      <c r="AB110" s="173">
        <v>0</v>
      </c>
      <c r="AC110" s="291">
        <v>30</v>
      </c>
    </row>
    <row r="111" spans="1:29">
      <c r="A111" s="104"/>
      <c r="B111" s="441"/>
      <c r="C111" s="58" t="s">
        <v>103</v>
      </c>
      <c r="D111" s="169">
        <v>0</v>
      </c>
      <c r="E111" s="168">
        <v>0</v>
      </c>
      <c r="F111" s="168">
        <v>2</v>
      </c>
      <c r="G111" s="168">
        <v>0</v>
      </c>
      <c r="H111" s="168">
        <v>0</v>
      </c>
      <c r="I111" s="168">
        <v>1</v>
      </c>
      <c r="J111" s="168">
        <v>0</v>
      </c>
      <c r="K111" s="168">
        <v>0</v>
      </c>
      <c r="L111" s="168">
        <v>0</v>
      </c>
      <c r="M111" s="168">
        <v>0</v>
      </c>
      <c r="N111" s="168">
        <v>0</v>
      </c>
      <c r="O111" s="168">
        <v>0</v>
      </c>
      <c r="P111" s="168">
        <v>1</v>
      </c>
      <c r="Q111" s="168">
        <v>101</v>
      </c>
      <c r="R111" s="168">
        <v>9</v>
      </c>
      <c r="S111" s="168">
        <v>0</v>
      </c>
      <c r="T111" s="168">
        <v>0</v>
      </c>
      <c r="U111" s="168">
        <v>12</v>
      </c>
      <c r="V111" s="168">
        <v>0</v>
      </c>
      <c r="W111" s="168">
        <v>12</v>
      </c>
      <c r="X111" s="168">
        <v>0</v>
      </c>
      <c r="Y111" s="168">
        <v>0</v>
      </c>
      <c r="Z111" s="168">
        <v>1</v>
      </c>
      <c r="AA111" s="168">
        <v>0</v>
      </c>
      <c r="AB111" s="168">
        <v>0</v>
      </c>
      <c r="AC111" s="174">
        <v>139</v>
      </c>
    </row>
    <row r="112" spans="1:29" ht="13.5" customHeight="1">
      <c r="A112" s="104"/>
      <c r="B112" s="441"/>
      <c r="C112" s="58" t="s">
        <v>104</v>
      </c>
      <c r="D112" s="169">
        <v>0</v>
      </c>
      <c r="E112" s="168">
        <v>0</v>
      </c>
      <c r="F112" s="168">
        <v>0</v>
      </c>
      <c r="G112" s="168">
        <v>0</v>
      </c>
      <c r="H112" s="168">
        <v>0</v>
      </c>
      <c r="I112" s="168">
        <v>0</v>
      </c>
      <c r="J112" s="168">
        <v>0</v>
      </c>
      <c r="K112" s="168">
        <v>0</v>
      </c>
      <c r="L112" s="168">
        <v>0</v>
      </c>
      <c r="M112" s="168">
        <v>0</v>
      </c>
      <c r="N112" s="168">
        <v>0</v>
      </c>
      <c r="O112" s="168">
        <v>0</v>
      </c>
      <c r="P112" s="168">
        <v>0</v>
      </c>
      <c r="Q112" s="168">
        <v>0</v>
      </c>
      <c r="R112" s="168">
        <v>0</v>
      </c>
      <c r="S112" s="168">
        <v>0</v>
      </c>
      <c r="T112" s="168">
        <v>0</v>
      </c>
      <c r="U112" s="168">
        <v>1</v>
      </c>
      <c r="V112" s="168">
        <v>0</v>
      </c>
      <c r="W112" s="168">
        <v>0</v>
      </c>
      <c r="X112" s="168">
        <v>0</v>
      </c>
      <c r="Y112" s="168">
        <v>0</v>
      </c>
      <c r="Z112" s="168">
        <v>0</v>
      </c>
      <c r="AA112" s="168">
        <v>0</v>
      </c>
      <c r="AB112" s="168">
        <v>0</v>
      </c>
      <c r="AC112" s="174">
        <v>1</v>
      </c>
    </row>
    <row r="113" spans="1:29" ht="27" customHeight="1">
      <c r="A113" s="104"/>
      <c r="B113" s="441"/>
      <c r="C113" s="58" t="s">
        <v>106</v>
      </c>
      <c r="D113" s="169">
        <v>13</v>
      </c>
      <c r="E113" s="168">
        <v>0</v>
      </c>
      <c r="F113" s="168">
        <v>1</v>
      </c>
      <c r="G113" s="168">
        <v>0</v>
      </c>
      <c r="H113" s="168">
        <v>0</v>
      </c>
      <c r="I113" s="168">
        <v>19</v>
      </c>
      <c r="J113" s="168">
        <v>0</v>
      </c>
      <c r="K113" s="168">
        <v>5</v>
      </c>
      <c r="L113" s="168">
        <v>0</v>
      </c>
      <c r="M113" s="168">
        <v>0</v>
      </c>
      <c r="N113" s="168">
        <v>0</v>
      </c>
      <c r="O113" s="168">
        <v>3</v>
      </c>
      <c r="P113" s="168">
        <v>1</v>
      </c>
      <c r="Q113" s="168">
        <v>36</v>
      </c>
      <c r="R113" s="168">
        <v>5</v>
      </c>
      <c r="S113" s="168">
        <v>2</v>
      </c>
      <c r="T113" s="168">
        <v>0</v>
      </c>
      <c r="U113" s="168">
        <v>13</v>
      </c>
      <c r="V113" s="168">
        <v>0</v>
      </c>
      <c r="W113" s="168">
        <v>4</v>
      </c>
      <c r="X113" s="168">
        <v>0</v>
      </c>
      <c r="Y113" s="168">
        <v>0</v>
      </c>
      <c r="Z113" s="168">
        <v>0</v>
      </c>
      <c r="AA113" s="168">
        <v>0</v>
      </c>
      <c r="AB113" s="168">
        <v>0</v>
      </c>
      <c r="AC113" s="174">
        <v>102</v>
      </c>
    </row>
    <row r="114" spans="1:29">
      <c r="A114" s="104"/>
      <c r="B114" s="441"/>
      <c r="C114" s="58" t="s">
        <v>300</v>
      </c>
      <c r="D114" s="169">
        <v>0</v>
      </c>
      <c r="E114" s="168">
        <v>0</v>
      </c>
      <c r="F114" s="168">
        <v>0</v>
      </c>
      <c r="G114" s="168">
        <v>0</v>
      </c>
      <c r="H114" s="168">
        <v>0</v>
      </c>
      <c r="I114" s="168">
        <v>1</v>
      </c>
      <c r="J114" s="168">
        <v>0</v>
      </c>
      <c r="K114" s="168">
        <v>5</v>
      </c>
      <c r="L114" s="168">
        <v>0</v>
      </c>
      <c r="M114" s="168">
        <v>0</v>
      </c>
      <c r="N114" s="168">
        <v>0</v>
      </c>
      <c r="O114" s="168">
        <v>0</v>
      </c>
      <c r="P114" s="168">
        <v>0</v>
      </c>
      <c r="Q114" s="168">
        <v>6</v>
      </c>
      <c r="R114" s="168">
        <v>0</v>
      </c>
      <c r="S114" s="168">
        <v>0</v>
      </c>
      <c r="T114" s="168">
        <v>0</v>
      </c>
      <c r="U114" s="168">
        <v>2</v>
      </c>
      <c r="V114" s="168">
        <v>0</v>
      </c>
      <c r="W114" s="168">
        <v>1</v>
      </c>
      <c r="X114" s="168">
        <v>0</v>
      </c>
      <c r="Y114" s="168">
        <v>0</v>
      </c>
      <c r="Z114" s="168">
        <v>0</v>
      </c>
      <c r="AA114" s="168">
        <v>0</v>
      </c>
      <c r="AB114" s="168">
        <v>0</v>
      </c>
      <c r="AC114" s="174">
        <v>15</v>
      </c>
    </row>
    <row r="115" spans="1:29">
      <c r="A115" s="104"/>
      <c r="B115" s="443"/>
      <c r="C115" s="444" t="s">
        <v>36</v>
      </c>
      <c r="D115" s="170">
        <v>14</v>
      </c>
      <c r="E115" s="171">
        <v>0</v>
      </c>
      <c r="F115" s="171">
        <v>3</v>
      </c>
      <c r="G115" s="171">
        <v>0</v>
      </c>
      <c r="H115" s="171">
        <v>0</v>
      </c>
      <c r="I115" s="171">
        <v>22</v>
      </c>
      <c r="J115" s="171">
        <v>0</v>
      </c>
      <c r="K115" s="171">
        <v>11</v>
      </c>
      <c r="L115" s="171">
        <v>0</v>
      </c>
      <c r="M115" s="171">
        <v>0</v>
      </c>
      <c r="N115" s="171">
        <v>0</v>
      </c>
      <c r="O115" s="171">
        <v>3</v>
      </c>
      <c r="P115" s="171">
        <v>2</v>
      </c>
      <c r="Q115" s="171">
        <v>166</v>
      </c>
      <c r="R115" s="171">
        <v>14</v>
      </c>
      <c r="S115" s="171">
        <v>2</v>
      </c>
      <c r="T115" s="171">
        <v>0</v>
      </c>
      <c r="U115" s="171">
        <v>29</v>
      </c>
      <c r="V115" s="171">
        <v>0</v>
      </c>
      <c r="W115" s="171">
        <v>20</v>
      </c>
      <c r="X115" s="171">
        <v>0</v>
      </c>
      <c r="Y115" s="171">
        <v>0</v>
      </c>
      <c r="Z115" s="171">
        <v>1</v>
      </c>
      <c r="AA115" s="171">
        <v>0</v>
      </c>
      <c r="AB115" s="171">
        <v>0</v>
      </c>
      <c r="AC115" s="175">
        <v>287</v>
      </c>
    </row>
    <row r="116" spans="1:29">
      <c r="A116" s="104"/>
      <c r="B116" s="441" t="s">
        <v>108</v>
      </c>
      <c r="C116" s="58" t="s">
        <v>109</v>
      </c>
      <c r="D116" s="169">
        <v>0</v>
      </c>
      <c r="E116" s="168">
        <v>0</v>
      </c>
      <c r="F116" s="168">
        <v>0</v>
      </c>
      <c r="G116" s="168">
        <v>0</v>
      </c>
      <c r="H116" s="168">
        <v>0</v>
      </c>
      <c r="I116" s="168">
        <v>1</v>
      </c>
      <c r="J116" s="168">
        <v>0</v>
      </c>
      <c r="K116" s="168">
        <v>0</v>
      </c>
      <c r="L116" s="168">
        <v>0</v>
      </c>
      <c r="M116" s="168">
        <v>0</v>
      </c>
      <c r="N116" s="168">
        <v>0</v>
      </c>
      <c r="O116" s="168">
        <v>0</v>
      </c>
      <c r="P116" s="168">
        <v>2</v>
      </c>
      <c r="Q116" s="168">
        <v>75</v>
      </c>
      <c r="R116" s="168">
        <v>13</v>
      </c>
      <c r="S116" s="168">
        <v>0</v>
      </c>
      <c r="T116" s="168">
        <v>0</v>
      </c>
      <c r="U116" s="168">
        <v>2</v>
      </c>
      <c r="V116" s="168">
        <v>0</v>
      </c>
      <c r="W116" s="168">
        <v>7</v>
      </c>
      <c r="X116" s="168">
        <v>0</v>
      </c>
      <c r="Y116" s="168">
        <v>0</v>
      </c>
      <c r="Z116" s="168">
        <v>2</v>
      </c>
      <c r="AA116" s="168">
        <v>0</v>
      </c>
      <c r="AB116" s="168">
        <v>0</v>
      </c>
      <c r="AC116" s="174">
        <v>102</v>
      </c>
    </row>
    <row r="117" spans="1:29">
      <c r="A117" s="104"/>
      <c r="B117" s="441"/>
      <c r="C117" s="58" t="s">
        <v>110</v>
      </c>
      <c r="D117" s="169">
        <v>6</v>
      </c>
      <c r="E117" s="168">
        <v>0</v>
      </c>
      <c r="F117" s="168">
        <v>2</v>
      </c>
      <c r="G117" s="168">
        <v>0</v>
      </c>
      <c r="H117" s="168">
        <v>0</v>
      </c>
      <c r="I117" s="168">
        <v>9</v>
      </c>
      <c r="J117" s="168">
        <v>0</v>
      </c>
      <c r="K117" s="168">
        <v>11</v>
      </c>
      <c r="L117" s="168">
        <v>0</v>
      </c>
      <c r="M117" s="168">
        <v>1</v>
      </c>
      <c r="N117" s="168">
        <v>0</v>
      </c>
      <c r="O117" s="168">
        <v>3</v>
      </c>
      <c r="P117" s="168">
        <v>12</v>
      </c>
      <c r="Q117" s="168">
        <v>155</v>
      </c>
      <c r="R117" s="168">
        <v>27</v>
      </c>
      <c r="S117" s="168">
        <v>0</v>
      </c>
      <c r="T117" s="168">
        <v>0</v>
      </c>
      <c r="U117" s="168">
        <v>41</v>
      </c>
      <c r="V117" s="168">
        <v>1</v>
      </c>
      <c r="W117" s="168">
        <v>26</v>
      </c>
      <c r="X117" s="168">
        <v>0</v>
      </c>
      <c r="Y117" s="168">
        <v>0</v>
      </c>
      <c r="Z117" s="168">
        <v>8</v>
      </c>
      <c r="AA117" s="168">
        <v>1</v>
      </c>
      <c r="AB117" s="168">
        <v>0</v>
      </c>
      <c r="AC117" s="174">
        <v>303</v>
      </c>
    </row>
    <row r="118" spans="1:29">
      <c r="A118" s="104"/>
      <c r="B118" s="441"/>
      <c r="C118" s="58" t="s">
        <v>111</v>
      </c>
      <c r="D118" s="169">
        <v>6</v>
      </c>
      <c r="E118" s="168">
        <v>0</v>
      </c>
      <c r="F118" s="168">
        <v>13</v>
      </c>
      <c r="G118" s="168">
        <v>0</v>
      </c>
      <c r="H118" s="168">
        <v>0</v>
      </c>
      <c r="I118" s="168">
        <v>23</v>
      </c>
      <c r="J118" s="168">
        <v>0</v>
      </c>
      <c r="K118" s="168">
        <v>39</v>
      </c>
      <c r="L118" s="168">
        <v>0</v>
      </c>
      <c r="M118" s="168">
        <v>0</v>
      </c>
      <c r="N118" s="168">
        <v>0</v>
      </c>
      <c r="O118" s="168">
        <v>0</v>
      </c>
      <c r="P118" s="168">
        <v>13</v>
      </c>
      <c r="Q118" s="168">
        <v>66</v>
      </c>
      <c r="R118" s="168">
        <v>1</v>
      </c>
      <c r="S118" s="168">
        <v>0</v>
      </c>
      <c r="T118" s="168">
        <v>0</v>
      </c>
      <c r="U118" s="168">
        <v>11</v>
      </c>
      <c r="V118" s="168">
        <v>0</v>
      </c>
      <c r="W118" s="168">
        <v>2</v>
      </c>
      <c r="X118" s="168">
        <v>0</v>
      </c>
      <c r="Y118" s="168">
        <v>0</v>
      </c>
      <c r="Z118" s="168">
        <v>0</v>
      </c>
      <c r="AA118" s="168">
        <v>0</v>
      </c>
      <c r="AB118" s="168">
        <v>1</v>
      </c>
      <c r="AC118" s="174">
        <v>175</v>
      </c>
    </row>
    <row r="119" spans="1:29">
      <c r="A119" s="104"/>
      <c r="B119" s="441"/>
      <c r="C119" s="58" t="s">
        <v>36</v>
      </c>
      <c r="D119" s="169">
        <v>12</v>
      </c>
      <c r="E119" s="168">
        <v>0</v>
      </c>
      <c r="F119" s="168">
        <v>15</v>
      </c>
      <c r="G119" s="168">
        <v>0</v>
      </c>
      <c r="H119" s="168">
        <v>0</v>
      </c>
      <c r="I119" s="168">
        <v>33</v>
      </c>
      <c r="J119" s="168">
        <v>0</v>
      </c>
      <c r="K119" s="168">
        <v>50</v>
      </c>
      <c r="L119" s="168">
        <v>0</v>
      </c>
      <c r="M119" s="168">
        <v>1</v>
      </c>
      <c r="N119" s="168">
        <v>0</v>
      </c>
      <c r="O119" s="168">
        <v>3</v>
      </c>
      <c r="P119" s="168">
        <v>27</v>
      </c>
      <c r="Q119" s="168">
        <v>296</v>
      </c>
      <c r="R119" s="168">
        <v>41</v>
      </c>
      <c r="S119" s="168">
        <v>0</v>
      </c>
      <c r="T119" s="168">
        <v>0</v>
      </c>
      <c r="U119" s="168">
        <v>54</v>
      </c>
      <c r="V119" s="168">
        <v>1</v>
      </c>
      <c r="W119" s="168">
        <v>35</v>
      </c>
      <c r="X119" s="168">
        <v>0</v>
      </c>
      <c r="Y119" s="168">
        <v>0</v>
      </c>
      <c r="Z119" s="168">
        <v>10</v>
      </c>
      <c r="AA119" s="168">
        <v>1</v>
      </c>
      <c r="AB119" s="168">
        <v>1</v>
      </c>
      <c r="AC119" s="174">
        <v>580</v>
      </c>
    </row>
    <row r="120" spans="1:29">
      <c r="A120" s="446"/>
      <c r="B120" s="445" t="s">
        <v>36</v>
      </c>
      <c r="C120" s="440"/>
      <c r="D120" s="179">
        <v>434</v>
      </c>
      <c r="E120" s="178">
        <v>18</v>
      </c>
      <c r="F120" s="178">
        <v>284</v>
      </c>
      <c r="G120" s="178">
        <v>2</v>
      </c>
      <c r="H120" s="178">
        <v>1</v>
      </c>
      <c r="I120" s="178">
        <v>512</v>
      </c>
      <c r="J120" s="178">
        <v>9</v>
      </c>
      <c r="K120" s="178">
        <v>403</v>
      </c>
      <c r="L120" s="178">
        <v>50</v>
      </c>
      <c r="M120" s="178">
        <v>51</v>
      </c>
      <c r="N120" s="178">
        <v>34</v>
      </c>
      <c r="O120" s="178">
        <v>19</v>
      </c>
      <c r="P120" s="178">
        <v>94</v>
      </c>
      <c r="Q120" s="178">
        <v>1211</v>
      </c>
      <c r="R120" s="178">
        <v>209</v>
      </c>
      <c r="S120" s="178">
        <v>11</v>
      </c>
      <c r="T120" s="178">
        <v>7</v>
      </c>
      <c r="U120" s="178">
        <v>341</v>
      </c>
      <c r="V120" s="178">
        <v>40</v>
      </c>
      <c r="W120" s="178">
        <v>136</v>
      </c>
      <c r="X120" s="178">
        <v>0</v>
      </c>
      <c r="Y120" s="178">
        <v>68</v>
      </c>
      <c r="Z120" s="178">
        <v>68</v>
      </c>
      <c r="AA120" s="178">
        <v>27</v>
      </c>
      <c r="AB120" s="178">
        <v>14</v>
      </c>
      <c r="AC120" s="180">
        <v>4043</v>
      </c>
    </row>
    <row r="121" spans="1:29">
      <c r="A121" s="104" t="s">
        <v>19</v>
      </c>
      <c r="B121" s="441" t="s">
        <v>112</v>
      </c>
      <c r="C121" s="58" t="s">
        <v>113</v>
      </c>
      <c r="D121" s="169">
        <v>485</v>
      </c>
      <c r="E121" s="168">
        <v>0</v>
      </c>
      <c r="F121" s="168">
        <v>509</v>
      </c>
      <c r="G121" s="168">
        <v>0</v>
      </c>
      <c r="H121" s="168">
        <v>0</v>
      </c>
      <c r="I121" s="168">
        <v>584</v>
      </c>
      <c r="J121" s="168">
        <v>0</v>
      </c>
      <c r="K121" s="168">
        <v>911</v>
      </c>
      <c r="L121" s="168">
        <v>0</v>
      </c>
      <c r="M121" s="168">
        <v>0</v>
      </c>
      <c r="N121" s="168">
        <v>3</v>
      </c>
      <c r="O121" s="168">
        <v>16</v>
      </c>
      <c r="P121" s="168">
        <v>247</v>
      </c>
      <c r="Q121" s="168">
        <v>7070</v>
      </c>
      <c r="R121" s="168">
        <v>340</v>
      </c>
      <c r="S121" s="168">
        <v>26</v>
      </c>
      <c r="T121" s="168">
        <v>0</v>
      </c>
      <c r="U121" s="168">
        <v>2161</v>
      </c>
      <c r="V121" s="168">
        <v>1</v>
      </c>
      <c r="W121" s="168">
        <v>853</v>
      </c>
      <c r="X121" s="168">
        <v>0</v>
      </c>
      <c r="Y121" s="168">
        <v>0</v>
      </c>
      <c r="Z121" s="168">
        <v>2</v>
      </c>
      <c r="AA121" s="168">
        <v>1</v>
      </c>
      <c r="AB121" s="168">
        <v>0</v>
      </c>
      <c r="AC121" s="174">
        <v>13209</v>
      </c>
    </row>
    <row r="122" spans="1:29">
      <c r="A122" s="104"/>
      <c r="B122" s="58"/>
      <c r="C122" s="58" t="s">
        <v>114</v>
      </c>
      <c r="D122" s="169">
        <v>2</v>
      </c>
      <c r="E122" s="168">
        <v>0</v>
      </c>
      <c r="F122" s="168">
        <v>5</v>
      </c>
      <c r="G122" s="168">
        <v>0</v>
      </c>
      <c r="H122" s="168">
        <v>0</v>
      </c>
      <c r="I122" s="168">
        <v>31</v>
      </c>
      <c r="J122" s="168">
        <v>0</v>
      </c>
      <c r="K122" s="168">
        <v>51</v>
      </c>
      <c r="L122" s="168">
        <v>2</v>
      </c>
      <c r="M122" s="168">
        <v>0</v>
      </c>
      <c r="N122" s="168">
        <v>2</v>
      </c>
      <c r="O122" s="168">
        <v>5</v>
      </c>
      <c r="P122" s="168">
        <v>42</v>
      </c>
      <c r="Q122" s="168">
        <v>2732</v>
      </c>
      <c r="R122" s="168">
        <v>153</v>
      </c>
      <c r="S122" s="168">
        <v>3</v>
      </c>
      <c r="T122" s="168">
        <v>0</v>
      </c>
      <c r="U122" s="168">
        <v>259</v>
      </c>
      <c r="V122" s="168">
        <v>2</v>
      </c>
      <c r="W122" s="168">
        <v>345</v>
      </c>
      <c r="X122" s="168">
        <v>0</v>
      </c>
      <c r="Y122" s="168">
        <v>1</v>
      </c>
      <c r="Z122" s="168">
        <v>30</v>
      </c>
      <c r="AA122" s="168">
        <v>12</v>
      </c>
      <c r="AB122" s="168">
        <v>2</v>
      </c>
      <c r="AC122" s="174">
        <v>3679</v>
      </c>
    </row>
    <row r="123" spans="1:29">
      <c r="A123" s="104"/>
      <c r="B123" s="441"/>
      <c r="C123" s="58" t="s">
        <v>301</v>
      </c>
      <c r="D123" s="169">
        <v>0</v>
      </c>
      <c r="E123" s="168">
        <v>0</v>
      </c>
      <c r="F123" s="168">
        <v>0</v>
      </c>
      <c r="G123" s="168">
        <v>0</v>
      </c>
      <c r="H123" s="168">
        <v>0</v>
      </c>
      <c r="I123" s="168">
        <v>0</v>
      </c>
      <c r="J123" s="168">
        <v>0</v>
      </c>
      <c r="K123" s="168">
        <v>0</v>
      </c>
      <c r="L123" s="168">
        <v>0</v>
      </c>
      <c r="M123" s="168">
        <v>0</v>
      </c>
      <c r="N123" s="168">
        <v>0</v>
      </c>
      <c r="O123" s="168">
        <v>0</v>
      </c>
      <c r="P123" s="168">
        <v>0</v>
      </c>
      <c r="Q123" s="168">
        <v>29</v>
      </c>
      <c r="R123" s="168">
        <v>0</v>
      </c>
      <c r="S123" s="168">
        <v>0</v>
      </c>
      <c r="T123" s="168">
        <v>0</v>
      </c>
      <c r="U123" s="168">
        <v>2</v>
      </c>
      <c r="V123" s="168">
        <v>0</v>
      </c>
      <c r="W123" s="168">
        <v>0</v>
      </c>
      <c r="X123" s="168">
        <v>0</v>
      </c>
      <c r="Y123" s="168">
        <v>0</v>
      </c>
      <c r="Z123" s="168">
        <v>0</v>
      </c>
      <c r="AA123" s="168">
        <v>0</v>
      </c>
      <c r="AB123" s="168">
        <v>0</v>
      </c>
      <c r="AC123" s="174">
        <v>31</v>
      </c>
    </row>
    <row r="124" spans="1:29">
      <c r="A124" s="104"/>
      <c r="B124" s="441"/>
      <c r="C124" s="58" t="s">
        <v>36</v>
      </c>
      <c r="D124" s="169">
        <v>487</v>
      </c>
      <c r="E124" s="168">
        <v>0</v>
      </c>
      <c r="F124" s="168">
        <v>514</v>
      </c>
      <c r="G124" s="168">
        <v>0</v>
      </c>
      <c r="H124" s="168">
        <v>0</v>
      </c>
      <c r="I124" s="168">
        <v>615</v>
      </c>
      <c r="J124" s="168">
        <v>0</v>
      </c>
      <c r="K124" s="168">
        <v>962</v>
      </c>
      <c r="L124" s="168">
        <v>2</v>
      </c>
      <c r="M124" s="168">
        <v>0</v>
      </c>
      <c r="N124" s="168">
        <v>5</v>
      </c>
      <c r="O124" s="168">
        <v>21</v>
      </c>
      <c r="P124" s="168">
        <v>289</v>
      </c>
      <c r="Q124" s="168">
        <v>9831</v>
      </c>
      <c r="R124" s="168">
        <v>493</v>
      </c>
      <c r="S124" s="168">
        <v>29</v>
      </c>
      <c r="T124" s="168">
        <v>0</v>
      </c>
      <c r="U124" s="168">
        <v>2422</v>
      </c>
      <c r="V124" s="168">
        <v>3</v>
      </c>
      <c r="W124" s="168">
        <v>1198</v>
      </c>
      <c r="X124" s="168">
        <v>0</v>
      </c>
      <c r="Y124" s="168">
        <v>1</v>
      </c>
      <c r="Z124" s="168">
        <v>32</v>
      </c>
      <c r="AA124" s="168">
        <v>13</v>
      </c>
      <c r="AB124" s="168">
        <v>2</v>
      </c>
      <c r="AC124" s="174">
        <v>16919</v>
      </c>
    </row>
    <row r="125" spans="1:29" ht="26.25">
      <c r="A125" s="104"/>
      <c r="B125" s="442" t="s">
        <v>187</v>
      </c>
      <c r="C125" s="429" t="s">
        <v>115</v>
      </c>
      <c r="D125" s="172">
        <v>0</v>
      </c>
      <c r="E125" s="173">
        <v>0</v>
      </c>
      <c r="F125" s="173">
        <v>0</v>
      </c>
      <c r="G125" s="173">
        <v>0</v>
      </c>
      <c r="H125" s="173">
        <v>0</v>
      </c>
      <c r="I125" s="173">
        <v>0</v>
      </c>
      <c r="J125" s="173">
        <v>0</v>
      </c>
      <c r="K125" s="173">
        <v>0</v>
      </c>
      <c r="L125" s="173">
        <v>0</v>
      </c>
      <c r="M125" s="173">
        <v>0</v>
      </c>
      <c r="N125" s="173">
        <v>1</v>
      </c>
      <c r="O125" s="173">
        <v>0</v>
      </c>
      <c r="P125" s="173">
        <v>0</v>
      </c>
      <c r="Q125" s="173">
        <v>380</v>
      </c>
      <c r="R125" s="173">
        <v>39</v>
      </c>
      <c r="S125" s="173">
        <v>0</v>
      </c>
      <c r="T125" s="173">
        <v>0</v>
      </c>
      <c r="U125" s="173">
        <v>27</v>
      </c>
      <c r="V125" s="173">
        <v>0</v>
      </c>
      <c r="W125" s="173">
        <v>325</v>
      </c>
      <c r="X125" s="173">
        <v>0</v>
      </c>
      <c r="Y125" s="173">
        <v>0</v>
      </c>
      <c r="Z125" s="173">
        <v>0</v>
      </c>
      <c r="AA125" s="173">
        <v>0</v>
      </c>
      <c r="AB125" s="173">
        <v>0</v>
      </c>
      <c r="AC125" s="291">
        <v>772</v>
      </c>
    </row>
    <row r="126" spans="1:29">
      <c r="A126" s="104"/>
      <c r="B126" s="441"/>
      <c r="C126" s="58" t="s">
        <v>116</v>
      </c>
      <c r="D126" s="169">
        <v>0</v>
      </c>
      <c r="E126" s="168">
        <v>0</v>
      </c>
      <c r="F126" s="168">
        <v>0</v>
      </c>
      <c r="G126" s="168">
        <v>0</v>
      </c>
      <c r="H126" s="168">
        <v>0</v>
      </c>
      <c r="I126" s="168">
        <v>0</v>
      </c>
      <c r="J126" s="168">
        <v>0</v>
      </c>
      <c r="K126" s="168">
        <v>0</v>
      </c>
      <c r="L126" s="168">
        <v>0</v>
      </c>
      <c r="M126" s="168">
        <v>0</v>
      </c>
      <c r="N126" s="168">
        <v>0</v>
      </c>
      <c r="O126" s="168">
        <v>0</v>
      </c>
      <c r="P126" s="168">
        <v>0</v>
      </c>
      <c r="Q126" s="168">
        <v>8</v>
      </c>
      <c r="R126" s="168">
        <v>0</v>
      </c>
      <c r="S126" s="168">
        <v>0</v>
      </c>
      <c r="T126" s="168">
        <v>0</v>
      </c>
      <c r="U126" s="168">
        <v>2</v>
      </c>
      <c r="V126" s="168">
        <v>0</v>
      </c>
      <c r="W126" s="168">
        <v>3</v>
      </c>
      <c r="X126" s="168">
        <v>0</v>
      </c>
      <c r="Y126" s="168">
        <v>0</v>
      </c>
      <c r="Z126" s="168">
        <v>0</v>
      </c>
      <c r="AA126" s="168">
        <v>0</v>
      </c>
      <c r="AB126" s="168">
        <v>0</v>
      </c>
      <c r="AC126" s="174">
        <v>13</v>
      </c>
    </row>
    <row r="127" spans="1:29">
      <c r="A127" s="104"/>
      <c r="B127" s="443"/>
      <c r="C127" s="444" t="s">
        <v>36</v>
      </c>
      <c r="D127" s="170">
        <v>0</v>
      </c>
      <c r="E127" s="171">
        <v>0</v>
      </c>
      <c r="F127" s="171">
        <v>0</v>
      </c>
      <c r="G127" s="171">
        <v>0</v>
      </c>
      <c r="H127" s="171">
        <v>0</v>
      </c>
      <c r="I127" s="171">
        <v>0</v>
      </c>
      <c r="J127" s="171">
        <v>0</v>
      </c>
      <c r="K127" s="171">
        <v>0</v>
      </c>
      <c r="L127" s="171">
        <v>0</v>
      </c>
      <c r="M127" s="171">
        <v>0</v>
      </c>
      <c r="N127" s="171">
        <v>1</v>
      </c>
      <c r="O127" s="171">
        <v>0</v>
      </c>
      <c r="P127" s="171">
        <v>0</v>
      </c>
      <c r="Q127" s="171">
        <v>388</v>
      </c>
      <c r="R127" s="171">
        <v>39</v>
      </c>
      <c r="S127" s="171">
        <v>0</v>
      </c>
      <c r="T127" s="171">
        <v>0</v>
      </c>
      <c r="U127" s="171">
        <v>29</v>
      </c>
      <c r="V127" s="171">
        <v>0</v>
      </c>
      <c r="W127" s="171">
        <v>328</v>
      </c>
      <c r="X127" s="171">
        <v>0</v>
      </c>
      <c r="Y127" s="171">
        <v>0</v>
      </c>
      <c r="Z127" s="171">
        <v>0</v>
      </c>
      <c r="AA127" s="171">
        <v>0</v>
      </c>
      <c r="AB127" s="171">
        <v>0</v>
      </c>
      <c r="AC127" s="175">
        <v>785</v>
      </c>
    </row>
    <row r="128" spans="1:29">
      <c r="A128" s="104"/>
      <c r="B128" s="442" t="s">
        <v>117</v>
      </c>
      <c r="C128" s="429" t="s">
        <v>283</v>
      </c>
      <c r="D128" s="172">
        <v>93</v>
      </c>
      <c r="E128" s="173">
        <v>0</v>
      </c>
      <c r="F128" s="173">
        <v>441</v>
      </c>
      <c r="G128" s="173">
        <v>0</v>
      </c>
      <c r="H128" s="173">
        <v>0</v>
      </c>
      <c r="I128" s="173">
        <v>661</v>
      </c>
      <c r="J128" s="173">
        <v>0</v>
      </c>
      <c r="K128" s="173">
        <v>918</v>
      </c>
      <c r="L128" s="173">
        <v>0</v>
      </c>
      <c r="M128" s="173">
        <v>0</v>
      </c>
      <c r="N128" s="173">
        <v>2</v>
      </c>
      <c r="O128" s="173">
        <v>17</v>
      </c>
      <c r="P128" s="173">
        <v>224</v>
      </c>
      <c r="Q128" s="173">
        <v>5007</v>
      </c>
      <c r="R128" s="173">
        <v>129</v>
      </c>
      <c r="S128" s="173">
        <v>9</v>
      </c>
      <c r="T128" s="173">
        <v>0</v>
      </c>
      <c r="U128" s="173">
        <v>1015</v>
      </c>
      <c r="V128" s="173">
        <v>0</v>
      </c>
      <c r="W128" s="173">
        <v>61</v>
      </c>
      <c r="X128" s="173">
        <v>0</v>
      </c>
      <c r="Y128" s="173">
        <v>1</v>
      </c>
      <c r="Z128" s="173">
        <v>0</v>
      </c>
      <c r="AA128" s="173">
        <v>1</v>
      </c>
      <c r="AB128" s="173">
        <v>0</v>
      </c>
      <c r="AC128" s="291">
        <v>8579</v>
      </c>
    </row>
    <row r="129" spans="1:29">
      <c r="A129" s="104"/>
      <c r="B129" s="441"/>
      <c r="C129" s="58" t="s">
        <v>309</v>
      </c>
      <c r="D129" s="169">
        <v>1</v>
      </c>
      <c r="E129" s="168">
        <v>0</v>
      </c>
      <c r="F129" s="168">
        <v>4</v>
      </c>
      <c r="G129" s="168">
        <v>0</v>
      </c>
      <c r="H129" s="168">
        <v>0</v>
      </c>
      <c r="I129" s="168">
        <v>23</v>
      </c>
      <c r="J129" s="168">
        <v>0</v>
      </c>
      <c r="K129" s="168">
        <v>31</v>
      </c>
      <c r="L129" s="168">
        <v>0</v>
      </c>
      <c r="M129" s="168">
        <v>0</v>
      </c>
      <c r="N129" s="168">
        <v>0</v>
      </c>
      <c r="O129" s="168">
        <v>16</v>
      </c>
      <c r="P129" s="168">
        <v>87</v>
      </c>
      <c r="Q129" s="168">
        <v>4902</v>
      </c>
      <c r="R129" s="168">
        <v>249</v>
      </c>
      <c r="S129" s="168">
        <v>28</v>
      </c>
      <c r="T129" s="168">
        <v>0</v>
      </c>
      <c r="U129" s="168">
        <v>1124</v>
      </c>
      <c r="V129" s="168">
        <v>0</v>
      </c>
      <c r="W129" s="168">
        <v>107</v>
      </c>
      <c r="X129" s="168">
        <v>0</v>
      </c>
      <c r="Y129" s="168">
        <v>0</v>
      </c>
      <c r="Z129" s="168">
        <v>2</v>
      </c>
      <c r="AA129" s="168">
        <v>1</v>
      </c>
      <c r="AB129" s="168">
        <v>0</v>
      </c>
      <c r="AC129" s="174">
        <v>6575</v>
      </c>
    </row>
    <row r="130" spans="1:29">
      <c r="A130" s="104"/>
      <c r="B130" s="441"/>
      <c r="C130" s="58" t="s">
        <v>302</v>
      </c>
      <c r="D130" s="169">
        <v>6</v>
      </c>
      <c r="E130" s="168">
        <v>0</v>
      </c>
      <c r="F130" s="168">
        <v>13</v>
      </c>
      <c r="G130" s="168">
        <v>0</v>
      </c>
      <c r="H130" s="168">
        <v>0</v>
      </c>
      <c r="I130" s="168">
        <v>25</v>
      </c>
      <c r="J130" s="168">
        <v>0</v>
      </c>
      <c r="K130" s="168">
        <v>32</v>
      </c>
      <c r="L130" s="168">
        <v>0</v>
      </c>
      <c r="M130" s="168">
        <v>0</v>
      </c>
      <c r="N130" s="168">
        <v>0</v>
      </c>
      <c r="O130" s="168">
        <v>0</v>
      </c>
      <c r="P130" s="168">
        <v>9</v>
      </c>
      <c r="Q130" s="168">
        <v>3650</v>
      </c>
      <c r="R130" s="168">
        <v>108</v>
      </c>
      <c r="S130" s="168">
        <v>2</v>
      </c>
      <c r="T130" s="168">
        <v>0</v>
      </c>
      <c r="U130" s="168">
        <v>240</v>
      </c>
      <c r="V130" s="168">
        <v>1</v>
      </c>
      <c r="W130" s="168">
        <v>537</v>
      </c>
      <c r="X130" s="168">
        <v>0</v>
      </c>
      <c r="Y130" s="168">
        <v>0</v>
      </c>
      <c r="Z130" s="168">
        <v>2</v>
      </c>
      <c r="AA130" s="168">
        <v>1</v>
      </c>
      <c r="AB130" s="168">
        <v>0</v>
      </c>
      <c r="AC130" s="174">
        <v>4626</v>
      </c>
    </row>
    <row r="131" spans="1:29">
      <c r="A131" s="104"/>
      <c r="B131" s="443"/>
      <c r="C131" s="444" t="s">
        <v>36</v>
      </c>
      <c r="D131" s="170">
        <v>100</v>
      </c>
      <c r="E131" s="171">
        <v>0</v>
      </c>
      <c r="F131" s="171">
        <v>458</v>
      </c>
      <c r="G131" s="171">
        <v>0</v>
      </c>
      <c r="H131" s="171">
        <v>0</v>
      </c>
      <c r="I131" s="171">
        <v>709</v>
      </c>
      <c r="J131" s="171">
        <v>0</v>
      </c>
      <c r="K131" s="171">
        <v>981</v>
      </c>
      <c r="L131" s="171">
        <v>0</v>
      </c>
      <c r="M131" s="171">
        <v>0</v>
      </c>
      <c r="N131" s="171">
        <v>2</v>
      </c>
      <c r="O131" s="171">
        <v>33</v>
      </c>
      <c r="P131" s="171">
        <v>320</v>
      </c>
      <c r="Q131" s="171">
        <v>13559</v>
      </c>
      <c r="R131" s="171">
        <v>486</v>
      </c>
      <c r="S131" s="171">
        <v>39</v>
      </c>
      <c r="T131" s="171">
        <v>0</v>
      </c>
      <c r="U131" s="171">
        <v>2379</v>
      </c>
      <c r="V131" s="171">
        <v>1</v>
      </c>
      <c r="W131" s="171">
        <v>705</v>
      </c>
      <c r="X131" s="171">
        <v>0</v>
      </c>
      <c r="Y131" s="171">
        <v>1</v>
      </c>
      <c r="Z131" s="171">
        <v>4</v>
      </c>
      <c r="AA131" s="171">
        <v>3</v>
      </c>
      <c r="AB131" s="171">
        <v>0</v>
      </c>
      <c r="AC131" s="175">
        <v>19780</v>
      </c>
    </row>
    <row r="132" spans="1:29">
      <c r="A132" s="446"/>
      <c r="B132" s="443" t="s">
        <v>36</v>
      </c>
      <c r="C132" s="444"/>
      <c r="D132" s="170">
        <v>587</v>
      </c>
      <c r="E132" s="171">
        <v>0</v>
      </c>
      <c r="F132" s="171">
        <v>972</v>
      </c>
      <c r="G132" s="171">
        <v>0</v>
      </c>
      <c r="H132" s="171">
        <v>0</v>
      </c>
      <c r="I132" s="171">
        <v>1324</v>
      </c>
      <c r="J132" s="171">
        <v>0</v>
      </c>
      <c r="K132" s="171">
        <v>1943</v>
      </c>
      <c r="L132" s="171">
        <v>2</v>
      </c>
      <c r="M132" s="171">
        <v>0</v>
      </c>
      <c r="N132" s="171">
        <v>8</v>
      </c>
      <c r="O132" s="171">
        <v>54</v>
      </c>
      <c r="P132" s="171">
        <v>609</v>
      </c>
      <c r="Q132" s="171">
        <v>23778</v>
      </c>
      <c r="R132" s="171">
        <v>1018</v>
      </c>
      <c r="S132" s="171">
        <v>68</v>
      </c>
      <c r="T132" s="171">
        <v>0</v>
      </c>
      <c r="U132" s="171">
        <v>4830</v>
      </c>
      <c r="V132" s="171">
        <v>4</v>
      </c>
      <c r="W132" s="171">
        <v>2231</v>
      </c>
      <c r="X132" s="171">
        <v>0</v>
      </c>
      <c r="Y132" s="171">
        <v>2</v>
      </c>
      <c r="Z132" s="171">
        <v>36</v>
      </c>
      <c r="AA132" s="171">
        <v>16</v>
      </c>
      <c r="AB132" s="171">
        <v>2</v>
      </c>
      <c r="AC132" s="175">
        <v>37484</v>
      </c>
    </row>
    <row r="133" spans="1:29" ht="39">
      <c r="A133" s="290" t="s">
        <v>20</v>
      </c>
      <c r="B133" s="441" t="s">
        <v>118</v>
      </c>
      <c r="C133" s="58" t="s">
        <v>119</v>
      </c>
      <c r="D133" s="169">
        <v>21</v>
      </c>
      <c r="E133" s="168">
        <v>0</v>
      </c>
      <c r="F133" s="168">
        <v>5</v>
      </c>
      <c r="G133" s="168">
        <v>0</v>
      </c>
      <c r="H133" s="168">
        <v>0</v>
      </c>
      <c r="I133" s="168">
        <v>8</v>
      </c>
      <c r="J133" s="168">
        <v>0</v>
      </c>
      <c r="K133" s="168">
        <v>1</v>
      </c>
      <c r="L133" s="168">
        <v>1</v>
      </c>
      <c r="M133" s="168">
        <v>0</v>
      </c>
      <c r="N133" s="168">
        <v>1</v>
      </c>
      <c r="O133" s="168">
        <v>0</v>
      </c>
      <c r="P133" s="168">
        <v>0</v>
      </c>
      <c r="Q133" s="168">
        <v>7</v>
      </c>
      <c r="R133" s="168">
        <v>2</v>
      </c>
      <c r="S133" s="168">
        <v>0</v>
      </c>
      <c r="T133" s="168">
        <v>0</v>
      </c>
      <c r="U133" s="168">
        <v>0</v>
      </c>
      <c r="V133" s="168">
        <v>0</v>
      </c>
      <c r="W133" s="168">
        <v>0</v>
      </c>
      <c r="X133" s="168">
        <v>0</v>
      </c>
      <c r="Y133" s="168">
        <v>2</v>
      </c>
      <c r="Z133" s="168">
        <v>1</v>
      </c>
      <c r="AA133" s="168">
        <v>0</v>
      </c>
      <c r="AB133" s="168">
        <v>0</v>
      </c>
      <c r="AC133" s="174">
        <v>49</v>
      </c>
    </row>
    <row r="134" spans="1:29">
      <c r="A134" s="104"/>
      <c r="B134" s="58"/>
      <c r="C134" s="58" t="s">
        <v>120</v>
      </c>
      <c r="D134" s="169">
        <v>5</v>
      </c>
      <c r="E134" s="168">
        <v>15</v>
      </c>
      <c r="F134" s="168">
        <v>3</v>
      </c>
      <c r="G134" s="168">
        <v>0</v>
      </c>
      <c r="H134" s="168">
        <v>0</v>
      </c>
      <c r="I134" s="168">
        <v>0</v>
      </c>
      <c r="J134" s="168">
        <v>0</v>
      </c>
      <c r="K134" s="168">
        <v>0</v>
      </c>
      <c r="L134" s="168">
        <v>0</v>
      </c>
      <c r="M134" s="168">
        <v>0</v>
      </c>
      <c r="N134" s="168">
        <v>0</v>
      </c>
      <c r="O134" s="168">
        <v>0</v>
      </c>
      <c r="P134" s="168">
        <v>0</v>
      </c>
      <c r="Q134" s="168">
        <v>2</v>
      </c>
      <c r="R134" s="168">
        <v>0</v>
      </c>
      <c r="S134" s="168">
        <v>0</v>
      </c>
      <c r="T134" s="168">
        <v>0</v>
      </c>
      <c r="U134" s="168">
        <v>0</v>
      </c>
      <c r="V134" s="168">
        <v>0</v>
      </c>
      <c r="W134" s="168">
        <v>0</v>
      </c>
      <c r="X134" s="168">
        <v>17</v>
      </c>
      <c r="Y134" s="168">
        <v>0</v>
      </c>
      <c r="Z134" s="168">
        <v>0</v>
      </c>
      <c r="AA134" s="168">
        <v>0</v>
      </c>
      <c r="AB134" s="168">
        <v>0</v>
      </c>
      <c r="AC134" s="174">
        <v>42</v>
      </c>
    </row>
    <row r="135" spans="1:29">
      <c r="A135" s="104"/>
      <c r="B135" s="441"/>
      <c r="C135" s="58" t="s">
        <v>36</v>
      </c>
      <c r="D135" s="169">
        <v>26</v>
      </c>
      <c r="E135" s="168">
        <v>15</v>
      </c>
      <c r="F135" s="168">
        <v>8</v>
      </c>
      <c r="G135" s="168">
        <v>0</v>
      </c>
      <c r="H135" s="168">
        <v>0</v>
      </c>
      <c r="I135" s="168">
        <v>8</v>
      </c>
      <c r="J135" s="168">
        <v>0</v>
      </c>
      <c r="K135" s="168">
        <v>1</v>
      </c>
      <c r="L135" s="168">
        <v>1</v>
      </c>
      <c r="M135" s="168">
        <v>0</v>
      </c>
      <c r="N135" s="168">
        <v>1</v>
      </c>
      <c r="O135" s="168">
        <v>0</v>
      </c>
      <c r="P135" s="168">
        <v>0</v>
      </c>
      <c r="Q135" s="168">
        <v>9</v>
      </c>
      <c r="R135" s="168">
        <v>2</v>
      </c>
      <c r="S135" s="168">
        <v>0</v>
      </c>
      <c r="T135" s="168">
        <v>0</v>
      </c>
      <c r="U135" s="168">
        <v>0</v>
      </c>
      <c r="V135" s="168">
        <v>0</v>
      </c>
      <c r="W135" s="168">
        <v>0</v>
      </c>
      <c r="X135" s="168">
        <v>17</v>
      </c>
      <c r="Y135" s="168">
        <v>2</v>
      </c>
      <c r="Z135" s="168">
        <v>1</v>
      </c>
      <c r="AA135" s="168">
        <v>0</v>
      </c>
      <c r="AB135" s="168">
        <v>0</v>
      </c>
      <c r="AC135" s="174">
        <v>91</v>
      </c>
    </row>
    <row r="136" spans="1:29">
      <c r="A136" s="104"/>
      <c r="B136" s="442" t="s">
        <v>121</v>
      </c>
      <c r="C136" s="429" t="s">
        <v>122</v>
      </c>
      <c r="D136" s="172">
        <v>0</v>
      </c>
      <c r="E136" s="173">
        <v>2</v>
      </c>
      <c r="F136" s="173">
        <v>2</v>
      </c>
      <c r="G136" s="173">
        <v>0</v>
      </c>
      <c r="H136" s="173">
        <v>0</v>
      </c>
      <c r="I136" s="173">
        <v>1</v>
      </c>
      <c r="J136" s="173">
        <v>1</v>
      </c>
      <c r="K136" s="173">
        <v>1</v>
      </c>
      <c r="L136" s="173">
        <v>6</v>
      </c>
      <c r="M136" s="173">
        <v>1</v>
      </c>
      <c r="N136" s="173">
        <v>0</v>
      </c>
      <c r="O136" s="173">
        <v>0</v>
      </c>
      <c r="P136" s="173">
        <v>0</v>
      </c>
      <c r="Q136" s="173">
        <v>3</v>
      </c>
      <c r="R136" s="173">
        <v>1</v>
      </c>
      <c r="S136" s="173">
        <v>0</v>
      </c>
      <c r="T136" s="173">
        <v>0</v>
      </c>
      <c r="U136" s="173">
        <v>1</v>
      </c>
      <c r="V136" s="173">
        <v>0</v>
      </c>
      <c r="W136" s="173">
        <v>0</v>
      </c>
      <c r="X136" s="173">
        <v>5</v>
      </c>
      <c r="Y136" s="173">
        <v>0</v>
      </c>
      <c r="Z136" s="173">
        <v>1</v>
      </c>
      <c r="AA136" s="173">
        <v>0</v>
      </c>
      <c r="AB136" s="173">
        <v>0</v>
      </c>
      <c r="AC136" s="291">
        <v>25</v>
      </c>
    </row>
    <row r="137" spans="1:29">
      <c r="A137" s="104"/>
      <c r="B137" s="441"/>
      <c r="C137" s="58" t="s">
        <v>123</v>
      </c>
      <c r="D137" s="169">
        <v>285</v>
      </c>
      <c r="E137" s="168">
        <v>6</v>
      </c>
      <c r="F137" s="168">
        <v>576</v>
      </c>
      <c r="G137" s="168">
        <v>3</v>
      </c>
      <c r="H137" s="168">
        <v>2</v>
      </c>
      <c r="I137" s="168">
        <v>934</v>
      </c>
      <c r="J137" s="168">
        <v>4</v>
      </c>
      <c r="K137" s="168">
        <v>491</v>
      </c>
      <c r="L137" s="168">
        <v>42</v>
      </c>
      <c r="M137" s="168">
        <v>9</v>
      </c>
      <c r="N137" s="168">
        <v>3</v>
      </c>
      <c r="O137" s="168">
        <v>8</v>
      </c>
      <c r="P137" s="168">
        <v>32</v>
      </c>
      <c r="Q137" s="168">
        <v>177</v>
      </c>
      <c r="R137" s="168">
        <v>22</v>
      </c>
      <c r="S137" s="168">
        <v>4</v>
      </c>
      <c r="T137" s="168">
        <v>1</v>
      </c>
      <c r="U137" s="168">
        <v>10</v>
      </c>
      <c r="V137" s="168">
        <v>0</v>
      </c>
      <c r="W137" s="168">
        <v>1</v>
      </c>
      <c r="X137" s="168">
        <v>1267</v>
      </c>
      <c r="Y137" s="168">
        <v>0</v>
      </c>
      <c r="Z137" s="168">
        <v>1</v>
      </c>
      <c r="AA137" s="168">
        <v>1</v>
      </c>
      <c r="AB137" s="168">
        <v>0</v>
      </c>
      <c r="AC137" s="174">
        <v>3879</v>
      </c>
    </row>
    <row r="138" spans="1:29">
      <c r="A138" s="104"/>
      <c r="B138" s="441"/>
      <c r="C138" s="58" t="s">
        <v>124</v>
      </c>
      <c r="D138" s="169">
        <v>66</v>
      </c>
      <c r="E138" s="168">
        <v>0</v>
      </c>
      <c r="F138" s="168">
        <v>175</v>
      </c>
      <c r="G138" s="168">
        <v>0</v>
      </c>
      <c r="H138" s="168">
        <v>0</v>
      </c>
      <c r="I138" s="168">
        <v>323</v>
      </c>
      <c r="J138" s="168">
        <v>0</v>
      </c>
      <c r="K138" s="168">
        <v>184</v>
      </c>
      <c r="L138" s="168">
        <v>1</v>
      </c>
      <c r="M138" s="168">
        <v>3</v>
      </c>
      <c r="N138" s="168">
        <v>3</v>
      </c>
      <c r="O138" s="168">
        <v>12</v>
      </c>
      <c r="P138" s="168">
        <v>59</v>
      </c>
      <c r="Q138" s="168">
        <v>170</v>
      </c>
      <c r="R138" s="168">
        <v>20</v>
      </c>
      <c r="S138" s="168">
        <v>4</v>
      </c>
      <c r="T138" s="168">
        <v>0</v>
      </c>
      <c r="U138" s="168">
        <v>23</v>
      </c>
      <c r="V138" s="168">
        <v>2</v>
      </c>
      <c r="W138" s="168">
        <v>0</v>
      </c>
      <c r="X138" s="168">
        <v>179</v>
      </c>
      <c r="Y138" s="168">
        <v>0</v>
      </c>
      <c r="Z138" s="168">
        <v>0</v>
      </c>
      <c r="AA138" s="168">
        <v>0</v>
      </c>
      <c r="AB138" s="168">
        <v>0</v>
      </c>
      <c r="AC138" s="174">
        <v>1224</v>
      </c>
    </row>
    <row r="139" spans="1:29">
      <c r="A139" s="104"/>
      <c r="B139" s="441"/>
      <c r="C139" s="58" t="s">
        <v>303</v>
      </c>
      <c r="D139" s="169">
        <v>139</v>
      </c>
      <c r="E139" s="168">
        <v>0</v>
      </c>
      <c r="F139" s="168">
        <v>53</v>
      </c>
      <c r="G139" s="168">
        <v>0</v>
      </c>
      <c r="H139" s="168">
        <v>0</v>
      </c>
      <c r="I139" s="168">
        <v>128</v>
      </c>
      <c r="J139" s="168">
        <v>0</v>
      </c>
      <c r="K139" s="168">
        <v>134</v>
      </c>
      <c r="L139" s="168">
        <v>1</v>
      </c>
      <c r="M139" s="168">
        <v>0</v>
      </c>
      <c r="N139" s="168">
        <v>0</v>
      </c>
      <c r="O139" s="168">
        <v>2</v>
      </c>
      <c r="P139" s="168">
        <v>42</v>
      </c>
      <c r="Q139" s="168">
        <v>106</v>
      </c>
      <c r="R139" s="168">
        <v>22</v>
      </c>
      <c r="S139" s="168">
        <v>0</v>
      </c>
      <c r="T139" s="168">
        <v>0</v>
      </c>
      <c r="U139" s="168">
        <v>15</v>
      </c>
      <c r="V139" s="168">
        <v>0</v>
      </c>
      <c r="W139" s="168">
        <v>10</v>
      </c>
      <c r="X139" s="168">
        <v>0</v>
      </c>
      <c r="Y139" s="168">
        <v>1</v>
      </c>
      <c r="Z139" s="168">
        <v>0</v>
      </c>
      <c r="AA139" s="168">
        <v>0</v>
      </c>
      <c r="AB139" s="168">
        <v>0</v>
      </c>
      <c r="AC139" s="174">
        <v>653</v>
      </c>
    </row>
    <row r="140" spans="1:29">
      <c r="A140" s="104"/>
      <c r="B140" s="443"/>
      <c r="C140" s="444" t="s">
        <v>36</v>
      </c>
      <c r="D140" s="170">
        <v>490</v>
      </c>
      <c r="E140" s="171">
        <v>8</v>
      </c>
      <c r="F140" s="171">
        <v>806</v>
      </c>
      <c r="G140" s="171">
        <v>3</v>
      </c>
      <c r="H140" s="171">
        <v>2</v>
      </c>
      <c r="I140" s="171">
        <v>1386</v>
      </c>
      <c r="J140" s="171">
        <v>5</v>
      </c>
      <c r="K140" s="171">
        <v>810</v>
      </c>
      <c r="L140" s="171">
        <v>50</v>
      </c>
      <c r="M140" s="171">
        <v>13</v>
      </c>
      <c r="N140" s="171">
        <v>6</v>
      </c>
      <c r="O140" s="171">
        <v>22</v>
      </c>
      <c r="P140" s="171">
        <v>133</v>
      </c>
      <c r="Q140" s="171">
        <v>456</v>
      </c>
      <c r="R140" s="171">
        <v>65</v>
      </c>
      <c r="S140" s="171">
        <v>8</v>
      </c>
      <c r="T140" s="171">
        <v>1</v>
      </c>
      <c r="U140" s="171">
        <v>49</v>
      </c>
      <c r="V140" s="171">
        <v>2</v>
      </c>
      <c r="W140" s="171">
        <v>11</v>
      </c>
      <c r="X140" s="171">
        <v>1451</v>
      </c>
      <c r="Y140" s="171">
        <v>1</v>
      </c>
      <c r="Z140" s="171">
        <v>2</v>
      </c>
      <c r="AA140" s="171">
        <v>1</v>
      </c>
      <c r="AB140" s="171">
        <v>0</v>
      </c>
      <c r="AC140" s="175">
        <v>5781</v>
      </c>
    </row>
    <row r="141" spans="1:29" ht="26.25">
      <c r="A141" s="104"/>
      <c r="B141" s="441" t="s">
        <v>188</v>
      </c>
      <c r="C141" s="58" t="s">
        <v>125</v>
      </c>
      <c r="D141" s="169">
        <v>748</v>
      </c>
      <c r="E141" s="168">
        <v>0</v>
      </c>
      <c r="F141" s="168">
        <v>328</v>
      </c>
      <c r="G141" s="168">
        <v>1</v>
      </c>
      <c r="H141" s="168">
        <v>0</v>
      </c>
      <c r="I141" s="168">
        <v>1239</v>
      </c>
      <c r="J141" s="168">
        <v>2</v>
      </c>
      <c r="K141" s="168">
        <v>650</v>
      </c>
      <c r="L141" s="168">
        <v>12</v>
      </c>
      <c r="M141" s="168">
        <v>29</v>
      </c>
      <c r="N141" s="168">
        <v>24</v>
      </c>
      <c r="O141" s="168">
        <v>112</v>
      </c>
      <c r="P141" s="168">
        <v>383</v>
      </c>
      <c r="Q141" s="168">
        <v>1516</v>
      </c>
      <c r="R141" s="168">
        <v>417</v>
      </c>
      <c r="S141" s="168">
        <v>49</v>
      </c>
      <c r="T141" s="168">
        <v>14</v>
      </c>
      <c r="U141" s="168">
        <v>488</v>
      </c>
      <c r="V141" s="168">
        <v>24</v>
      </c>
      <c r="W141" s="168">
        <v>170</v>
      </c>
      <c r="X141" s="168">
        <v>0</v>
      </c>
      <c r="Y141" s="168">
        <v>0</v>
      </c>
      <c r="Z141" s="168">
        <v>65</v>
      </c>
      <c r="AA141" s="168">
        <v>12</v>
      </c>
      <c r="AB141" s="168">
        <v>5</v>
      </c>
      <c r="AC141" s="174">
        <v>6288</v>
      </c>
    </row>
    <row r="142" spans="1:29" ht="39">
      <c r="A142" s="104"/>
      <c r="B142" s="442" t="s">
        <v>189</v>
      </c>
      <c r="C142" s="429" t="s">
        <v>191</v>
      </c>
      <c r="D142" s="172">
        <v>2</v>
      </c>
      <c r="E142" s="173">
        <v>0</v>
      </c>
      <c r="F142" s="173">
        <v>0</v>
      </c>
      <c r="G142" s="173">
        <v>0</v>
      </c>
      <c r="H142" s="173">
        <v>0</v>
      </c>
      <c r="I142" s="173">
        <v>0</v>
      </c>
      <c r="J142" s="173">
        <v>0</v>
      </c>
      <c r="K142" s="173">
        <v>1</v>
      </c>
      <c r="L142" s="173">
        <v>0</v>
      </c>
      <c r="M142" s="173">
        <v>0</v>
      </c>
      <c r="N142" s="173">
        <v>0</v>
      </c>
      <c r="O142" s="173">
        <v>0</v>
      </c>
      <c r="P142" s="173">
        <v>3</v>
      </c>
      <c r="Q142" s="173">
        <v>17</v>
      </c>
      <c r="R142" s="173">
        <v>1</v>
      </c>
      <c r="S142" s="173">
        <v>1</v>
      </c>
      <c r="T142" s="173">
        <v>0</v>
      </c>
      <c r="U142" s="173">
        <v>2</v>
      </c>
      <c r="V142" s="173">
        <v>0</v>
      </c>
      <c r="W142" s="173">
        <v>1</v>
      </c>
      <c r="X142" s="173">
        <v>0</v>
      </c>
      <c r="Y142" s="173">
        <v>0</v>
      </c>
      <c r="Z142" s="173">
        <v>1</v>
      </c>
      <c r="AA142" s="173">
        <v>0</v>
      </c>
      <c r="AB142" s="173">
        <v>0</v>
      </c>
      <c r="AC142" s="291">
        <v>29</v>
      </c>
    </row>
    <row r="143" spans="1:29">
      <c r="A143" s="104"/>
      <c r="B143" s="441"/>
      <c r="C143" s="58" t="s">
        <v>126</v>
      </c>
      <c r="D143" s="169">
        <v>0</v>
      </c>
      <c r="E143" s="168">
        <v>0</v>
      </c>
      <c r="F143" s="168">
        <v>1</v>
      </c>
      <c r="G143" s="168">
        <v>0</v>
      </c>
      <c r="H143" s="168">
        <v>0</v>
      </c>
      <c r="I143" s="168">
        <v>0</v>
      </c>
      <c r="J143" s="168">
        <v>0</v>
      </c>
      <c r="K143" s="168">
        <v>0</v>
      </c>
      <c r="L143" s="168">
        <v>0</v>
      </c>
      <c r="M143" s="168">
        <v>0</v>
      </c>
      <c r="N143" s="168">
        <v>0</v>
      </c>
      <c r="O143" s="168">
        <v>0</v>
      </c>
      <c r="P143" s="168">
        <v>0</v>
      </c>
      <c r="Q143" s="168">
        <v>0</v>
      </c>
      <c r="R143" s="168">
        <v>0</v>
      </c>
      <c r="S143" s="168">
        <v>0</v>
      </c>
      <c r="T143" s="168">
        <v>0</v>
      </c>
      <c r="U143" s="168">
        <v>0</v>
      </c>
      <c r="V143" s="168">
        <v>0</v>
      </c>
      <c r="W143" s="168">
        <v>0</v>
      </c>
      <c r="X143" s="168">
        <v>0</v>
      </c>
      <c r="Y143" s="168">
        <v>0</v>
      </c>
      <c r="Z143" s="168">
        <v>0</v>
      </c>
      <c r="AA143" s="168">
        <v>0</v>
      </c>
      <c r="AB143" s="168">
        <v>0</v>
      </c>
      <c r="AC143" s="174">
        <v>1</v>
      </c>
    </row>
    <row r="144" spans="1:29" ht="16.5" customHeight="1">
      <c r="A144" s="104"/>
      <c r="B144" s="441"/>
      <c r="C144" s="540" t="s">
        <v>127</v>
      </c>
      <c r="D144" s="169">
        <v>1</v>
      </c>
      <c r="E144" s="168">
        <v>0</v>
      </c>
      <c r="F144" s="168">
        <v>0</v>
      </c>
      <c r="G144" s="168">
        <v>0</v>
      </c>
      <c r="H144" s="168">
        <v>0</v>
      </c>
      <c r="I144" s="168">
        <v>0</v>
      </c>
      <c r="J144" s="168">
        <v>0</v>
      </c>
      <c r="K144" s="168">
        <v>0</v>
      </c>
      <c r="L144" s="168">
        <v>0</v>
      </c>
      <c r="M144" s="168">
        <v>0</v>
      </c>
      <c r="N144" s="168">
        <v>0</v>
      </c>
      <c r="O144" s="168">
        <v>0</v>
      </c>
      <c r="P144" s="168">
        <v>0</v>
      </c>
      <c r="Q144" s="168">
        <v>0</v>
      </c>
      <c r="R144" s="168">
        <v>0</v>
      </c>
      <c r="S144" s="168">
        <v>0</v>
      </c>
      <c r="T144" s="168">
        <v>0</v>
      </c>
      <c r="U144" s="168">
        <v>0</v>
      </c>
      <c r="V144" s="168">
        <v>0</v>
      </c>
      <c r="W144" s="168">
        <v>0</v>
      </c>
      <c r="X144" s="168">
        <v>0</v>
      </c>
      <c r="Y144" s="168">
        <v>0</v>
      </c>
      <c r="Z144" s="168">
        <v>0</v>
      </c>
      <c r="AA144" s="168">
        <v>0</v>
      </c>
      <c r="AB144" s="168">
        <v>0</v>
      </c>
      <c r="AC144" s="174">
        <v>1</v>
      </c>
    </row>
    <row r="145" spans="1:29" ht="32.25" customHeight="1">
      <c r="A145" s="104"/>
      <c r="B145" s="441"/>
      <c r="C145" s="58" t="s">
        <v>304</v>
      </c>
      <c r="D145" s="169">
        <v>3</v>
      </c>
      <c r="E145" s="168">
        <v>0</v>
      </c>
      <c r="F145" s="168">
        <v>1</v>
      </c>
      <c r="G145" s="168">
        <v>0</v>
      </c>
      <c r="H145" s="168">
        <v>0</v>
      </c>
      <c r="I145" s="168">
        <v>2</v>
      </c>
      <c r="J145" s="168">
        <v>0</v>
      </c>
      <c r="K145" s="168">
        <v>2</v>
      </c>
      <c r="L145" s="168">
        <v>0</v>
      </c>
      <c r="M145" s="168">
        <v>0</v>
      </c>
      <c r="N145" s="168">
        <v>0</v>
      </c>
      <c r="O145" s="168">
        <v>0</v>
      </c>
      <c r="P145" s="168">
        <v>1</v>
      </c>
      <c r="Q145" s="168">
        <v>52</v>
      </c>
      <c r="R145" s="168">
        <v>1</v>
      </c>
      <c r="S145" s="168">
        <v>0</v>
      </c>
      <c r="T145" s="168">
        <v>1</v>
      </c>
      <c r="U145" s="168">
        <v>7</v>
      </c>
      <c r="V145" s="168">
        <v>1</v>
      </c>
      <c r="W145" s="168">
        <v>11</v>
      </c>
      <c r="X145" s="168">
        <v>0</v>
      </c>
      <c r="Y145" s="168">
        <v>0</v>
      </c>
      <c r="Z145" s="168">
        <v>0</v>
      </c>
      <c r="AA145" s="168">
        <v>2</v>
      </c>
      <c r="AB145" s="168">
        <v>0</v>
      </c>
      <c r="AC145" s="174">
        <v>84</v>
      </c>
    </row>
    <row r="146" spans="1:29">
      <c r="A146" s="104"/>
      <c r="B146" s="443"/>
      <c r="C146" s="444" t="s">
        <v>36</v>
      </c>
      <c r="D146" s="170">
        <v>6</v>
      </c>
      <c r="E146" s="171">
        <v>0</v>
      </c>
      <c r="F146" s="171">
        <v>2</v>
      </c>
      <c r="G146" s="171">
        <v>0</v>
      </c>
      <c r="H146" s="171">
        <v>0</v>
      </c>
      <c r="I146" s="171">
        <v>2</v>
      </c>
      <c r="J146" s="171">
        <v>0</v>
      </c>
      <c r="K146" s="171">
        <v>3</v>
      </c>
      <c r="L146" s="171">
        <v>0</v>
      </c>
      <c r="M146" s="171">
        <v>0</v>
      </c>
      <c r="N146" s="171">
        <v>0</v>
      </c>
      <c r="O146" s="171">
        <v>0</v>
      </c>
      <c r="P146" s="171">
        <v>4</v>
      </c>
      <c r="Q146" s="171">
        <v>69</v>
      </c>
      <c r="R146" s="171">
        <v>2</v>
      </c>
      <c r="S146" s="171">
        <v>1</v>
      </c>
      <c r="T146" s="171">
        <v>1</v>
      </c>
      <c r="U146" s="171">
        <v>9</v>
      </c>
      <c r="V146" s="171">
        <v>1</v>
      </c>
      <c r="W146" s="171">
        <v>12</v>
      </c>
      <c r="X146" s="171">
        <v>0</v>
      </c>
      <c r="Y146" s="171">
        <v>0</v>
      </c>
      <c r="Z146" s="171">
        <v>1</v>
      </c>
      <c r="AA146" s="171">
        <v>2</v>
      </c>
      <c r="AB146" s="171">
        <v>0</v>
      </c>
      <c r="AC146" s="175">
        <v>115</v>
      </c>
    </row>
    <row r="147" spans="1:29" ht="15.75" customHeight="1">
      <c r="A147" s="104"/>
      <c r="B147" s="441" t="s">
        <v>177</v>
      </c>
      <c r="C147" s="58" t="s">
        <v>305</v>
      </c>
      <c r="D147" s="169">
        <v>7</v>
      </c>
      <c r="E147" s="168">
        <v>0</v>
      </c>
      <c r="F147" s="168">
        <v>1</v>
      </c>
      <c r="G147" s="168">
        <v>0</v>
      </c>
      <c r="H147" s="168">
        <v>1</v>
      </c>
      <c r="I147" s="168">
        <v>0</v>
      </c>
      <c r="J147" s="168">
        <v>0</v>
      </c>
      <c r="K147" s="168">
        <v>0</v>
      </c>
      <c r="L147" s="168">
        <v>0</v>
      </c>
      <c r="M147" s="168">
        <v>0</v>
      </c>
      <c r="N147" s="168">
        <v>0</v>
      </c>
      <c r="O147" s="168">
        <v>0</v>
      </c>
      <c r="P147" s="168">
        <v>0</v>
      </c>
      <c r="Q147" s="168">
        <v>2</v>
      </c>
      <c r="R147" s="168">
        <v>0</v>
      </c>
      <c r="S147" s="168">
        <v>0</v>
      </c>
      <c r="T147" s="168">
        <v>0</v>
      </c>
      <c r="U147" s="168">
        <v>0</v>
      </c>
      <c r="V147" s="168">
        <v>0</v>
      </c>
      <c r="W147" s="168">
        <v>0</v>
      </c>
      <c r="X147" s="168">
        <v>0</v>
      </c>
      <c r="Y147" s="168">
        <v>0</v>
      </c>
      <c r="Z147" s="168">
        <v>0</v>
      </c>
      <c r="AA147" s="168">
        <v>0</v>
      </c>
      <c r="AB147" s="168">
        <v>0</v>
      </c>
      <c r="AC147" s="174">
        <v>11</v>
      </c>
    </row>
    <row r="148" spans="1:29">
      <c r="A148" s="104"/>
      <c r="B148" s="442" t="s">
        <v>176</v>
      </c>
      <c r="C148" s="429" t="s">
        <v>128</v>
      </c>
      <c r="D148" s="172">
        <v>59</v>
      </c>
      <c r="E148" s="173">
        <v>0</v>
      </c>
      <c r="F148" s="173">
        <v>29</v>
      </c>
      <c r="G148" s="173">
        <v>0</v>
      </c>
      <c r="H148" s="173">
        <v>0</v>
      </c>
      <c r="I148" s="173">
        <v>9</v>
      </c>
      <c r="J148" s="173">
        <v>0</v>
      </c>
      <c r="K148" s="173">
        <v>5</v>
      </c>
      <c r="L148" s="173">
        <v>1</v>
      </c>
      <c r="M148" s="173">
        <v>0</v>
      </c>
      <c r="N148" s="173">
        <v>0</v>
      </c>
      <c r="O148" s="173">
        <v>0</v>
      </c>
      <c r="P148" s="173">
        <v>3</v>
      </c>
      <c r="Q148" s="173">
        <v>4</v>
      </c>
      <c r="R148" s="173">
        <v>0</v>
      </c>
      <c r="S148" s="173">
        <v>0</v>
      </c>
      <c r="T148" s="173">
        <v>0</v>
      </c>
      <c r="U148" s="173">
        <v>2</v>
      </c>
      <c r="V148" s="173">
        <v>0</v>
      </c>
      <c r="W148" s="173">
        <v>0</v>
      </c>
      <c r="X148" s="173">
        <v>0</v>
      </c>
      <c r="Y148" s="173">
        <v>0</v>
      </c>
      <c r="Z148" s="173">
        <v>0</v>
      </c>
      <c r="AA148" s="173">
        <v>0</v>
      </c>
      <c r="AB148" s="173">
        <v>0</v>
      </c>
      <c r="AC148" s="291">
        <v>112</v>
      </c>
    </row>
    <row r="149" spans="1:29">
      <c r="A149" s="104"/>
      <c r="B149" s="441"/>
      <c r="C149" s="58" t="s">
        <v>129</v>
      </c>
      <c r="D149" s="169">
        <v>63</v>
      </c>
      <c r="E149" s="168">
        <v>0</v>
      </c>
      <c r="F149" s="168">
        <v>16</v>
      </c>
      <c r="G149" s="168">
        <v>0</v>
      </c>
      <c r="H149" s="168">
        <v>0</v>
      </c>
      <c r="I149" s="168">
        <v>128</v>
      </c>
      <c r="J149" s="168">
        <v>1</v>
      </c>
      <c r="K149" s="168">
        <v>108</v>
      </c>
      <c r="L149" s="168">
        <v>2</v>
      </c>
      <c r="M149" s="168">
        <v>4</v>
      </c>
      <c r="N149" s="168">
        <v>5</v>
      </c>
      <c r="O149" s="168">
        <v>7</v>
      </c>
      <c r="P149" s="168">
        <v>88</v>
      </c>
      <c r="Q149" s="168">
        <v>982</v>
      </c>
      <c r="R149" s="168">
        <v>79</v>
      </c>
      <c r="S149" s="168">
        <v>4</v>
      </c>
      <c r="T149" s="168">
        <v>1</v>
      </c>
      <c r="U149" s="168">
        <v>190</v>
      </c>
      <c r="V149" s="168">
        <v>2</v>
      </c>
      <c r="W149" s="168">
        <v>65</v>
      </c>
      <c r="X149" s="168">
        <v>0</v>
      </c>
      <c r="Y149" s="168">
        <v>13</v>
      </c>
      <c r="Z149" s="168">
        <v>23</v>
      </c>
      <c r="AA149" s="168">
        <v>4</v>
      </c>
      <c r="AB149" s="168">
        <v>3</v>
      </c>
      <c r="AC149" s="174">
        <v>1788</v>
      </c>
    </row>
    <row r="150" spans="1:29">
      <c r="A150" s="104"/>
      <c r="B150" s="441"/>
      <c r="C150" s="58" t="s">
        <v>130</v>
      </c>
      <c r="D150" s="169">
        <v>14</v>
      </c>
      <c r="E150" s="168">
        <v>0</v>
      </c>
      <c r="F150" s="168">
        <v>3</v>
      </c>
      <c r="G150" s="168">
        <v>0</v>
      </c>
      <c r="H150" s="168">
        <v>0</v>
      </c>
      <c r="I150" s="168">
        <v>16</v>
      </c>
      <c r="J150" s="168">
        <v>0</v>
      </c>
      <c r="K150" s="168">
        <v>11</v>
      </c>
      <c r="L150" s="168">
        <v>0</v>
      </c>
      <c r="M150" s="168">
        <v>0</v>
      </c>
      <c r="N150" s="168">
        <v>0</v>
      </c>
      <c r="O150" s="168">
        <v>1</v>
      </c>
      <c r="P150" s="168">
        <v>2</v>
      </c>
      <c r="Q150" s="168">
        <v>24</v>
      </c>
      <c r="R150" s="168">
        <v>6</v>
      </c>
      <c r="S150" s="168">
        <v>0</v>
      </c>
      <c r="T150" s="168">
        <v>0</v>
      </c>
      <c r="U150" s="168">
        <v>4</v>
      </c>
      <c r="V150" s="168">
        <v>0</v>
      </c>
      <c r="W150" s="168">
        <v>3</v>
      </c>
      <c r="X150" s="168">
        <v>0</v>
      </c>
      <c r="Y150" s="168">
        <v>0</v>
      </c>
      <c r="Z150" s="168">
        <v>0</v>
      </c>
      <c r="AA150" s="168">
        <v>0</v>
      </c>
      <c r="AB150" s="168">
        <v>0</v>
      </c>
      <c r="AC150" s="174">
        <v>84</v>
      </c>
    </row>
    <row r="151" spans="1:29">
      <c r="A151" s="104"/>
      <c r="B151" s="441"/>
      <c r="C151" s="58" t="s">
        <v>306</v>
      </c>
      <c r="D151" s="169">
        <v>60</v>
      </c>
      <c r="E151" s="168">
        <v>0</v>
      </c>
      <c r="F151" s="168">
        <v>22</v>
      </c>
      <c r="G151" s="168">
        <v>2</v>
      </c>
      <c r="H151" s="168">
        <v>0</v>
      </c>
      <c r="I151" s="168">
        <v>44</v>
      </c>
      <c r="J151" s="168">
        <v>1</v>
      </c>
      <c r="K151" s="168">
        <v>28</v>
      </c>
      <c r="L151" s="168">
        <v>0</v>
      </c>
      <c r="M151" s="168">
        <v>0</v>
      </c>
      <c r="N151" s="168">
        <v>1</v>
      </c>
      <c r="O151" s="168">
        <v>0</v>
      </c>
      <c r="P151" s="168">
        <v>6</v>
      </c>
      <c r="Q151" s="168">
        <v>46</v>
      </c>
      <c r="R151" s="168">
        <v>98</v>
      </c>
      <c r="S151" s="168">
        <v>1</v>
      </c>
      <c r="T151" s="168">
        <v>0</v>
      </c>
      <c r="U151" s="168">
        <v>12</v>
      </c>
      <c r="V151" s="168">
        <v>1</v>
      </c>
      <c r="W151" s="168">
        <v>21</v>
      </c>
      <c r="X151" s="168">
        <v>0</v>
      </c>
      <c r="Y151" s="168">
        <v>0</v>
      </c>
      <c r="Z151" s="168">
        <v>5</v>
      </c>
      <c r="AA151" s="168">
        <v>5</v>
      </c>
      <c r="AB151" s="168">
        <v>1</v>
      </c>
      <c r="AC151" s="174">
        <v>354</v>
      </c>
    </row>
    <row r="152" spans="1:29">
      <c r="A152" s="104"/>
      <c r="B152" s="443"/>
      <c r="C152" s="444" t="s">
        <v>36</v>
      </c>
      <c r="D152" s="170">
        <v>196</v>
      </c>
      <c r="E152" s="171">
        <v>0</v>
      </c>
      <c r="F152" s="171">
        <v>70</v>
      </c>
      <c r="G152" s="171">
        <v>2</v>
      </c>
      <c r="H152" s="171">
        <v>0</v>
      </c>
      <c r="I152" s="171">
        <v>197</v>
      </c>
      <c r="J152" s="171">
        <v>2</v>
      </c>
      <c r="K152" s="171">
        <v>152</v>
      </c>
      <c r="L152" s="171">
        <v>3</v>
      </c>
      <c r="M152" s="171">
        <v>4</v>
      </c>
      <c r="N152" s="171">
        <v>6</v>
      </c>
      <c r="O152" s="171">
        <v>8</v>
      </c>
      <c r="P152" s="171">
        <v>99</v>
      </c>
      <c r="Q152" s="171">
        <v>1056</v>
      </c>
      <c r="R152" s="171">
        <v>183</v>
      </c>
      <c r="S152" s="171">
        <v>5</v>
      </c>
      <c r="T152" s="171">
        <v>1</v>
      </c>
      <c r="U152" s="171">
        <v>208</v>
      </c>
      <c r="V152" s="171">
        <v>3</v>
      </c>
      <c r="W152" s="171">
        <v>89</v>
      </c>
      <c r="X152" s="171">
        <v>0</v>
      </c>
      <c r="Y152" s="171">
        <v>13</v>
      </c>
      <c r="Z152" s="171">
        <v>28</v>
      </c>
      <c r="AA152" s="171">
        <v>9</v>
      </c>
      <c r="AB152" s="171">
        <v>4</v>
      </c>
      <c r="AC152" s="175">
        <v>2338</v>
      </c>
    </row>
    <row r="153" spans="1:29">
      <c r="A153" s="446"/>
      <c r="B153" s="443" t="s">
        <v>36</v>
      </c>
      <c r="C153" s="444"/>
      <c r="D153" s="170">
        <v>1473</v>
      </c>
      <c r="E153" s="171">
        <v>23</v>
      </c>
      <c r="F153" s="171">
        <v>1215</v>
      </c>
      <c r="G153" s="171">
        <v>6</v>
      </c>
      <c r="H153" s="171">
        <v>3</v>
      </c>
      <c r="I153" s="171">
        <v>2832</v>
      </c>
      <c r="J153" s="171">
        <v>9</v>
      </c>
      <c r="K153" s="171">
        <v>1616</v>
      </c>
      <c r="L153" s="171">
        <v>66</v>
      </c>
      <c r="M153" s="171">
        <v>46</v>
      </c>
      <c r="N153" s="171">
        <v>37</v>
      </c>
      <c r="O153" s="171">
        <v>142</v>
      </c>
      <c r="P153" s="171">
        <v>619</v>
      </c>
      <c r="Q153" s="171">
        <v>3108</v>
      </c>
      <c r="R153" s="171">
        <v>669</v>
      </c>
      <c r="S153" s="171">
        <v>63</v>
      </c>
      <c r="T153" s="171">
        <v>17</v>
      </c>
      <c r="U153" s="171">
        <v>754</v>
      </c>
      <c r="V153" s="171">
        <v>30</v>
      </c>
      <c r="W153" s="171">
        <v>282</v>
      </c>
      <c r="X153" s="171">
        <v>1468</v>
      </c>
      <c r="Y153" s="171">
        <v>16</v>
      </c>
      <c r="Z153" s="171">
        <v>97</v>
      </c>
      <c r="AA153" s="171">
        <v>24</v>
      </c>
      <c r="AB153" s="171">
        <v>9</v>
      </c>
      <c r="AC153" s="175">
        <v>14624</v>
      </c>
    </row>
    <row r="154" spans="1:29" ht="13.5" customHeight="1">
      <c r="A154" s="104" t="s">
        <v>21</v>
      </c>
      <c r="B154" s="441" t="s">
        <v>178</v>
      </c>
      <c r="C154" s="58" t="s">
        <v>131</v>
      </c>
      <c r="D154" s="169">
        <v>1</v>
      </c>
      <c r="E154" s="168">
        <v>0</v>
      </c>
      <c r="F154" s="168">
        <v>0</v>
      </c>
      <c r="G154" s="168">
        <v>0</v>
      </c>
      <c r="H154" s="168">
        <v>0</v>
      </c>
      <c r="I154" s="168">
        <v>0</v>
      </c>
      <c r="J154" s="168">
        <v>0</v>
      </c>
      <c r="K154" s="168">
        <v>1</v>
      </c>
      <c r="L154" s="168">
        <v>0</v>
      </c>
      <c r="M154" s="168">
        <v>0</v>
      </c>
      <c r="N154" s="168">
        <v>0</v>
      </c>
      <c r="O154" s="168">
        <v>0</v>
      </c>
      <c r="P154" s="168">
        <v>1</v>
      </c>
      <c r="Q154" s="168">
        <v>1</v>
      </c>
      <c r="R154" s="168">
        <v>0</v>
      </c>
      <c r="S154" s="168">
        <v>0</v>
      </c>
      <c r="T154" s="168">
        <v>0</v>
      </c>
      <c r="U154" s="168">
        <v>1</v>
      </c>
      <c r="V154" s="168">
        <v>0</v>
      </c>
      <c r="W154" s="168">
        <v>0</v>
      </c>
      <c r="X154" s="168">
        <v>0</v>
      </c>
      <c r="Y154" s="168">
        <v>0</v>
      </c>
      <c r="Z154" s="168">
        <v>0</v>
      </c>
      <c r="AA154" s="168">
        <v>0</v>
      </c>
      <c r="AB154" s="168">
        <v>0</v>
      </c>
      <c r="AC154" s="174">
        <v>5</v>
      </c>
    </row>
    <row r="155" spans="1:29" ht="13.5" customHeight="1">
      <c r="A155" s="104"/>
      <c r="B155" s="442" t="s">
        <v>132</v>
      </c>
      <c r="C155" s="429" t="s">
        <v>133</v>
      </c>
      <c r="D155" s="172">
        <v>0</v>
      </c>
      <c r="E155" s="173">
        <v>0</v>
      </c>
      <c r="F155" s="173">
        <v>0</v>
      </c>
      <c r="G155" s="173">
        <v>0</v>
      </c>
      <c r="H155" s="173">
        <v>0</v>
      </c>
      <c r="I155" s="173">
        <v>0</v>
      </c>
      <c r="J155" s="173">
        <v>0</v>
      </c>
      <c r="K155" s="173">
        <v>0</v>
      </c>
      <c r="L155" s="173">
        <v>0</v>
      </c>
      <c r="M155" s="173">
        <v>0</v>
      </c>
      <c r="N155" s="173">
        <v>0</v>
      </c>
      <c r="O155" s="173">
        <v>0</v>
      </c>
      <c r="P155" s="173">
        <v>0</v>
      </c>
      <c r="Q155" s="173">
        <v>5</v>
      </c>
      <c r="R155" s="173">
        <v>0</v>
      </c>
      <c r="S155" s="173">
        <v>0</v>
      </c>
      <c r="T155" s="173">
        <v>0</v>
      </c>
      <c r="U155" s="173">
        <v>0</v>
      </c>
      <c r="V155" s="173">
        <v>0</v>
      </c>
      <c r="W155" s="173">
        <v>0</v>
      </c>
      <c r="X155" s="173">
        <v>0</v>
      </c>
      <c r="Y155" s="173">
        <v>0</v>
      </c>
      <c r="Z155" s="173">
        <v>0</v>
      </c>
      <c r="AA155" s="173">
        <v>0</v>
      </c>
      <c r="AB155" s="173">
        <v>0</v>
      </c>
      <c r="AC155" s="291">
        <v>5</v>
      </c>
    </row>
    <row r="156" spans="1:29" ht="13.5" customHeight="1">
      <c r="A156" s="104"/>
      <c r="B156" s="441"/>
      <c r="C156" s="58" t="s">
        <v>134</v>
      </c>
      <c r="D156" s="169">
        <v>0</v>
      </c>
      <c r="E156" s="168">
        <v>0</v>
      </c>
      <c r="F156" s="168">
        <v>0</v>
      </c>
      <c r="G156" s="168">
        <v>0</v>
      </c>
      <c r="H156" s="168">
        <v>0</v>
      </c>
      <c r="I156" s="168">
        <v>0</v>
      </c>
      <c r="J156" s="168">
        <v>0</v>
      </c>
      <c r="K156" s="168">
        <v>0</v>
      </c>
      <c r="L156" s="168">
        <v>0</v>
      </c>
      <c r="M156" s="168">
        <v>0</v>
      </c>
      <c r="N156" s="168">
        <v>0</v>
      </c>
      <c r="O156" s="168">
        <v>0</v>
      </c>
      <c r="P156" s="168">
        <v>0</v>
      </c>
      <c r="Q156" s="168">
        <v>62</v>
      </c>
      <c r="R156" s="168">
        <v>0</v>
      </c>
      <c r="S156" s="168">
        <v>0</v>
      </c>
      <c r="T156" s="168">
        <v>0</v>
      </c>
      <c r="U156" s="168">
        <v>0</v>
      </c>
      <c r="V156" s="168">
        <v>0</v>
      </c>
      <c r="W156" s="168">
        <v>0</v>
      </c>
      <c r="X156" s="168">
        <v>0</v>
      </c>
      <c r="Y156" s="168">
        <v>0</v>
      </c>
      <c r="Z156" s="168">
        <v>0</v>
      </c>
      <c r="AA156" s="168">
        <v>0</v>
      </c>
      <c r="AB156" s="168">
        <v>0</v>
      </c>
      <c r="AC156" s="174">
        <v>62</v>
      </c>
    </row>
    <row r="157" spans="1:29" ht="13.5" customHeight="1">
      <c r="A157" s="104"/>
      <c r="B157" s="441"/>
      <c r="C157" s="58" t="s">
        <v>135</v>
      </c>
      <c r="D157" s="169">
        <v>0</v>
      </c>
      <c r="E157" s="168">
        <v>0</v>
      </c>
      <c r="F157" s="168">
        <v>0</v>
      </c>
      <c r="G157" s="168">
        <v>0</v>
      </c>
      <c r="H157" s="168">
        <v>0</v>
      </c>
      <c r="I157" s="168">
        <v>0</v>
      </c>
      <c r="J157" s="168">
        <v>0</v>
      </c>
      <c r="K157" s="168">
        <v>6</v>
      </c>
      <c r="L157" s="168">
        <v>0</v>
      </c>
      <c r="M157" s="168">
        <v>0</v>
      </c>
      <c r="N157" s="168">
        <v>0</v>
      </c>
      <c r="O157" s="168">
        <v>0</v>
      </c>
      <c r="P157" s="168">
        <v>1</v>
      </c>
      <c r="Q157" s="168">
        <v>7</v>
      </c>
      <c r="R157" s="168">
        <v>1</v>
      </c>
      <c r="S157" s="168">
        <v>0</v>
      </c>
      <c r="T157" s="168">
        <v>0</v>
      </c>
      <c r="U157" s="168">
        <v>1</v>
      </c>
      <c r="V157" s="168">
        <v>0</v>
      </c>
      <c r="W157" s="168">
        <v>0</v>
      </c>
      <c r="X157" s="168">
        <v>0</v>
      </c>
      <c r="Y157" s="168">
        <v>0</v>
      </c>
      <c r="Z157" s="168">
        <v>0</v>
      </c>
      <c r="AA157" s="168">
        <v>0</v>
      </c>
      <c r="AB157" s="168">
        <v>0</v>
      </c>
      <c r="AC157" s="174">
        <v>16</v>
      </c>
    </row>
    <row r="158" spans="1:29" ht="13.5" customHeight="1">
      <c r="A158" s="104"/>
      <c r="B158" s="441"/>
      <c r="C158" s="540" t="s">
        <v>136</v>
      </c>
      <c r="D158" s="169">
        <v>0</v>
      </c>
      <c r="E158" s="168">
        <v>0</v>
      </c>
      <c r="F158" s="168">
        <v>0</v>
      </c>
      <c r="G158" s="168">
        <v>0</v>
      </c>
      <c r="H158" s="168">
        <v>0</v>
      </c>
      <c r="I158" s="168">
        <v>0</v>
      </c>
      <c r="J158" s="168">
        <v>0</v>
      </c>
      <c r="K158" s="168">
        <v>0</v>
      </c>
      <c r="L158" s="168">
        <v>0</v>
      </c>
      <c r="M158" s="168">
        <v>0</v>
      </c>
      <c r="N158" s="168">
        <v>0</v>
      </c>
      <c r="O158" s="168">
        <v>0</v>
      </c>
      <c r="P158" s="168">
        <v>0</v>
      </c>
      <c r="Q158" s="168">
        <v>1</v>
      </c>
      <c r="R158" s="168">
        <v>0</v>
      </c>
      <c r="S158" s="168">
        <v>0</v>
      </c>
      <c r="T158" s="168">
        <v>0</v>
      </c>
      <c r="U158" s="168">
        <v>0</v>
      </c>
      <c r="V158" s="168">
        <v>0</v>
      </c>
      <c r="W158" s="168">
        <v>0</v>
      </c>
      <c r="X158" s="168">
        <v>0</v>
      </c>
      <c r="Y158" s="168">
        <v>0</v>
      </c>
      <c r="Z158" s="168">
        <v>0</v>
      </c>
      <c r="AA158" s="168">
        <v>0</v>
      </c>
      <c r="AB158" s="168">
        <v>0</v>
      </c>
      <c r="AC158" s="174">
        <v>1</v>
      </c>
    </row>
    <row r="159" spans="1:29" ht="13.5" customHeight="1">
      <c r="A159" s="104"/>
      <c r="B159" s="441"/>
      <c r="C159" s="58" t="s">
        <v>137</v>
      </c>
      <c r="D159" s="169">
        <v>7</v>
      </c>
      <c r="E159" s="168">
        <v>0</v>
      </c>
      <c r="F159" s="168">
        <v>3</v>
      </c>
      <c r="G159" s="168">
        <v>0</v>
      </c>
      <c r="H159" s="168">
        <v>0</v>
      </c>
      <c r="I159" s="168">
        <v>17</v>
      </c>
      <c r="J159" s="168">
        <v>0</v>
      </c>
      <c r="K159" s="168">
        <v>12</v>
      </c>
      <c r="L159" s="168">
        <v>0</v>
      </c>
      <c r="M159" s="168">
        <v>0</v>
      </c>
      <c r="N159" s="168">
        <v>0</v>
      </c>
      <c r="O159" s="168">
        <v>3</v>
      </c>
      <c r="P159" s="168">
        <v>8</v>
      </c>
      <c r="Q159" s="168">
        <v>446</v>
      </c>
      <c r="R159" s="168">
        <v>64</v>
      </c>
      <c r="S159" s="168">
        <v>0</v>
      </c>
      <c r="T159" s="168">
        <v>0</v>
      </c>
      <c r="U159" s="168">
        <v>44</v>
      </c>
      <c r="V159" s="168">
        <v>0</v>
      </c>
      <c r="W159" s="168">
        <v>28</v>
      </c>
      <c r="X159" s="168">
        <v>0</v>
      </c>
      <c r="Y159" s="168">
        <v>0</v>
      </c>
      <c r="Z159" s="168">
        <v>2</v>
      </c>
      <c r="AA159" s="168">
        <v>1</v>
      </c>
      <c r="AB159" s="168">
        <v>1</v>
      </c>
      <c r="AC159" s="174">
        <v>636</v>
      </c>
    </row>
    <row r="160" spans="1:29" ht="13.5" customHeight="1">
      <c r="A160" s="104"/>
      <c r="B160" s="441"/>
      <c r="C160" s="58" t="s">
        <v>307</v>
      </c>
      <c r="D160" s="169">
        <v>57</v>
      </c>
      <c r="E160" s="168">
        <v>0</v>
      </c>
      <c r="F160" s="168">
        <v>14</v>
      </c>
      <c r="G160" s="168">
        <v>0</v>
      </c>
      <c r="H160" s="168">
        <v>0</v>
      </c>
      <c r="I160" s="168">
        <v>41</v>
      </c>
      <c r="J160" s="168">
        <v>0</v>
      </c>
      <c r="K160" s="168">
        <v>72</v>
      </c>
      <c r="L160" s="168">
        <v>1</v>
      </c>
      <c r="M160" s="168">
        <v>1</v>
      </c>
      <c r="N160" s="168">
        <v>2</v>
      </c>
      <c r="O160" s="168">
        <v>6</v>
      </c>
      <c r="P160" s="168">
        <v>54</v>
      </c>
      <c r="Q160" s="168">
        <v>2455</v>
      </c>
      <c r="R160" s="168">
        <v>208</v>
      </c>
      <c r="S160" s="168">
        <v>0</v>
      </c>
      <c r="T160" s="168">
        <v>1</v>
      </c>
      <c r="U160" s="168">
        <v>173</v>
      </c>
      <c r="V160" s="168">
        <v>2</v>
      </c>
      <c r="W160" s="168">
        <v>601</v>
      </c>
      <c r="X160" s="168">
        <v>0</v>
      </c>
      <c r="Y160" s="168">
        <v>4</v>
      </c>
      <c r="Z160" s="168">
        <v>37</v>
      </c>
      <c r="AA160" s="168">
        <v>20</v>
      </c>
      <c r="AB160" s="168">
        <v>26</v>
      </c>
      <c r="AC160" s="174">
        <v>3775</v>
      </c>
    </row>
    <row r="161" spans="1:29" ht="13.5" customHeight="1">
      <c r="A161" s="104"/>
      <c r="B161" s="443"/>
      <c r="C161" s="444" t="s">
        <v>36</v>
      </c>
      <c r="D161" s="170">
        <v>64</v>
      </c>
      <c r="E161" s="171">
        <v>0</v>
      </c>
      <c r="F161" s="171">
        <v>17</v>
      </c>
      <c r="G161" s="171">
        <v>0</v>
      </c>
      <c r="H161" s="171">
        <v>0</v>
      </c>
      <c r="I161" s="171">
        <v>58</v>
      </c>
      <c r="J161" s="171">
        <v>0</v>
      </c>
      <c r="K161" s="171">
        <v>90</v>
      </c>
      <c r="L161" s="171">
        <v>1</v>
      </c>
      <c r="M161" s="171">
        <v>1</v>
      </c>
      <c r="N161" s="171">
        <v>2</v>
      </c>
      <c r="O161" s="171">
        <v>9</v>
      </c>
      <c r="P161" s="171">
        <v>63</v>
      </c>
      <c r="Q161" s="171">
        <v>2976</v>
      </c>
      <c r="R161" s="171">
        <v>273</v>
      </c>
      <c r="S161" s="171">
        <v>0</v>
      </c>
      <c r="T161" s="171">
        <v>1</v>
      </c>
      <c r="U161" s="171">
        <v>218</v>
      </c>
      <c r="V161" s="171">
        <v>2</v>
      </c>
      <c r="W161" s="171">
        <v>629</v>
      </c>
      <c r="X161" s="171">
        <v>0</v>
      </c>
      <c r="Y161" s="171">
        <v>4</v>
      </c>
      <c r="Z161" s="171">
        <v>39</v>
      </c>
      <c r="AA161" s="171">
        <v>21</v>
      </c>
      <c r="AB161" s="171">
        <v>27</v>
      </c>
      <c r="AC161" s="175">
        <v>4495</v>
      </c>
    </row>
    <row r="162" spans="1:29" ht="13.5" customHeight="1">
      <c r="A162" s="104"/>
      <c r="B162" s="441" t="s">
        <v>138</v>
      </c>
      <c r="C162" s="58" t="s">
        <v>138</v>
      </c>
      <c r="D162" s="169">
        <v>2</v>
      </c>
      <c r="E162" s="168">
        <v>0</v>
      </c>
      <c r="F162" s="168">
        <v>2</v>
      </c>
      <c r="G162" s="168">
        <v>0</v>
      </c>
      <c r="H162" s="168">
        <v>0</v>
      </c>
      <c r="I162" s="168">
        <v>1</v>
      </c>
      <c r="J162" s="168">
        <v>0</v>
      </c>
      <c r="K162" s="168">
        <v>2</v>
      </c>
      <c r="L162" s="168">
        <v>0</v>
      </c>
      <c r="M162" s="168">
        <v>0</v>
      </c>
      <c r="N162" s="168">
        <v>3</v>
      </c>
      <c r="O162" s="168">
        <v>0</v>
      </c>
      <c r="P162" s="168">
        <v>0</v>
      </c>
      <c r="Q162" s="168">
        <v>132</v>
      </c>
      <c r="R162" s="168">
        <v>0</v>
      </c>
      <c r="S162" s="168">
        <v>0</v>
      </c>
      <c r="T162" s="168">
        <v>0</v>
      </c>
      <c r="U162" s="168">
        <v>3</v>
      </c>
      <c r="V162" s="168">
        <v>5</v>
      </c>
      <c r="W162" s="168">
        <v>13</v>
      </c>
      <c r="X162" s="168">
        <v>0</v>
      </c>
      <c r="Y162" s="168">
        <v>0</v>
      </c>
      <c r="Z162" s="168">
        <v>0</v>
      </c>
      <c r="AA162" s="168">
        <v>0</v>
      </c>
      <c r="AB162" s="168">
        <v>0</v>
      </c>
      <c r="AC162" s="174">
        <v>163</v>
      </c>
    </row>
    <row r="163" spans="1:29" ht="13.5" customHeight="1">
      <c r="A163" s="104"/>
      <c r="B163" s="429" t="s">
        <v>139</v>
      </c>
      <c r="C163" s="429" t="s">
        <v>140</v>
      </c>
      <c r="D163" s="172">
        <v>0</v>
      </c>
      <c r="E163" s="173">
        <v>0</v>
      </c>
      <c r="F163" s="173">
        <v>5</v>
      </c>
      <c r="G163" s="173">
        <v>0</v>
      </c>
      <c r="H163" s="173">
        <v>0</v>
      </c>
      <c r="I163" s="173">
        <v>0</v>
      </c>
      <c r="J163" s="173">
        <v>0</v>
      </c>
      <c r="K163" s="173">
        <v>1</v>
      </c>
      <c r="L163" s="173">
        <v>0</v>
      </c>
      <c r="M163" s="173">
        <v>0</v>
      </c>
      <c r="N163" s="173">
        <v>0</v>
      </c>
      <c r="O163" s="173">
        <v>0</v>
      </c>
      <c r="P163" s="173">
        <v>0</v>
      </c>
      <c r="Q163" s="173">
        <v>112</v>
      </c>
      <c r="R163" s="173">
        <v>4</v>
      </c>
      <c r="S163" s="173">
        <v>0</v>
      </c>
      <c r="T163" s="173">
        <v>0</v>
      </c>
      <c r="U163" s="173">
        <v>5</v>
      </c>
      <c r="V163" s="173">
        <v>1</v>
      </c>
      <c r="W163" s="173">
        <v>7</v>
      </c>
      <c r="X163" s="173">
        <v>0</v>
      </c>
      <c r="Y163" s="173">
        <v>0</v>
      </c>
      <c r="Z163" s="173">
        <v>0</v>
      </c>
      <c r="AA163" s="173">
        <v>0</v>
      </c>
      <c r="AB163" s="173">
        <v>0</v>
      </c>
      <c r="AC163" s="291">
        <v>135</v>
      </c>
    </row>
    <row r="164" spans="1:29">
      <c r="A164" s="104"/>
      <c r="B164" s="441"/>
      <c r="C164" s="58" t="s">
        <v>141</v>
      </c>
      <c r="D164" s="169">
        <v>4</v>
      </c>
      <c r="E164" s="168">
        <v>0</v>
      </c>
      <c r="F164" s="168">
        <v>4</v>
      </c>
      <c r="G164" s="168">
        <v>0</v>
      </c>
      <c r="H164" s="168">
        <v>0</v>
      </c>
      <c r="I164" s="168">
        <v>0</v>
      </c>
      <c r="J164" s="168">
        <v>0</v>
      </c>
      <c r="K164" s="168">
        <v>1</v>
      </c>
      <c r="L164" s="168">
        <v>0</v>
      </c>
      <c r="M164" s="168">
        <v>0</v>
      </c>
      <c r="N164" s="168">
        <v>0</v>
      </c>
      <c r="O164" s="168">
        <v>0</v>
      </c>
      <c r="P164" s="168">
        <v>0</v>
      </c>
      <c r="Q164" s="168">
        <v>0</v>
      </c>
      <c r="R164" s="168">
        <v>0</v>
      </c>
      <c r="S164" s="168">
        <v>0</v>
      </c>
      <c r="T164" s="168">
        <v>0</v>
      </c>
      <c r="U164" s="168">
        <v>0</v>
      </c>
      <c r="V164" s="168">
        <v>0</v>
      </c>
      <c r="W164" s="168">
        <v>0</v>
      </c>
      <c r="X164" s="168">
        <v>0</v>
      </c>
      <c r="Y164" s="168">
        <v>0</v>
      </c>
      <c r="Z164" s="168">
        <v>0</v>
      </c>
      <c r="AA164" s="168">
        <v>0</v>
      </c>
      <c r="AB164" s="168">
        <v>0</v>
      </c>
      <c r="AC164" s="174">
        <v>9</v>
      </c>
    </row>
    <row r="165" spans="1:29">
      <c r="A165" s="104"/>
      <c r="B165" s="441"/>
      <c r="C165" s="58" t="s">
        <v>143</v>
      </c>
      <c r="D165" s="169">
        <v>11</v>
      </c>
      <c r="E165" s="168">
        <v>0</v>
      </c>
      <c r="F165" s="168">
        <v>6</v>
      </c>
      <c r="G165" s="168">
        <v>2</v>
      </c>
      <c r="H165" s="168">
        <v>0</v>
      </c>
      <c r="I165" s="168">
        <v>2</v>
      </c>
      <c r="J165" s="168">
        <v>0</v>
      </c>
      <c r="K165" s="168">
        <v>4</v>
      </c>
      <c r="L165" s="168">
        <v>0</v>
      </c>
      <c r="M165" s="168">
        <v>0</v>
      </c>
      <c r="N165" s="168">
        <v>3</v>
      </c>
      <c r="O165" s="168">
        <v>0</v>
      </c>
      <c r="P165" s="168">
        <v>0</v>
      </c>
      <c r="Q165" s="168">
        <v>3</v>
      </c>
      <c r="R165" s="168">
        <v>0</v>
      </c>
      <c r="S165" s="168">
        <v>0</v>
      </c>
      <c r="T165" s="168">
        <v>0</v>
      </c>
      <c r="U165" s="168">
        <v>0</v>
      </c>
      <c r="V165" s="168">
        <v>2</v>
      </c>
      <c r="W165" s="168">
        <v>0</v>
      </c>
      <c r="X165" s="168">
        <v>0</v>
      </c>
      <c r="Y165" s="168">
        <v>0</v>
      </c>
      <c r="Z165" s="168">
        <v>0</v>
      </c>
      <c r="AA165" s="168">
        <v>0</v>
      </c>
      <c r="AB165" s="168">
        <v>0</v>
      </c>
      <c r="AC165" s="174">
        <v>33</v>
      </c>
    </row>
    <row r="166" spans="1:29">
      <c r="A166" s="104"/>
      <c r="B166" s="441"/>
      <c r="C166" s="58" t="s">
        <v>308</v>
      </c>
      <c r="D166" s="169">
        <v>0</v>
      </c>
      <c r="E166" s="168">
        <v>0</v>
      </c>
      <c r="F166" s="168">
        <v>4</v>
      </c>
      <c r="G166" s="168">
        <v>0</v>
      </c>
      <c r="H166" s="168">
        <v>0</v>
      </c>
      <c r="I166" s="168">
        <v>5</v>
      </c>
      <c r="J166" s="168">
        <v>0</v>
      </c>
      <c r="K166" s="168">
        <v>6</v>
      </c>
      <c r="L166" s="168">
        <v>0</v>
      </c>
      <c r="M166" s="168">
        <v>3</v>
      </c>
      <c r="N166" s="168">
        <v>3</v>
      </c>
      <c r="O166" s="168">
        <v>1</v>
      </c>
      <c r="P166" s="168">
        <v>1</v>
      </c>
      <c r="Q166" s="168">
        <v>43</v>
      </c>
      <c r="R166" s="168">
        <v>5</v>
      </c>
      <c r="S166" s="168">
        <v>0</v>
      </c>
      <c r="T166" s="168">
        <v>0</v>
      </c>
      <c r="U166" s="168">
        <v>8</v>
      </c>
      <c r="V166" s="168">
        <v>2</v>
      </c>
      <c r="W166" s="168">
        <v>6</v>
      </c>
      <c r="X166" s="168">
        <v>0</v>
      </c>
      <c r="Y166" s="168">
        <v>0</v>
      </c>
      <c r="Z166" s="168">
        <v>1</v>
      </c>
      <c r="AA166" s="168">
        <v>0</v>
      </c>
      <c r="AB166" s="168">
        <v>1</v>
      </c>
      <c r="AC166" s="174">
        <v>89</v>
      </c>
    </row>
    <row r="167" spans="1:29">
      <c r="A167" s="104"/>
      <c r="B167" s="443"/>
      <c r="C167" s="444" t="s">
        <v>36</v>
      </c>
      <c r="D167" s="170">
        <v>15</v>
      </c>
      <c r="E167" s="171">
        <v>0</v>
      </c>
      <c r="F167" s="171">
        <v>19</v>
      </c>
      <c r="G167" s="171">
        <v>2</v>
      </c>
      <c r="H167" s="171">
        <v>0</v>
      </c>
      <c r="I167" s="171">
        <v>7</v>
      </c>
      <c r="J167" s="171">
        <v>0</v>
      </c>
      <c r="K167" s="171">
        <v>12</v>
      </c>
      <c r="L167" s="171">
        <v>0</v>
      </c>
      <c r="M167" s="171">
        <v>3</v>
      </c>
      <c r="N167" s="171">
        <v>6</v>
      </c>
      <c r="O167" s="171">
        <v>1</v>
      </c>
      <c r="P167" s="171">
        <v>1</v>
      </c>
      <c r="Q167" s="171">
        <v>158</v>
      </c>
      <c r="R167" s="171">
        <v>9</v>
      </c>
      <c r="S167" s="171">
        <v>0</v>
      </c>
      <c r="T167" s="171">
        <v>0</v>
      </c>
      <c r="U167" s="171">
        <v>13</v>
      </c>
      <c r="V167" s="171">
        <v>5</v>
      </c>
      <c r="W167" s="171">
        <v>13</v>
      </c>
      <c r="X167" s="171">
        <v>0</v>
      </c>
      <c r="Y167" s="171">
        <v>0</v>
      </c>
      <c r="Z167" s="171">
        <v>1</v>
      </c>
      <c r="AA167" s="171">
        <v>0</v>
      </c>
      <c r="AB167" s="171">
        <v>1</v>
      </c>
      <c r="AC167" s="175">
        <v>266</v>
      </c>
    </row>
    <row r="168" spans="1:29">
      <c r="A168" s="104"/>
      <c r="B168" s="441" t="s">
        <v>36</v>
      </c>
      <c r="C168" s="58"/>
      <c r="D168" s="169">
        <v>82</v>
      </c>
      <c r="E168" s="168">
        <v>0</v>
      </c>
      <c r="F168" s="168">
        <v>38</v>
      </c>
      <c r="G168" s="168">
        <v>2</v>
      </c>
      <c r="H168" s="168">
        <v>0</v>
      </c>
      <c r="I168" s="168">
        <v>66</v>
      </c>
      <c r="J168" s="168">
        <v>0</v>
      </c>
      <c r="K168" s="168">
        <v>105</v>
      </c>
      <c r="L168" s="168">
        <v>1</v>
      </c>
      <c r="M168" s="168">
        <v>4</v>
      </c>
      <c r="N168" s="168">
        <v>11</v>
      </c>
      <c r="O168" s="168">
        <v>10</v>
      </c>
      <c r="P168" s="168">
        <v>65</v>
      </c>
      <c r="Q168" s="168">
        <v>3267</v>
      </c>
      <c r="R168" s="168">
        <v>282</v>
      </c>
      <c r="S168" s="168">
        <v>0</v>
      </c>
      <c r="T168" s="168">
        <v>1</v>
      </c>
      <c r="U168" s="168">
        <v>235</v>
      </c>
      <c r="V168" s="168">
        <v>12</v>
      </c>
      <c r="W168" s="168">
        <v>655</v>
      </c>
      <c r="X168" s="168">
        <v>0</v>
      </c>
      <c r="Y168" s="168">
        <v>4</v>
      </c>
      <c r="Z168" s="168">
        <v>40</v>
      </c>
      <c r="AA168" s="168">
        <v>21</v>
      </c>
      <c r="AB168" s="168">
        <v>28</v>
      </c>
      <c r="AC168" s="174">
        <v>4929</v>
      </c>
    </row>
    <row r="169" spans="1:29">
      <c r="A169" s="447" t="s">
        <v>36</v>
      </c>
      <c r="B169" s="445"/>
      <c r="C169" s="440"/>
      <c r="D169" s="179">
        <v>10588</v>
      </c>
      <c r="E169" s="178">
        <v>238</v>
      </c>
      <c r="F169" s="178">
        <v>6586</v>
      </c>
      <c r="G169" s="178">
        <v>122</v>
      </c>
      <c r="H169" s="178">
        <v>49</v>
      </c>
      <c r="I169" s="178">
        <v>12758</v>
      </c>
      <c r="J169" s="178">
        <v>58</v>
      </c>
      <c r="K169" s="178">
        <v>9194</v>
      </c>
      <c r="L169" s="178">
        <v>691</v>
      </c>
      <c r="M169" s="178">
        <v>565</v>
      </c>
      <c r="N169" s="178">
        <v>507</v>
      </c>
      <c r="O169" s="178">
        <v>638</v>
      </c>
      <c r="P169" s="178">
        <v>3373</v>
      </c>
      <c r="Q169" s="178">
        <v>47886</v>
      </c>
      <c r="R169" s="178">
        <v>3602</v>
      </c>
      <c r="S169" s="178">
        <v>529</v>
      </c>
      <c r="T169" s="178">
        <v>84</v>
      </c>
      <c r="U169" s="178">
        <v>12934</v>
      </c>
      <c r="V169" s="178">
        <v>363</v>
      </c>
      <c r="W169" s="178">
        <v>4929</v>
      </c>
      <c r="X169" s="178">
        <v>1468</v>
      </c>
      <c r="Y169" s="178">
        <v>397</v>
      </c>
      <c r="Z169" s="178">
        <v>644</v>
      </c>
      <c r="AA169" s="178">
        <v>259</v>
      </c>
      <c r="AB169" s="178">
        <v>182</v>
      </c>
      <c r="AC169" s="180">
        <v>118644</v>
      </c>
    </row>
    <row r="171" spans="1:29" ht="15.75">
      <c r="A171" s="307" t="s">
        <v>311</v>
      </c>
      <c r="B171" s="45"/>
      <c r="C171" s="45"/>
      <c r="D171" s="45"/>
      <c r="E171" s="45"/>
      <c r="F171" s="45"/>
      <c r="G171" s="45"/>
      <c r="H171" s="45"/>
      <c r="I171" s="45"/>
      <c r="J171" s="45"/>
      <c r="K171" s="45"/>
      <c r="L171" s="45"/>
      <c r="M171" s="45"/>
    </row>
    <row r="172" spans="1:29">
      <c r="A172" s="52" t="s">
        <v>470</v>
      </c>
      <c r="B172" s="46"/>
      <c r="C172" s="46"/>
      <c r="D172" s="54"/>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7"/>
    </row>
    <row r="173" spans="1:29" ht="14.25" customHeight="1">
      <c r="A173" s="104" t="s">
        <v>6</v>
      </c>
      <c r="B173" s="429" t="s">
        <v>32</v>
      </c>
      <c r="C173" s="429" t="s">
        <v>32</v>
      </c>
      <c r="D173" s="173">
        <v>35</v>
      </c>
      <c r="E173" s="173">
        <v>0</v>
      </c>
      <c r="F173" s="173">
        <v>0</v>
      </c>
      <c r="G173" s="173">
        <v>0</v>
      </c>
      <c r="H173" s="173">
        <v>0</v>
      </c>
      <c r="I173" s="173">
        <v>0</v>
      </c>
      <c r="J173" s="173">
        <v>0</v>
      </c>
      <c r="K173" s="173">
        <v>0</v>
      </c>
      <c r="L173" s="173">
        <v>0</v>
      </c>
      <c r="M173" s="173">
        <v>0</v>
      </c>
      <c r="N173" s="173">
        <v>0</v>
      </c>
      <c r="O173" s="173">
        <v>0</v>
      </c>
      <c r="P173" s="173">
        <v>0</v>
      </c>
      <c r="Q173" s="173">
        <v>0</v>
      </c>
      <c r="R173" s="173">
        <v>0</v>
      </c>
      <c r="S173" s="173">
        <v>0</v>
      </c>
      <c r="T173" s="173">
        <v>0</v>
      </c>
      <c r="U173" s="173">
        <v>0</v>
      </c>
      <c r="V173" s="173">
        <v>0</v>
      </c>
      <c r="W173" s="173">
        <v>0</v>
      </c>
      <c r="X173" s="173">
        <v>0</v>
      </c>
      <c r="Y173" s="173">
        <v>0</v>
      </c>
      <c r="Z173" s="173">
        <v>0</v>
      </c>
      <c r="AA173" s="173">
        <v>0</v>
      </c>
      <c r="AB173" s="173">
        <v>0</v>
      </c>
      <c r="AC173" s="291">
        <v>35</v>
      </c>
    </row>
    <row r="174" spans="1:29" ht="14.25" customHeight="1">
      <c r="A174" s="104"/>
      <c r="B174" s="443" t="s">
        <v>179</v>
      </c>
      <c r="C174" s="444" t="s">
        <v>34</v>
      </c>
      <c r="D174" s="171">
        <v>15</v>
      </c>
      <c r="E174" s="171">
        <v>0</v>
      </c>
      <c r="F174" s="171">
        <v>0</v>
      </c>
      <c r="G174" s="171">
        <v>0</v>
      </c>
      <c r="H174" s="171">
        <v>0</v>
      </c>
      <c r="I174" s="171">
        <v>0</v>
      </c>
      <c r="J174" s="171">
        <v>0</v>
      </c>
      <c r="K174" s="171">
        <v>0</v>
      </c>
      <c r="L174" s="171">
        <v>0</v>
      </c>
      <c r="M174" s="171">
        <v>0</v>
      </c>
      <c r="N174" s="171">
        <v>0</v>
      </c>
      <c r="O174" s="171">
        <v>0</v>
      </c>
      <c r="P174" s="171">
        <v>0</v>
      </c>
      <c r="Q174" s="171">
        <v>0</v>
      </c>
      <c r="R174" s="171">
        <v>0</v>
      </c>
      <c r="S174" s="171">
        <v>0</v>
      </c>
      <c r="T174" s="171">
        <v>0</v>
      </c>
      <c r="U174" s="171">
        <v>0</v>
      </c>
      <c r="V174" s="171">
        <v>0</v>
      </c>
      <c r="W174" s="171">
        <v>0</v>
      </c>
      <c r="X174" s="171">
        <v>0</v>
      </c>
      <c r="Y174" s="171">
        <v>0</v>
      </c>
      <c r="Z174" s="171">
        <v>0</v>
      </c>
      <c r="AA174" s="171">
        <v>0</v>
      </c>
      <c r="AB174" s="171">
        <v>0</v>
      </c>
      <c r="AC174" s="175">
        <v>15</v>
      </c>
    </row>
    <row r="175" spans="1:29" ht="14.25" customHeight="1">
      <c r="A175" s="446"/>
      <c r="B175" s="440" t="s">
        <v>36</v>
      </c>
      <c r="C175" s="440"/>
      <c r="D175" s="178">
        <v>50</v>
      </c>
      <c r="E175" s="178">
        <v>0</v>
      </c>
      <c r="F175" s="178">
        <v>0</v>
      </c>
      <c r="G175" s="178">
        <v>0</v>
      </c>
      <c r="H175" s="178">
        <v>0</v>
      </c>
      <c r="I175" s="178">
        <v>0</v>
      </c>
      <c r="J175" s="178">
        <v>0</v>
      </c>
      <c r="K175" s="178">
        <v>0</v>
      </c>
      <c r="L175" s="178">
        <v>0</v>
      </c>
      <c r="M175" s="178">
        <v>0</v>
      </c>
      <c r="N175" s="178">
        <v>0</v>
      </c>
      <c r="O175" s="178">
        <v>0</v>
      </c>
      <c r="P175" s="178">
        <v>0</v>
      </c>
      <c r="Q175" s="178">
        <v>0</v>
      </c>
      <c r="R175" s="178">
        <v>0</v>
      </c>
      <c r="S175" s="178">
        <v>0</v>
      </c>
      <c r="T175" s="178">
        <v>0</v>
      </c>
      <c r="U175" s="178">
        <v>0</v>
      </c>
      <c r="V175" s="178">
        <v>0</v>
      </c>
      <c r="W175" s="178">
        <v>0</v>
      </c>
      <c r="X175" s="178">
        <v>0</v>
      </c>
      <c r="Y175" s="178">
        <v>0</v>
      </c>
      <c r="Z175" s="178">
        <v>0</v>
      </c>
      <c r="AA175" s="178">
        <v>0</v>
      </c>
      <c r="AB175" s="178">
        <v>0</v>
      </c>
      <c r="AC175" s="180">
        <v>50</v>
      </c>
    </row>
    <row r="176" spans="1:29" ht="14.25" customHeight="1">
      <c r="A176" s="447" t="s">
        <v>13</v>
      </c>
      <c r="B176" s="440" t="s">
        <v>64</v>
      </c>
      <c r="C176" s="440" t="s">
        <v>64</v>
      </c>
      <c r="D176" s="179">
        <v>1</v>
      </c>
      <c r="E176" s="178">
        <v>0</v>
      </c>
      <c r="F176" s="178">
        <v>0</v>
      </c>
      <c r="G176" s="178">
        <v>0</v>
      </c>
      <c r="H176" s="178">
        <v>0</v>
      </c>
      <c r="I176" s="178">
        <v>0</v>
      </c>
      <c r="J176" s="178">
        <v>0</v>
      </c>
      <c r="K176" s="178">
        <v>0</v>
      </c>
      <c r="L176" s="178">
        <v>0</v>
      </c>
      <c r="M176" s="178">
        <v>0</v>
      </c>
      <c r="N176" s="178">
        <v>0</v>
      </c>
      <c r="O176" s="178">
        <v>0</v>
      </c>
      <c r="P176" s="178">
        <v>0</v>
      </c>
      <c r="Q176" s="178">
        <v>0</v>
      </c>
      <c r="R176" s="178">
        <v>0</v>
      </c>
      <c r="S176" s="178">
        <v>0</v>
      </c>
      <c r="T176" s="178">
        <v>0</v>
      </c>
      <c r="U176" s="178">
        <v>0</v>
      </c>
      <c r="V176" s="178">
        <v>0</v>
      </c>
      <c r="W176" s="178">
        <v>0</v>
      </c>
      <c r="X176" s="178">
        <v>0</v>
      </c>
      <c r="Y176" s="178">
        <v>0</v>
      </c>
      <c r="Z176" s="178">
        <v>0</v>
      </c>
      <c r="AA176" s="178">
        <v>0</v>
      </c>
      <c r="AB176" s="178">
        <v>0</v>
      </c>
      <c r="AC176" s="180">
        <v>1</v>
      </c>
    </row>
    <row r="177" spans="1:29" ht="27.75" customHeight="1">
      <c r="A177" s="447" t="s">
        <v>16</v>
      </c>
      <c r="B177" s="445" t="s">
        <v>186</v>
      </c>
      <c r="C177" s="440" t="s">
        <v>88</v>
      </c>
      <c r="D177" s="179">
        <v>1</v>
      </c>
      <c r="E177" s="178">
        <v>0</v>
      </c>
      <c r="F177" s="178">
        <v>0</v>
      </c>
      <c r="G177" s="178">
        <v>0</v>
      </c>
      <c r="H177" s="178">
        <v>0</v>
      </c>
      <c r="I177" s="178">
        <v>0</v>
      </c>
      <c r="J177" s="178">
        <v>0</v>
      </c>
      <c r="K177" s="178">
        <v>0</v>
      </c>
      <c r="L177" s="178">
        <v>0</v>
      </c>
      <c r="M177" s="178">
        <v>0</v>
      </c>
      <c r="N177" s="178">
        <v>0</v>
      </c>
      <c r="O177" s="178">
        <v>0</v>
      </c>
      <c r="P177" s="178">
        <v>0</v>
      </c>
      <c r="Q177" s="178">
        <v>0</v>
      </c>
      <c r="R177" s="178">
        <v>0</v>
      </c>
      <c r="S177" s="178">
        <v>0</v>
      </c>
      <c r="T177" s="178">
        <v>0</v>
      </c>
      <c r="U177" s="178">
        <v>0</v>
      </c>
      <c r="V177" s="178">
        <v>0</v>
      </c>
      <c r="W177" s="178">
        <v>0</v>
      </c>
      <c r="X177" s="178">
        <v>0</v>
      </c>
      <c r="Y177" s="178">
        <v>0</v>
      </c>
      <c r="Z177" s="178">
        <v>0</v>
      </c>
      <c r="AA177" s="178">
        <v>0</v>
      </c>
      <c r="AB177" s="178">
        <v>0</v>
      </c>
      <c r="AC177" s="180">
        <v>1</v>
      </c>
    </row>
    <row r="178" spans="1:29" ht="49.5" customHeight="1">
      <c r="A178" s="104" t="s">
        <v>20</v>
      </c>
      <c r="B178" s="442" t="s">
        <v>189</v>
      </c>
      <c r="C178" s="429" t="s">
        <v>304</v>
      </c>
      <c r="D178" s="172">
        <v>2</v>
      </c>
      <c r="E178" s="173">
        <v>0</v>
      </c>
      <c r="F178" s="173">
        <v>0</v>
      </c>
      <c r="G178" s="173">
        <v>0</v>
      </c>
      <c r="H178" s="173">
        <v>0</v>
      </c>
      <c r="I178" s="173">
        <v>0</v>
      </c>
      <c r="J178" s="173">
        <v>0</v>
      </c>
      <c r="K178" s="173">
        <v>0</v>
      </c>
      <c r="L178" s="173">
        <v>0</v>
      </c>
      <c r="M178" s="173">
        <v>0</v>
      </c>
      <c r="N178" s="173">
        <v>0</v>
      </c>
      <c r="O178" s="173">
        <v>0</v>
      </c>
      <c r="P178" s="173">
        <v>0</v>
      </c>
      <c r="Q178" s="173">
        <v>0</v>
      </c>
      <c r="R178" s="173">
        <v>0</v>
      </c>
      <c r="S178" s="173">
        <v>0</v>
      </c>
      <c r="T178" s="173">
        <v>0</v>
      </c>
      <c r="U178" s="173">
        <v>0</v>
      </c>
      <c r="V178" s="173">
        <v>0</v>
      </c>
      <c r="W178" s="173">
        <v>0</v>
      </c>
      <c r="X178" s="173">
        <v>0</v>
      </c>
      <c r="Y178" s="173">
        <v>0</v>
      </c>
      <c r="Z178" s="173">
        <v>0</v>
      </c>
      <c r="AA178" s="173">
        <v>0</v>
      </c>
      <c r="AB178" s="173">
        <v>0</v>
      </c>
      <c r="AC178" s="291">
        <v>2</v>
      </c>
    </row>
    <row r="179" spans="1:29">
      <c r="A179" s="104"/>
      <c r="B179" s="441" t="s">
        <v>177</v>
      </c>
      <c r="C179" s="540" t="s">
        <v>305</v>
      </c>
      <c r="D179" s="169">
        <v>3</v>
      </c>
      <c r="E179" s="168">
        <v>0</v>
      </c>
      <c r="F179" s="168">
        <v>1</v>
      </c>
      <c r="G179" s="168">
        <v>0</v>
      </c>
      <c r="H179" s="168">
        <v>0</v>
      </c>
      <c r="I179" s="168">
        <v>0</v>
      </c>
      <c r="J179" s="168">
        <v>0</v>
      </c>
      <c r="K179" s="168">
        <v>0</v>
      </c>
      <c r="L179" s="168">
        <v>0</v>
      </c>
      <c r="M179" s="168">
        <v>0</v>
      </c>
      <c r="N179" s="168">
        <v>0</v>
      </c>
      <c r="O179" s="168">
        <v>0</v>
      </c>
      <c r="P179" s="168">
        <v>0</v>
      </c>
      <c r="Q179" s="168">
        <v>0</v>
      </c>
      <c r="R179" s="168">
        <v>0</v>
      </c>
      <c r="S179" s="168">
        <v>0</v>
      </c>
      <c r="T179" s="168">
        <v>0</v>
      </c>
      <c r="U179" s="168">
        <v>0</v>
      </c>
      <c r="V179" s="168">
        <v>0</v>
      </c>
      <c r="W179" s="168">
        <v>0</v>
      </c>
      <c r="X179" s="168">
        <v>0</v>
      </c>
      <c r="Y179" s="168">
        <v>0</v>
      </c>
      <c r="Z179" s="168">
        <v>0</v>
      </c>
      <c r="AA179" s="168">
        <v>0</v>
      </c>
      <c r="AB179" s="168">
        <v>0</v>
      </c>
      <c r="AC179" s="174">
        <v>4</v>
      </c>
    </row>
    <row r="180" spans="1:29" ht="27" customHeight="1">
      <c r="A180" s="104"/>
      <c r="B180" s="441" t="s">
        <v>176</v>
      </c>
      <c r="C180" s="58" t="s">
        <v>306</v>
      </c>
      <c r="D180" s="169">
        <v>1</v>
      </c>
      <c r="E180" s="168">
        <v>0</v>
      </c>
      <c r="F180" s="168">
        <v>0</v>
      </c>
      <c r="G180" s="168">
        <v>0</v>
      </c>
      <c r="H180" s="168">
        <v>0</v>
      </c>
      <c r="I180" s="168">
        <v>0</v>
      </c>
      <c r="J180" s="168">
        <v>0</v>
      </c>
      <c r="K180" s="168">
        <v>0</v>
      </c>
      <c r="L180" s="168">
        <v>0</v>
      </c>
      <c r="M180" s="168">
        <v>0</v>
      </c>
      <c r="N180" s="168">
        <v>0</v>
      </c>
      <c r="O180" s="168">
        <v>0</v>
      </c>
      <c r="P180" s="168">
        <v>0</v>
      </c>
      <c r="Q180" s="168">
        <v>0</v>
      </c>
      <c r="R180" s="168">
        <v>0</v>
      </c>
      <c r="S180" s="168">
        <v>0</v>
      </c>
      <c r="T180" s="168">
        <v>0</v>
      </c>
      <c r="U180" s="168">
        <v>0</v>
      </c>
      <c r="V180" s="168">
        <v>0</v>
      </c>
      <c r="W180" s="168">
        <v>0</v>
      </c>
      <c r="X180" s="168">
        <v>0</v>
      </c>
      <c r="Y180" s="168">
        <v>0</v>
      </c>
      <c r="Z180" s="168">
        <v>0</v>
      </c>
      <c r="AA180" s="168">
        <v>0</v>
      </c>
      <c r="AB180" s="168">
        <v>0</v>
      </c>
      <c r="AC180" s="174">
        <v>1</v>
      </c>
    </row>
    <row r="181" spans="1:29">
      <c r="A181" s="104"/>
      <c r="B181" s="441" t="s">
        <v>36</v>
      </c>
      <c r="C181" s="58"/>
      <c r="D181" s="169">
        <v>6</v>
      </c>
      <c r="E181" s="168">
        <v>0</v>
      </c>
      <c r="F181" s="168">
        <v>1</v>
      </c>
      <c r="G181" s="168">
        <v>0</v>
      </c>
      <c r="H181" s="168">
        <v>0</v>
      </c>
      <c r="I181" s="168">
        <v>0</v>
      </c>
      <c r="J181" s="168">
        <v>0</v>
      </c>
      <c r="K181" s="168">
        <v>0</v>
      </c>
      <c r="L181" s="168">
        <v>0</v>
      </c>
      <c r="M181" s="168">
        <v>0</v>
      </c>
      <c r="N181" s="168">
        <v>0</v>
      </c>
      <c r="O181" s="168">
        <v>0</v>
      </c>
      <c r="P181" s="168">
        <v>0</v>
      </c>
      <c r="Q181" s="168">
        <v>0</v>
      </c>
      <c r="R181" s="168">
        <v>0</v>
      </c>
      <c r="S181" s="168">
        <v>0</v>
      </c>
      <c r="T181" s="168">
        <v>0</v>
      </c>
      <c r="U181" s="168">
        <v>0</v>
      </c>
      <c r="V181" s="168">
        <v>0</v>
      </c>
      <c r="W181" s="168">
        <v>0</v>
      </c>
      <c r="X181" s="168">
        <v>0</v>
      </c>
      <c r="Y181" s="168">
        <v>0</v>
      </c>
      <c r="Z181" s="168">
        <v>0</v>
      </c>
      <c r="AA181" s="168">
        <v>0</v>
      </c>
      <c r="AB181" s="168">
        <v>0</v>
      </c>
      <c r="AC181" s="174">
        <v>7</v>
      </c>
    </row>
    <row r="182" spans="1:29">
      <c r="A182" s="447" t="s">
        <v>21</v>
      </c>
      <c r="B182" s="445" t="s">
        <v>139</v>
      </c>
      <c r="C182" s="440" t="s">
        <v>143</v>
      </c>
      <c r="D182" s="179">
        <v>1</v>
      </c>
      <c r="E182" s="178">
        <v>0</v>
      </c>
      <c r="F182" s="178">
        <v>0</v>
      </c>
      <c r="G182" s="178">
        <v>0</v>
      </c>
      <c r="H182" s="178">
        <v>0</v>
      </c>
      <c r="I182" s="178">
        <v>0</v>
      </c>
      <c r="J182" s="178">
        <v>0</v>
      </c>
      <c r="K182" s="178">
        <v>0</v>
      </c>
      <c r="L182" s="178">
        <v>0</v>
      </c>
      <c r="M182" s="178">
        <v>0</v>
      </c>
      <c r="N182" s="178">
        <v>0</v>
      </c>
      <c r="O182" s="178">
        <v>0</v>
      </c>
      <c r="P182" s="178">
        <v>0</v>
      </c>
      <c r="Q182" s="178">
        <v>0</v>
      </c>
      <c r="R182" s="178">
        <v>0</v>
      </c>
      <c r="S182" s="178">
        <v>0</v>
      </c>
      <c r="T182" s="178">
        <v>0</v>
      </c>
      <c r="U182" s="178">
        <v>0</v>
      </c>
      <c r="V182" s="178">
        <v>0</v>
      </c>
      <c r="W182" s="178">
        <v>0</v>
      </c>
      <c r="X182" s="178">
        <v>0</v>
      </c>
      <c r="Y182" s="178">
        <v>0</v>
      </c>
      <c r="Z182" s="178">
        <v>0</v>
      </c>
      <c r="AA182" s="178">
        <v>0</v>
      </c>
      <c r="AB182" s="178">
        <v>0</v>
      </c>
      <c r="AC182" s="180">
        <v>1</v>
      </c>
    </row>
    <row r="183" spans="1:29">
      <c r="A183" s="447" t="s">
        <v>36</v>
      </c>
      <c r="B183" s="445"/>
      <c r="C183" s="440"/>
      <c r="D183" s="179">
        <v>59</v>
      </c>
      <c r="E183" s="178">
        <v>0</v>
      </c>
      <c r="F183" s="178">
        <v>1</v>
      </c>
      <c r="G183" s="178">
        <v>0</v>
      </c>
      <c r="H183" s="178">
        <v>0</v>
      </c>
      <c r="I183" s="178">
        <v>0</v>
      </c>
      <c r="J183" s="178">
        <v>0</v>
      </c>
      <c r="K183" s="178">
        <v>0</v>
      </c>
      <c r="L183" s="178">
        <v>0</v>
      </c>
      <c r="M183" s="178">
        <v>0</v>
      </c>
      <c r="N183" s="178">
        <v>0</v>
      </c>
      <c r="O183" s="178">
        <v>0</v>
      </c>
      <c r="P183" s="178">
        <v>0</v>
      </c>
      <c r="Q183" s="178">
        <v>0</v>
      </c>
      <c r="R183" s="178">
        <v>0</v>
      </c>
      <c r="S183" s="178">
        <v>0</v>
      </c>
      <c r="T183" s="178">
        <v>0</v>
      </c>
      <c r="U183" s="178">
        <v>0</v>
      </c>
      <c r="V183" s="178">
        <v>0</v>
      </c>
      <c r="W183" s="178">
        <v>0</v>
      </c>
      <c r="X183" s="178">
        <v>0</v>
      </c>
      <c r="Y183" s="178">
        <v>0</v>
      </c>
      <c r="Z183" s="178">
        <v>0</v>
      </c>
      <c r="AA183" s="178">
        <v>0</v>
      </c>
      <c r="AB183" s="178">
        <v>0</v>
      </c>
      <c r="AC183" s="180">
        <v>60</v>
      </c>
    </row>
    <row r="184" spans="1:29">
      <c r="A184" s="11"/>
      <c r="B184" s="11"/>
      <c r="C184" s="167"/>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c r="AA184" s="168"/>
      <c r="AB184" s="168"/>
      <c r="AC184" s="168"/>
    </row>
    <row r="185" spans="1:29" ht="15.75">
      <c r="A185" s="307" t="s">
        <v>329</v>
      </c>
      <c r="B185" s="45"/>
      <c r="C185" s="45"/>
      <c r="D185" s="45"/>
      <c r="E185" s="45"/>
      <c r="F185" s="45"/>
      <c r="G185" s="45"/>
      <c r="H185" s="45"/>
      <c r="I185" s="45"/>
      <c r="J185" s="45"/>
      <c r="K185" s="45"/>
      <c r="L185" s="45"/>
      <c r="M185" s="45"/>
    </row>
    <row r="186" spans="1:29">
      <c r="A186" s="52" t="s">
        <v>470</v>
      </c>
      <c r="B186" s="46"/>
      <c r="C186" s="46"/>
      <c r="D186" s="54"/>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7"/>
    </row>
    <row r="187" spans="1:29">
      <c r="A187" s="104" t="s">
        <v>6</v>
      </c>
      <c r="B187" s="58" t="s">
        <v>33</v>
      </c>
      <c r="C187" s="58" t="s">
        <v>33</v>
      </c>
      <c r="D187" s="169">
        <v>5</v>
      </c>
      <c r="E187" s="168">
        <v>0</v>
      </c>
      <c r="F187" s="168">
        <v>0</v>
      </c>
      <c r="G187" s="168">
        <v>0</v>
      </c>
      <c r="H187" s="168">
        <v>0</v>
      </c>
      <c r="I187" s="168">
        <v>0</v>
      </c>
      <c r="J187" s="168">
        <v>0</v>
      </c>
      <c r="K187" s="168">
        <v>0</v>
      </c>
      <c r="L187" s="168">
        <v>0</v>
      </c>
      <c r="M187" s="168">
        <v>0</v>
      </c>
      <c r="N187" s="168">
        <v>0</v>
      </c>
      <c r="O187" s="168">
        <v>0</v>
      </c>
      <c r="P187" s="168">
        <v>0</v>
      </c>
      <c r="Q187" s="168">
        <v>0</v>
      </c>
      <c r="R187" s="168">
        <v>0</v>
      </c>
      <c r="S187" s="168">
        <v>0</v>
      </c>
      <c r="T187" s="168">
        <v>0</v>
      </c>
      <c r="U187" s="168">
        <v>0</v>
      </c>
      <c r="V187" s="168">
        <v>0</v>
      </c>
      <c r="W187" s="168">
        <v>0</v>
      </c>
      <c r="X187" s="168">
        <v>0</v>
      </c>
      <c r="Y187" s="168">
        <v>0</v>
      </c>
      <c r="Z187" s="168">
        <v>0</v>
      </c>
      <c r="AA187" s="168">
        <v>0</v>
      </c>
      <c r="AB187" s="168">
        <v>0</v>
      </c>
      <c r="AC187" s="291">
        <v>5</v>
      </c>
    </row>
    <row r="188" spans="1:29">
      <c r="A188" s="104"/>
      <c r="B188" s="429" t="s">
        <v>179</v>
      </c>
      <c r="C188" s="429" t="s">
        <v>34</v>
      </c>
      <c r="D188" s="172">
        <v>14</v>
      </c>
      <c r="E188" s="173">
        <v>0</v>
      </c>
      <c r="F188" s="173">
        <v>0</v>
      </c>
      <c r="G188" s="173">
        <v>0</v>
      </c>
      <c r="H188" s="173">
        <v>0</v>
      </c>
      <c r="I188" s="173">
        <v>0</v>
      </c>
      <c r="J188" s="173">
        <v>0</v>
      </c>
      <c r="K188" s="173">
        <v>0</v>
      </c>
      <c r="L188" s="173">
        <v>0</v>
      </c>
      <c r="M188" s="173">
        <v>0</v>
      </c>
      <c r="N188" s="173">
        <v>0</v>
      </c>
      <c r="O188" s="173">
        <v>0</v>
      </c>
      <c r="P188" s="173">
        <v>0</v>
      </c>
      <c r="Q188" s="173">
        <v>0</v>
      </c>
      <c r="R188" s="173">
        <v>0</v>
      </c>
      <c r="S188" s="173">
        <v>0</v>
      </c>
      <c r="T188" s="173">
        <v>0</v>
      </c>
      <c r="U188" s="173">
        <v>0</v>
      </c>
      <c r="V188" s="173">
        <v>0</v>
      </c>
      <c r="W188" s="173">
        <v>0</v>
      </c>
      <c r="X188" s="173">
        <v>0</v>
      </c>
      <c r="Y188" s="173">
        <v>0</v>
      </c>
      <c r="Z188" s="173">
        <v>0</v>
      </c>
      <c r="AA188" s="173">
        <v>0</v>
      </c>
      <c r="AB188" s="173">
        <v>0</v>
      </c>
      <c r="AC188" s="291">
        <v>14</v>
      </c>
    </row>
    <row r="189" spans="1:29">
      <c r="A189" s="104"/>
      <c r="B189" s="441"/>
      <c r="C189" s="58" t="s">
        <v>35</v>
      </c>
      <c r="D189" s="169">
        <v>26</v>
      </c>
      <c r="E189" s="168">
        <v>0</v>
      </c>
      <c r="F189" s="168">
        <v>12</v>
      </c>
      <c r="G189" s="168">
        <v>0</v>
      </c>
      <c r="H189" s="168">
        <v>0</v>
      </c>
      <c r="I189" s="168">
        <v>2</v>
      </c>
      <c r="J189" s="168">
        <v>0</v>
      </c>
      <c r="K189" s="168">
        <v>0</v>
      </c>
      <c r="L189" s="168">
        <v>0</v>
      </c>
      <c r="M189" s="168">
        <v>0</v>
      </c>
      <c r="N189" s="168">
        <v>0</v>
      </c>
      <c r="O189" s="168">
        <v>0</v>
      </c>
      <c r="P189" s="168">
        <v>0</v>
      </c>
      <c r="Q189" s="168">
        <v>0</v>
      </c>
      <c r="R189" s="168">
        <v>0</v>
      </c>
      <c r="S189" s="168">
        <v>0</v>
      </c>
      <c r="T189" s="168">
        <v>0</v>
      </c>
      <c r="U189" s="168">
        <v>0</v>
      </c>
      <c r="V189" s="168">
        <v>0</v>
      </c>
      <c r="W189" s="168">
        <v>0</v>
      </c>
      <c r="X189" s="168">
        <v>0</v>
      </c>
      <c r="Y189" s="168">
        <v>0</v>
      </c>
      <c r="Z189" s="168">
        <v>0</v>
      </c>
      <c r="AA189" s="168">
        <v>0</v>
      </c>
      <c r="AB189" s="168">
        <v>0</v>
      </c>
      <c r="AC189" s="174">
        <v>40</v>
      </c>
    </row>
    <row r="190" spans="1:29">
      <c r="A190" s="104"/>
      <c r="B190" s="443"/>
      <c r="C190" s="444" t="s">
        <v>36</v>
      </c>
      <c r="D190" s="170">
        <v>40</v>
      </c>
      <c r="E190" s="171">
        <v>0</v>
      </c>
      <c r="F190" s="171">
        <v>12</v>
      </c>
      <c r="G190" s="171">
        <v>0</v>
      </c>
      <c r="H190" s="171">
        <v>0</v>
      </c>
      <c r="I190" s="171">
        <v>2</v>
      </c>
      <c r="J190" s="171">
        <v>0</v>
      </c>
      <c r="K190" s="171">
        <v>0</v>
      </c>
      <c r="L190" s="171">
        <v>0</v>
      </c>
      <c r="M190" s="171">
        <v>0</v>
      </c>
      <c r="N190" s="171">
        <v>0</v>
      </c>
      <c r="O190" s="171">
        <v>0</v>
      </c>
      <c r="P190" s="171">
        <v>0</v>
      </c>
      <c r="Q190" s="171">
        <v>0</v>
      </c>
      <c r="R190" s="171">
        <v>0</v>
      </c>
      <c r="S190" s="171">
        <v>0</v>
      </c>
      <c r="T190" s="171">
        <v>0</v>
      </c>
      <c r="U190" s="171">
        <v>0</v>
      </c>
      <c r="V190" s="171">
        <v>0</v>
      </c>
      <c r="W190" s="171">
        <v>0</v>
      </c>
      <c r="X190" s="171">
        <v>0</v>
      </c>
      <c r="Y190" s="171">
        <v>0</v>
      </c>
      <c r="Z190" s="171">
        <v>0</v>
      </c>
      <c r="AA190" s="171">
        <v>0</v>
      </c>
      <c r="AB190" s="171">
        <v>0</v>
      </c>
      <c r="AC190" s="175">
        <v>54</v>
      </c>
    </row>
    <row r="191" spans="1:29">
      <c r="A191" s="446"/>
      <c r="B191" s="443" t="s">
        <v>36</v>
      </c>
      <c r="C191" s="444"/>
      <c r="D191" s="170">
        <v>45</v>
      </c>
      <c r="E191" s="171">
        <v>0</v>
      </c>
      <c r="F191" s="171">
        <v>12</v>
      </c>
      <c r="G191" s="171">
        <v>0</v>
      </c>
      <c r="H191" s="171">
        <v>0</v>
      </c>
      <c r="I191" s="171">
        <v>2</v>
      </c>
      <c r="J191" s="171">
        <v>0</v>
      </c>
      <c r="K191" s="171">
        <v>0</v>
      </c>
      <c r="L191" s="171">
        <v>0</v>
      </c>
      <c r="M191" s="171">
        <v>0</v>
      </c>
      <c r="N191" s="171">
        <v>0</v>
      </c>
      <c r="O191" s="171">
        <v>0</v>
      </c>
      <c r="P191" s="171">
        <v>0</v>
      </c>
      <c r="Q191" s="171">
        <v>0</v>
      </c>
      <c r="R191" s="171">
        <v>0</v>
      </c>
      <c r="S191" s="171">
        <v>0</v>
      </c>
      <c r="T191" s="171">
        <v>0</v>
      </c>
      <c r="U191" s="171">
        <v>0</v>
      </c>
      <c r="V191" s="171">
        <v>0</v>
      </c>
      <c r="W191" s="171">
        <v>0</v>
      </c>
      <c r="X191" s="171">
        <v>0</v>
      </c>
      <c r="Y191" s="171">
        <v>0</v>
      </c>
      <c r="Z191" s="171">
        <v>0</v>
      </c>
      <c r="AA191" s="171">
        <v>0</v>
      </c>
      <c r="AB191" s="171">
        <v>0</v>
      </c>
      <c r="AC191" s="175">
        <v>59</v>
      </c>
    </row>
    <row r="192" spans="1:29">
      <c r="A192" s="104" t="s">
        <v>7</v>
      </c>
      <c r="B192" s="441" t="s">
        <v>37</v>
      </c>
      <c r="C192" s="58" t="s">
        <v>38</v>
      </c>
      <c r="D192" s="169">
        <v>269</v>
      </c>
      <c r="E192" s="168">
        <v>0</v>
      </c>
      <c r="F192" s="168">
        <v>78</v>
      </c>
      <c r="G192" s="168">
        <v>0</v>
      </c>
      <c r="H192" s="168">
        <v>0</v>
      </c>
      <c r="I192" s="168">
        <v>14</v>
      </c>
      <c r="J192" s="168">
        <v>0</v>
      </c>
      <c r="K192" s="168">
        <v>4</v>
      </c>
      <c r="L192" s="168">
        <v>0</v>
      </c>
      <c r="M192" s="168">
        <v>0</v>
      </c>
      <c r="N192" s="168">
        <v>0</v>
      </c>
      <c r="O192" s="168">
        <v>0</v>
      </c>
      <c r="P192" s="168">
        <v>0</v>
      </c>
      <c r="Q192" s="168">
        <v>0</v>
      </c>
      <c r="R192" s="168">
        <v>1</v>
      </c>
      <c r="S192" s="168">
        <v>0</v>
      </c>
      <c r="T192" s="168">
        <v>0</v>
      </c>
      <c r="U192" s="168">
        <v>0</v>
      </c>
      <c r="V192" s="168">
        <v>0</v>
      </c>
      <c r="W192" s="168">
        <v>0</v>
      </c>
      <c r="X192" s="168">
        <v>0</v>
      </c>
      <c r="Y192" s="168">
        <v>0</v>
      </c>
      <c r="Z192" s="168">
        <v>0</v>
      </c>
      <c r="AA192" s="168">
        <v>0</v>
      </c>
      <c r="AB192" s="168">
        <v>0</v>
      </c>
      <c r="AC192" s="174">
        <v>366</v>
      </c>
    </row>
    <row r="193" spans="1:29">
      <c r="A193" s="104"/>
      <c r="B193" s="441"/>
      <c r="C193" s="58" t="s">
        <v>40</v>
      </c>
      <c r="D193" s="169">
        <v>5</v>
      </c>
      <c r="E193" s="168">
        <v>0</v>
      </c>
      <c r="F193" s="168">
        <v>1</v>
      </c>
      <c r="G193" s="168">
        <v>0</v>
      </c>
      <c r="H193" s="168">
        <v>0</v>
      </c>
      <c r="I193" s="168">
        <v>2</v>
      </c>
      <c r="J193" s="168">
        <v>0</v>
      </c>
      <c r="K193" s="168">
        <v>0</v>
      </c>
      <c r="L193" s="168">
        <v>0</v>
      </c>
      <c r="M193" s="168">
        <v>0</v>
      </c>
      <c r="N193" s="168">
        <v>0</v>
      </c>
      <c r="O193" s="168">
        <v>0</v>
      </c>
      <c r="P193" s="168">
        <v>0</v>
      </c>
      <c r="Q193" s="168">
        <v>1</v>
      </c>
      <c r="R193" s="168">
        <v>0</v>
      </c>
      <c r="S193" s="168">
        <v>0</v>
      </c>
      <c r="T193" s="168">
        <v>0</v>
      </c>
      <c r="U193" s="168">
        <v>1</v>
      </c>
      <c r="V193" s="168">
        <v>0</v>
      </c>
      <c r="W193" s="168">
        <v>0</v>
      </c>
      <c r="X193" s="168">
        <v>0</v>
      </c>
      <c r="Y193" s="168">
        <v>0</v>
      </c>
      <c r="Z193" s="168">
        <v>0</v>
      </c>
      <c r="AA193" s="168">
        <v>1</v>
      </c>
      <c r="AB193" s="168">
        <v>0</v>
      </c>
      <c r="AC193" s="174">
        <v>11</v>
      </c>
    </row>
    <row r="194" spans="1:29">
      <c r="A194" s="104"/>
      <c r="B194" s="441"/>
      <c r="C194" s="58" t="s">
        <v>36</v>
      </c>
      <c r="D194" s="169">
        <v>274</v>
      </c>
      <c r="E194" s="168">
        <v>0</v>
      </c>
      <c r="F194" s="168">
        <v>79</v>
      </c>
      <c r="G194" s="168">
        <v>0</v>
      </c>
      <c r="H194" s="168">
        <v>0</v>
      </c>
      <c r="I194" s="168">
        <v>16</v>
      </c>
      <c r="J194" s="168">
        <v>0</v>
      </c>
      <c r="K194" s="168">
        <v>4</v>
      </c>
      <c r="L194" s="168">
        <v>0</v>
      </c>
      <c r="M194" s="168">
        <v>0</v>
      </c>
      <c r="N194" s="168">
        <v>0</v>
      </c>
      <c r="O194" s="168">
        <v>0</v>
      </c>
      <c r="P194" s="168">
        <v>0</v>
      </c>
      <c r="Q194" s="168">
        <v>1</v>
      </c>
      <c r="R194" s="168">
        <v>1</v>
      </c>
      <c r="S194" s="168">
        <v>0</v>
      </c>
      <c r="T194" s="168">
        <v>0</v>
      </c>
      <c r="U194" s="168">
        <v>1</v>
      </c>
      <c r="V194" s="168">
        <v>0</v>
      </c>
      <c r="W194" s="168">
        <v>0</v>
      </c>
      <c r="X194" s="168">
        <v>0</v>
      </c>
      <c r="Y194" s="168">
        <v>0</v>
      </c>
      <c r="Z194" s="168">
        <v>0</v>
      </c>
      <c r="AA194" s="168">
        <v>1</v>
      </c>
      <c r="AB194" s="168">
        <v>0</v>
      </c>
      <c r="AC194" s="174">
        <v>377</v>
      </c>
    </row>
    <row r="195" spans="1:29">
      <c r="A195" s="104"/>
      <c r="B195" s="442" t="s">
        <v>492</v>
      </c>
      <c r="C195" s="429" t="s">
        <v>426</v>
      </c>
      <c r="D195" s="172">
        <v>12</v>
      </c>
      <c r="E195" s="173">
        <v>0</v>
      </c>
      <c r="F195" s="173">
        <v>4</v>
      </c>
      <c r="G195" s="173">
        <v>0</v>
      </c>
      <c r="H195" s="173">
        <v>0</v>
      </c>
      <c r="I195" s="173">
        <v>9</v>
      </c>
      <c r="J195" s="173">
        <v>0</v>
      </c>
      <c r="K195" s="173">
        <v>0</v>
      </c>
      <c r="L195" s="173">
        <v>0</v>
      </c>
      <c r="M195" s="173">
        <v>0</v>
      </c>
      <c r="N195" s="173">
        <v>0</v>
      </c>
      <c r="O195" s="173">
        <v>0</v>
      </c>
      <c r="P195" s="173">
        <v>1</v>
      </c>
      <c r="Q195" s="173">
        <v>0</v>
      </c>
      <c r="R195" s="173">
        <v>0</v>
      </c>
      <c r="S195" s="173">
        <v>0</v>
      </c>
      <c r="T195" s="173">
        <v>0</v>
      </c>
      <c r="U195" s="173">
        <v>0</v>
      </c>
      <c r="V195" s="173">
        <v>0</v>
      </c>
      <c r="W195" s="173">
        <v>1</v>
      </c>
      <c r="X195" s="173">
        <v>0</v>
      </c>
      <c r="Y195" s="173">
        <v>0</v>
      </c>
      <c r="Z195" s="173">
        <v>0</v>
      </c>
      <c r="AA195" s="173">
        <v>0</v>
      </c>
      <c r="AB195" s="173">
        <v>0</v>
      </c>
      <c r="AC195" s="291">
        <v>27</v>
      </c>
    </row>
    <row r="196" spans="1:29">
      <c r="A196" s="104"/>
      <c r="B196" s="441"/>
      <c r="C196" s="58" t="s">
        <v>289</v>
      </c>
      <c r="D196" s="169">
        <v>5</v>
      </c>
      <c r="E196" s="168">
        <v>0</v>
      </c>
      <c r="F196" s="168">
        <v>1</v>
      </c>
      <c r="G196" s="168">
        <v>0</v>
      </c>
      <c r="H196" s="168">
        <v>0</v>
      </c>
      <c r="I196" s="168">
        <v>2</v>
      </c>
      <c r="J196" s="168">
        <v>0</v>
      </c>
      <c r="K196" s="168">
        <v>0</v>
      </c>
      <c r="L196" s="168">
        <v>0</v>
      </c>
      <c r="M196" s="168">
        <v>0</v>
      </c>
      <c r="N196" s="168">
        <v>0</v>
      </c>
      <c r="O196" s="168">
        <v>0</v>
      </c>
      <c r="P196" s="168">
        <v>0</v>
      </c>
      <c r="Q196" s="168">
        <v>0</v>
      </c>
      <c r="R196" s="168">
        <v>0</v>
      </c>
      <c r="S196" s="168">
        <v>0</v>
      </c>
      <c r="T196" s="168">
        <v>0</v>
      </c>
      <c r="U196" s="168">
        <v>0</v>
      </c>
      <c r="V196" s="168">
        <v>0</v>
      </c>
      <c r="W196" s="168">
        <v>0</v>
      </c>
      <c r="X196" s="168">
        <v>0</v>
      </c>
      <c r="Y196" s="168">
        <v>0</v>
      </c>
      <c r="Z196" s="168">
        <v>0</v>
      </c>
      <c r="AA196" s="168">
        <v>0</v>
      </c>
      <c r="AB196" s="168">
        <v>0</v>
      </c>
      <c r="AC196" s="174">
        <v>8</v>
      </c>
    </row>
    <row r="197" spans="1:29">
      <c r="A197" s="104"/>
      <c r="B197" s="443"/>
      <c r="C197" s="444" t="s">
        <v>36</v>
      </c>
      <c r="D197" s="170">
        <v>17</v>
      </c>
      <c r="E197" s="171">
        <v>0</v>
      </c>
      <c r="F197" s="171">
        <v>5</v>
      </c>
      <c r="G197" s="171">
        <v>0</v>
      </c>
      <c r="H197" s="171">
        <v>0</v>
      </c>
      <c r="I197" s="171">
        <v>11</v>
      </c>
      <c r="J197" s="171">
        <v>0</v>
      </c>
      <c r="K197" s="171">
        <v>0</v>
      </c>
      <c r="L197" s="171">
        <v>0</v>
      </c>
      <c r="M197" s="171">
        <v>0</v>
      </c>
      <c r="N197" s="171">
        <v>0</v>
      </c>
      <c r="O197" s="171">
        <v>0</v>
      </c>
      <c r="P197" s="171">
        <v>1</v>
      </c>
      <c r="Q197" s="171">
        <v>0</v>
      </c>
      <c r="R197" s="171">
        <v>0</v>
      </c>
      <c r="S197" s="171">
        <v>0</v>
      </c>
      <c r="T197" s="171">
        <v>0</v>
      </c>
      <c r="U197" s="171">
        <v>0</v>
      </c>
      <c r="V197" s="171">
        <v>0</v>
      </c>
      <c r="W197" s="171">
        <v>1</v>
      </c>
      <c r="X197" s="171">
        <v>0</v>
      </c>
      <c r="Y197" s="171">
        <v>0</v>
      </c>
      <c r="Z197" s="171">
        <v>0</v>
      </c>
      <c r="AA197" s="171">
        <v>0</v>
      </c>
      <c r="AB197" s="171">
        <v>0</v>
      </c>
      <c r="AC197" s="175">
        <v>35</v>
      </c>
    </row>
    <row r="198" spans="1:29">
      <c r="A198" s="446"/>
      <c r="B198" s="443" t="s">
        <v>36</v>
      </c>
      <c r="C198" s="444"/>
      <c r="D198" s="170">
        <v>291</v>
      </c>
      <c r="E198" s="171">
        <v>0</v>
      </c>
      <c r="F198" s="171">
        <v>84</v>
      </c>
      <c r="G198" s="171">
        <v>0</v>
      </c>
      <c r="H198" s="171">
        <v>0</v>
      </c>
      <c r="I198" s="171">
        <v>27</v>
      </c>
      <c r="J198" s="171">
        <v>0</v>
      </c>
      <c r="K198" s="171">
        <v>4</v>
      </c>
      <c r="L198" s="171">
        <v>0</v>
      </c>
      <c r="M198" s="171">
        <v>0</v>
      </c>
      <c r="N198" s="171">
        <v>0</v>
      </c>
      <c r="O198" s="171">
        <v>0</v>
      </c>
      <c r="P198" s="171">
        <v>1</v>
      </c>
      <c r="Q198" s="171">
        <v>1</v>
      </c>
      <c r="R198" s="171">
        <v>1</v>
      </c>
      <c r="S198" s="171">
        <v>0</v>
      </c>
      <c r="T198" s="171">
        <v>0</v>
      </c>
      <c r="U198" s="171">
        <v>1</v>
      </c>
      <c r="V198" s="171">
        <v>0</v>
      </c>
      <c r="W198" s="171">
        <v>1</v>
      </c>
      <c r="X198" s="171">
        <v>0</v>
      </c>
      <c r="Y198" s="171">
        <v>0</v>
      </c>
      <c r="Z198" s="171">
        <v>0</v>
      </c>
      <c r="AA198" s="171">
        <v>1</v>
      </c>
      <c r="AB198" s="171">
        <v>0</v>
      </c>
      <c r="AC198" s="175">
        <v>412</v>
      </c>
    </row>
    <row r="199" spans="1:29">
      <c r="A199" s="104" t="s">
        <v>8</v>
      </c>
      <c r="B199" s="441" t="s">
        <v>41</v>
      </c>
      <c r="C199" s="58" t="s">
        <v>42</v>
      </c>
      <c r="D199" s="169">
        <v>336</v>
      </c>
      <c r="E199" s="168">
        <v>0</v>
      </c>
      <c r="F199" s="168">
        <v>3</v>
      </c>
      <c r="G199" s="168">
        <v>2</v>
      </c>
      <c r="H199" s="168">
        <v>0</v>
      </c>
      <c r="I199" s="168">
        <v>28</v>
      </c>
      <c r="J199" s="168">
        <v>0</v>
      </c>
      <c r="K199" s="168">
        <v>6</v>
      </c>
      <c r="L199" s="168">
        <v>1</v>
      </c>
      <c r="M199" s="168">
        <v>0</v>
      </c>
      <c r="N199" s="168">
        <v>0</v>
      </c>
      <c r="O199" s="168">
        <v>0</v>
      </c>
      <c r="P199" s="168">
        <v>1</v>
      </c>
      <c r="Q199" s="168">
        <v>0</v>
      </c>
      <c r="R199" s="168">
        <v>0</v>
      </c>
      <c r="S199" s="168">
        <v>0</v>
      </c>
      <c r="T199" s="168">
        <v>0</v>
      </c>
      <c r="U199" s="168">
        <v>3</v>
      </c>
      <c r="V199" s="168">
        <v>0</v>
      </c>
      <c r="W199" s="168">
        <v>0</v>
      </c>
      <c r="X199" s="168">
        <v>0</v>
      </c>
      <c r="Y199" s="168">
        <v>0</v>
      </c>
      <c r="Z199" s="168">
        <v>0</v>
      </c>
      <c r="AA199" s="168">
        <v>0</v>
      </c>
      <c r="AB199" s="168">
        <v>0</v>
      </c>
      <c r="AC199" s="174">
        <v>380</v>
      </c>
    </row>
    <row r="200" spans="1:29">
      <c r="A200" s="104"/>
      <c r="B200" s="441"/>
      <c r="C200" s="58" t="s">
        <v>43</v>
      </c>
      <c r="D200" s="169">
        <v>8</v>
      </c>
      <c r="E200" s="168">
        <v>0</v>
      </c>
      <c r="F200" s="168">
        <v>7</v>
      </c>
      <c r="G200" s="168">
        <v>0</v>
      </c>
      <c r="H200" s="168">
        <v>0</v>
      </c>
      <c r="I200" s="168">
        <v>3</v>
      </c>
      <c r="J200" s="168">
        <v>0</v>
      </c>
      <c r="K200" s="168">
        <v>2</v>
      </c>
      <c r="L200" s="168">
        <v>0</v>
      </c>
      <c r="M200" s="168">
        <v>0</v>
      </c>
      <c r="N200" s="168">
        <v>0</v>
      </c>
      <c r="O200" s="168">
        <v>0</v>
      </c>
      <c r="P200" s="168">
        <v>0</v>
      </c>
      <c r="Q200" s="168">
        <v>0</v>
      </c>
      <c r="R200" s="168">
        <v>0</v>
      </c>
      <c r="S200" s="168">
        <v>0</v>
      </c>
      <c r="T200" s="168">
        <v>0</v>
      </c>
      <c r="U200" s="168">
        <v>1</v>
      </c>
      <c r="V200" s="168">
        <v>0</v>
      </c>
      <c r="W200" s="168">
        <v>0</v>
      </c>
      <c r="X200" s="168">
        <v>0</v>
      </c>
      <c r="Y200" s="168">
        <v>0</v>
      </c>
      <c r="Z200" s="168">
        <v>0</v>
      </c>
      <c r="AA200" s="168">
        <v>0</v>
      </c>
      <c r="AB200" s="168">
        <v>0</v>
      </c>
      <c r="AC200" s="174">
        <v>21</v>
      </c>
    </row>
    <row r="201" spans="1:29">
      <c r="A201" s="104"/>
      <c r="B201" s="441"/>
      <c r="C201" s="58" t="s">
        <v>36</v>
      </c>
      <c r="D201" s="169">
        <v>344</v>
      </c>
      <c r="E201" s="168">
        <v>0</v>
      </c>
      <c r="F201" s="168">
        <v>10</v>
      </c>
      <c r="G201" s="168">
        <v>2</v>
      </c>
      <c r="H201" s="168">
        <v>0</v>
      </c>
      <c r="I201" s="168">
        <v>31</v>
      </c>
      <c r="J201" s="168">
        <v>0</v>
      </c>
      <c r="K201" s="168">
        <v>8</v>
      </c>
      <c r="L201" s="168">
        <v>1</v>
      </c>
      <c r="M201" s="168">
        <v>0</v>
      </c>
      <c r="N201" s="168">
        <v>0</v>
      </c>
      <c r="O201" s="168">
        <v>0</v>
      </c>
      <c r="P201" s="168">
        <v>1</v>
      </c>
      <c r="Q201" s="168">
        <v>0</v>
      </c>
      <c r="R201" s="168">
        <v>0</v>
      </c>
      <c r="S201" s="168">
        <v>0</v>
      </c>
      <c r="T201" s="168">
        <v>0</v>
      </c>
      <c r="U201" s="168">
        <v>4</v>
      </c>
      <c r="V201" s="168">
        <v>0</v>
      </c>
      <c r="W201" s="168">
        <v>0</v>
      </c>
      <c r="X201" s="168">
        <v>0</v>
      </c>
      <c r="Y201" s="168">
        <v>0</v>
      </c>
      <c r="Z201" s="168">
        <v>0</v>
      </c>
      <c r="AA201" s="168">
        <v>0</v>
      </c>
      <c r="AB201" s="168">
        <v>0</v>
      </c>
      <c r="AC201" s="174">
        <v>401</v>
      </c>
    </row>
    <row r="202" spans="1:29">
      <c r="A202" s="104"/>
      <c r="B202" s="442" t="s">
        <v>44</v>
      </c>
      <c r="C202" s="429" t="s">
        <v>45</v>
      </c>
      <c r="D202" s="172">
        <v>45</v>
      </c>
      <c r="E202" s="173">
        <v>0</v>
      </c>
      <c r="F202" s="173">
        <v>0</v>
      </c>
      <c r="G202" s="173">
        <v>11</v>
      </c>
      <c r="H202" s="173">
        <v>1</v>
      </c>
      <c r="I202" s="173">
        <v>1</v>
      </c>
      <c r="J202" s="173">
        <v>0</v>
      </c>
      <c r="K202" s="173">
        <v>1</v>
      </c>
      <c r="L202" s="173">
        <v>0</v>
      </c>
      <c r="M202" s="173">
        <v>0</v>
      </c>
      <c r="N202" s="173">
        <v>0</v>
      </c>
      <c r="O202" s="173">
        <v>0</v>
      </c>
      <c r="P202" s="173">
        <v>0</v>
      </c>
      <c r="Q202" s="173">
        <v>0</v>
      </c>
      <c r="R202" s="173">
        <v>0</v>
      </c>
      <c r="S202" s="173">
        <v>0</v>
      </c>
      <c r="T202" s="173">
        <v>0</v>
      </c>
      <c r="U202" s="173">
        <v>0</v>
      </c>
      <c r="V202" s="173">
        <v>0</v>
      </c>
      <c r="W202" s="173">
        <v>0</v>
      </c>
      <c r="X202" s="173">
        <v>0</v>
      </c>
      <c r="Y202" s="173">
        <v>0</v>
      </c>
      <c r="Z202" s="173">
        <v>0</v>
      </c>
      <c r="AA202" s="173">
        <v>0</v>
      </c>
      <c r="AB202" s="173">
        <v>0</v>
      </c>
      <c r="AC202" s="291">
        <v>59</v>
      </c>
    </row>
    <row r="203" spans="1:29" ht="26.25">
      <c r="A203" s="104"/>
      <c r="B203" s="441"/>
      <c r="C203" s="58" t="s">
        <v>751</v>
      </c>
      <c r="D203" s="169">
        <v>66</v>
      </c>
      <c r="E203" s="168">
        <v>0</v>
      </c>
      <c r="F203" s="168">
        <v>1</v>
      </c>
      <c r="G203" s="168">
        <v>11</v>
      </c>
      <c r="H203" s="168">
        <v>1</v>
      </c>
      <c r="I203" s="168">
        <v>1</v>
      </c>
      <c r="J203" s="168">
        <v>0</v>
      </c>
      <c r="K203" s="168">
        <v>0</v>
      </c>
      <c r="L203" s="168">
        <v>0</v>
      </c>
      <c r="M203" s="168">
        <v>0</v>
      </c>
      <c r="N203" s="168">
        <v>4</v>
      </c>
      <c r="O203" s="168">
        <v>0</v>
      </c>
      <c r="P203" s="168">
        <v>0</v>
      </c>
      <c r="Q203" s="168">
        <v>0</v>
      </c>
      <c r="R203" s="168">
        <v>0</v>
      </c>
      <c r="S203" s="168">
        <v>0</v>
      </c>
      <c r="T203" s="168">
        <v>0</v>
      </c>
      <c r="U203" s="168">
        <v>0</v>
      </c>
      <c r="V203" s="168">
        <v>0</v>
      </c>
      <c r="W203" s="168">
        <v>0</v>
      </c>
      <c r="X203" s="168">
        <v>0</v>
      </c>
      <c r="Y203" s="168">
        <v>0</v>
      </c>
      <c r="Z203" s="168">
        <v>0</v>
      </c>
      <c r="AA203" s="168">
        <v>0</v>
      </c>
      <c r="AB203" s="168">
        <v>0</v>
      </c>
      <c r="AC203" s="174">
        <v>84</v>
      </c>
    </row>
    <row r="204" spans="1:29">
      <c r="A204" s="104"/>
      <c r="B204" s="441"/>
      <c r="C204" s="58" t="s">
        <v>290</v>
      </c>
      <c r="D204" s="169">
        <v>2</v>
      </c>
      <c r="E204" s="168">
        <v>0</v>
      </c>
      <c r="F204" s="168">
        <v>1</v>
      </c>
      <c r="G204" s="168">
        <v>0</v>
      </c>
      <c r="H204" s="168">
        <v>0</v>
      </c>
      <c r="I204" s="168">
        <v>0</v>
      </c>
      <c r="J204" s="168">
        <v>0</v>
      </c>
      <c r="K204" s="168">
        <v>1</v>
      </c>
      <c r="L204" s="168">
        <v>0</v>
      </c>
      <c r="M204" s="168">
        <v>0</v>
      </c>
      <c r="N204" s="168">
        <v>0</v>
      </c>
      <c r="O204" s="168">
        <v>0</v>
      </c>
      <c r="P204" s="168">
        <v>0</v>
      </c>
      <c r="Q204" s="168">
        <v>0</v>
      </c>
      <c r="R204" s="168">
        <v>0</v>
      </c>
      <c r="S204" s="168">
        <v>0</v>
      </c>
      <c r="T204" s="168">
        <v>0</v>
      </c>
      <c r="U204" s="168">
        <v>0</v>
      </c>
      <c r="V204" s="168">
        <v>0</v>
      </c>
      <c r="W204" s="168">
        <v>0</v>
      </c>
      <c r="X204" s="168">
        <v>0</v>
      </c>
      <c r="Y204" s="168">
        <v>0</v>
      </c>
      <c r="Z204" s="168">
        <v>0</v>
      </c>
      <c r="AA204" s="168">
        <v>0</v>
      </c>
      <c r="AB204" s="168">
        <v>0</v>
      </c>
      <c r="AC204" s="174">
        <v>4</v>
      </c>
    </row>
    <row r="205" spans="1:29">
      <c r="A205" s="104"/>
      <c r="B205" s="443"/>
      <c r="C205" s="444" t="s">
        <v>36</v>
      </c>
      <c r="D205" s="170">
        <v>113</v>
      </c>
      <c r="E205" s="171">
        <v>0</v>
      </c>
      <c r="F205" s="171">
        <v>2</v>
      </c>
      <c r="G205" s="171">
        <v>22</v>
      </c>
      <c r="H205" s="171">
        <v>2</v>
      </c>
      <c r="I205" s="171">
        <v>2</v>
      </c>
      <c r="J205" s="171">
        <v>0</v>
      </c>
      <c r="K205" s="171">
        <v>2</v>
      </c>
      <c r="L205" s="171">
        <v>0</v>
      </c>
      <c r="M205" s="171">
        <v>0</v>
      </c>
      <c r="N205" s="171">
        <v>4</v>
      </c>
      <c r="O205" s="171">
        <v>0</v>
      </c>
      <c r="P205" s="171">
        <v>0</v>
      </c>
      <c r="Q205" s="171">
        <v>0</v>
      </c>
      <c r="R205" s="171">
        <v>0</v>
      </c>
      <c r="S205" s="171">
        <v>0</v>
      </c>
      <c r="T205" s="171">
        <v>0</v>
      </c>
      <c r="U205" s="171">
        <v>0</v>
      </c>
      <c r="V205" s="171">
        <v>0</v>
      </c>
      <c r="W205" s="171">
        <v>0</v>
      </c>
      <c r="X205" s="171">
        <v>0</v>
      </c>
      <c r="Y205" s="171">
        <v>0</v>
      </c>
      <c r="Z205" s="171">
        <v>0</v>
      </c>
      <c r="AA205" s="171">
        <v>0</v>
      </c>
      <c r="AB205" s="171">
        <v>0</v>
      </c>
      <c r="AC205" s="175">
        <v>147</v>
      </c>
    </row>
    <row r="206" spans="1:29">
      <c r="A206" s="446"/>
      <c r="B206" s="443" t="s">
        <v>36</v>
      </c>
      <c r="C206" s="444"/>
      <c r="D206" s="170">
        <v>457</v>
      </c>
      <c r="E206" s="171">
        <v>0</v>
      </c>
      <c r="F206" s="171">
        <v>12</v>
      </c>
      <c r="G206" s="171">
        <v>24</v>
      </c>
      <c r="H206" s="171">
        <v>2</v>
      </c>
      <c r="I206" s="171">
        <v>33</v>
      </c>
      <c r="J206" s="171">
        <v>0</v>
      </c>
      <c r="K206" s="171">
        <v>10</v>
      </c>
      <c r="L206" s="171">
        <v>1</v>
      </c>
      <c r="M206" s="171">
        <v>0</v>
      </c>
      <c r="N206" s="171">
        <v>4</v>
      </c>
      <c r="O206" s="171">
        <v>0</v>
      </c>
      <c r="P206" s="171">
        <v>1</v>
      </c>
      <c r="Q206" s="171">
        <v>0</v>
      </c>
      <c r="R206" s="171">
        <v>0</v>
      </c>
      <c r="S206" s="171">
        <v>0</v>
      </c>
      <c r="T206" s="171">
        <v>0</v>
      </c>
      <c r="U206" s="171">
        <v>4</v>
      </c>
      <c r="V206" s="171">
        <v>0</v>
      </c>
      <c r="W206" s="171">
        <v>0</v>
      </c>
      <c r="X206" s="171">
        <v>0</v>
      </c>
      <c r="Y206" s="171">
        <v>0</v>
      </c>
      <c r="Z206" s="171">
        <v>0</v>
      </c>
      <c r="AA206" s="171">
        <v>0</v>
      </c>
      <c r="AB206" s="171">
        <v>0</v>
      </c>
      <c r="AC206" s="175">
        <v>548</v>
      </c>
    </row>
    <row r="207" spans="1:29" ht="26.25">
      <c r="A207" s="104" t="s">
        <v>9</v>
      </c>
      <c r="B207" s="441" t="s">
        <v>180</v>
      </c>
      <c r="C207" s="58" t="s">
        <v>47</v>
      </c>
      <c r="D207" s="169">
        <v>6</v>
      </c>
      <c r="E207" s="168">
        <v>0</v>
      </c>
      <c r="F207" s="168">
        <v>2</v>
      </c>
      <c r="G207" s="168">
        <v>0</v>
      </c>
      <c r="H207" s="168">
        <v>0</v>
      </c>
      <c r="I207" s="168">
        <v>0</v>
      </c>
      <c r="J207" s="168">
        <v>0</v>
      </c>
      <c r="K207" s="168">
        <v>0</v>
      </c>
      <c r="L207" s="168">
        <v>0</v>
      </c>
      <c r="M207" s="168">
        <v>0</v>
      </c>
      <c r="N207" s="168">
        <v>0</v>
      </c>
      <c r="O207" s="168">
        <v>0</v>
      </c>
      <c r="P207" s="168">
        <v>0</v>
      </c>
      <c r="Q207" s="168">
        <v>0</v>
      </c>
      <c r="R207" s="168">
        <v>0</v>
      </c>
      <c r="S207" s="168">
        <v>0</v>
      </c>
      <c r="T207" s="168">
        <v>0</v>
      </c>
      <c r="U207" s="168">
        <v>0</v>
      </c>
      <c r="V207" s="168">
        <v>0</v>
      </c>
      <c r="W207" s="168">
        <v>0</v>
      </c>
      <c r="X207" s="168">
        <v>0</v>
      </c>
      <c r="Y207" s="168">
        <v>0</v>
      </c>
      <c r="Z207" s="168">
        <v>0</v>
      </c>
      <c r="AA207" s="168">
        <v>0</v>
      </c>
      <c r="AB207" s="168">
        <v>0</v>
      </c>
      <c r="AC207" s="174">
        <v>8</v>
      </c>
    </row>
    <row r="208" spans="1:29" ht="26.25">
      <c r="A208" s="104"/>
      <c r="B208" s="441"/>
      <c r="C208" s="540" t="s">
        <v>48</v>
      </c>
      <c r="D208" s="169">
        <v>15</v>
      </c>
      <c r="E208" s="168">
        <v>0</v>
      </c>
      <c r="F208" s="168">
        <v>5</v>
      </c>
      <c r="G208" s="168">
        <v>0</v>
      </c>
      <c r="H208" s="168">
        <v>0</v>
      </c>
      <c r="I208" s="168">
        <v>0</v>
      </c>
      <c r="J208" s="168">
        <v>0</v>
      </c>
      <c r="K208" s="168">
        <v>2</v>
      </c>
      <c r="L208" s="168">
        <v>0</v>
      </c>
      <c r="M208" s="168">
        <v>0</v>
      </c>
      <c r="N208" s="168">
        <v>0</v>
      </c>
      <c r="O208" s="168">
        <v>0</v>
      </c>
      <c r="P208" s="168">
        <v>0</v>
      </c>
      <c r="Q208" s="168">
        <v>1</v>
      </c>
      <c r="R208" s="168">
        <v>0</v>
      </c>
      <c r="S208" s="168">
        <v>0</v>
      </c>
      <c r="T208" s="168">
        <v>0</v>
      </c>
      <c r="U208" s="168">
        <v>0</v>
      </c>
      <c r="V208" s="168">
        <v>0</v>
      </c>
      <c r="W208" s="168">
        <v>0</v>
      </c>
      <c r="X208" s="168">
        <v>0</v>
      </c>
      <c r="Y208" s="168">
        <v>0</v>
      </c>
      <c r="Z208" s="168">
        <v>0</v>
      </c>
      <c r="AA208" s="168">
        <v>0</v>
      </c>
      <c r="AB208" s="168">
        <v>0</v>
      </c>
      <c r="AC208" s="174">
        <v>23</v>
      </c>
    </row>
    <row r="209" spans="1:29">
      <c r="A209" s="104"/>
      <c r="B209" s="441"/>
      <c r="C209" s="468" t="s">
        <v>36</v>
      </c>
      <c r="D209" s="169">
        <v>21</v>
      </c>
      <c r="E209" s="168">
        <v>0</v>
      </c>
      <c r="F209" s="168">
        <v>7</v>
      </c>
      <c r="G209" s="168">
        <v>0</v>
      </c>
      <c r="H209" s="168">
        <v>0</v>
      </c>
      <c r="I209" s="168">
        <v>0</v>
      </c>
      <c r="J209" s="168">
        <v>0</v>
      </c>
      <c r="K209" s="168">
        <v>2</v>
      </c>
      <c r="L209" s="168">
        <v>0</v>
      </c>
      <c r="M209" s="168">
        <v>0</v>
      </c>
      <c r="N209" s="168">
        <v>0</v>
      </c>
      <c r="O209" s="168">
        <v>0</v>
      </c>
      <c r="P209" s="168">
        <v>0</v>
      </c>
      <c r="Q209" s="168">
        <v>1</v>
      </c>
      <c r="R209" s="168">
        <v>0</v>
      </c>
      <c r="S209" s="168">
        <v>0</v>
      </c>
      <c r="T209" s="168">
        <v>0</v>
      </c>
      <c r="U209" s="168">
        <v>0</v>
      </c>
      <c r="V209" s="168">
        <v>0</v>
      </c>
      <c r="W209" s="168">
        <v>0</v>
      </c>
      <c r="X209" s="168">
        <v>0</v>
      </c>
      <c r="Y209" s="168">
        <v>0</v>
      </c>
      <c r="Z209" s="168">
        <v>0</v>
      </c>
      <c r="AA209" s="168">
        <v>0</v>
      </c>
      <c r="AB209" s="168">
        <v>0</v>
      </c>
      <c r="AC209" s="174">
        <v>31</v>
      </c>
    </row>
    <row r="210" spans="1:29" ht="26.25">
      <c r="A210" s="104"/>
      <c r="B210" s="442" t="s">
        <v>181</v>
      </c>
      <c r="C210" s="429" t="s">
        <v>291</v>
      </c>
      <c r="D210" s="172">
        <v>0</v>
      </c>
      <c r="E210" s="173">
        <v>0</v>
      </c>
      <c r="F210" s="173">
        <v>1</v>
      </c>
      <c r="G210" s="173">
        <v>0</v>
      </c>
      <c r="H210" s="173">
        <v>0</v>
      </c>
      <c r="I210" s="173">
        <v>0</v>
      </c>
      <c r="J210" s="173">
        <v>0</v>
      </c>
      <c r="K210" s="173">
        <v>0</v>
      </c>
      <c r="L210" s="173">
        <v>0</v>
      </c>
      <c r="M210" s="173">
        <v>0</v>
      </c>
      <c r="N210" s="173">
        <v>0</v>
      </c>
      <c r="O210" s="173">
        <v>0</v>
      </c>
      <c r="P210" s="173">
        <v>0</v>
      </c>
      <c r="Q210" s="173">
        <v>0</v>
      </c>
      <c r="R210" s="173">
        <v>0</v>
      </c>
      <c r="S210" s="173">
        <v>0</v>
      </c>
      <c r="T210" s="173">
        <v>0</v>
      </c>
      <c r="U210" s="173">
        <v>0</v>
      </c>
      <c r="V210" s="173">
        <v>0</v>
      </c>
      <c r="W210" s="173">
        <v>0</v>
      </c>
      <c r="X210" s="173">
        <v>0</v>
      </c>
      <c r="Y210" s="173">
        <v>0</v>
      </c>
      <c r="Z210" s="173">
        <v>0</v>
      </c>
      <c r="AA210" s="173">
        <v>0</v>
      </c>
      <c r="AB210" s="173">
        <v>0</v>
      </c>
      <c r="AC210" s="291">
        <v>1</v>
      </c>
    </row>
    <row r="211" spans="1:29">
      <c r="A211" s="446"/>
      <c r="B211" s="440" t="s">
        <v>36</v>
      </c>
      <c r="C211" s="440"/>
      <c r="D211" s="179">
        <v>21</v>
      </c>
      <c r="E211" s="178">
        <v>0</v>
      </c>
      <c r="F211" s="178">
        <v>8</v>
      </c>
      <c r="G211" s="178">
        <v>0</v>
      </c>
      <c r="H211" s="178">
        <v>0</v>
      </c>
      <c r="I211" s="178">
        <v>0</v>
      </c>
      <c r="J211" s="178">
        <v>0</v>
      </c>
      <c r="K211" s="178">
        <v>2</v>
      </c>
      <c r="L211" s="178">
        <v>0</v>
      </c>
      <c r="M211" s="178">
        <v>0</v>
      </c>
      <c r="N211" s="178">
        <v>0</v>
      </c>
      <c r="O211" s="178">
        <v>0</v>
      </c>
      <c r="P211" s="178">
        <v>0</v>
      </c>
      <c r="Q211" s="178">
        <v>1</v>
      </c>
      <c r="R211" s="178">
        <v>0</v>
      </c>
      <c r="S211" s="178">
        <v>0</v>
      </c>
      <c r="T211" s="178">
        <v>0</v>
      </c>
      <c r="U211" s="178">
        <v>0</v>
      </c>
      <c r="V211" s="178">
        <v>0</v>
      </c>
      <c r="W211" s="178">
        <v>0</v>
      </c>
      <c r="X211" s="178">
        <v>0</v>
      </c>
      <c r="Y211" s="178">
        <v>0</v>
      </c>
      <c r="Z211" s="178">
        <v>0</v>
      </c>
      <c r="AA211" s="178">
        <v>0</v>
      </c>
      <c r="AB211" s="178">
        <v>0</v>
      </c>
      <c r="AC211" s="180">
        <v>32</v>
      </c>
    </row>
    <row r="212" spans="1:29" ht="26.25">
      <c r="A212" s="104" t="s">
        <v>10</v>
      </c>
      <c r="B212" s="441" t="s">
        <v>50</v>
      </c>
      <c r="C212" s="58" t="s">
        <v>50</v>
      </c>
      <c r="D212" s="169">
        <v>68</v>
      </c>
      <c r="E212" s="168">
        <v>0</v>
      </c>
      <c r="F212" s="168">
        <v>15</v>
      </c>
      <c r="G212" s="168">
        <v>1</v>
      </c>
      <c r="H212" s="168">
        <v>0</v>
      </c>
      <c r="I212" s="168">
        <v>6</v>
      </c>
      <c r="J212" s="168">
        <v>0</v>
      </c>
      <c r="K212" s="168">
        <v>0</v>
      </c>
      <c r="L212" s="168">
        <v>0</v>
      </c>
      <c r="M212" s="168">
        <v>0</v>
      </c>
      <c r="N212" s="168">
        <v>0</v>
      </c>
      <c r="O212" s="168">
        <v>0</v>
      </c>
      <c r="P212" s="168">
        <v>0</v>
      </c>
      <c r="Q212" s="168">
        <v>0</v>
      </c>
      <c r="R212" s="168">
        <v>0</v>
      </c>
      <c r="S212" s="168">
        <v>0</v>
      </c>
      <c r="T212" s="168">
        <v>0</v>
      </c>
      <c r="U212" s="168">
        <v>2</v>
      </c>
      <c r="V212" s="168">
        <v>0</v>
      </c>
      <c r="W212" s="168">
        <v>0</v>
      </c>
      <c r="X212" s="168">
        <v>0</v>
      </c>
      <c r="Y212" s="168">
        <v>0</v>
      </c>
      <c r="Z212" s="168">
        <v>0</v>
      </c>
      <c r="AA212" s="168">
        <v>0</v>
      </c>
      <c r="AB212" s="168">
        <v>0</v>
      </c>
      <c r="AC212" s="174">
        <v>92</v>
      </c>
    </row>
    <row r="213" spans="1:29">
      <c r="A213" s="104"/>
      <c r="B213" s="441" t="s">
        <v>51</v>
      </c>
      <c r="C213" s="58" t="s">
        <v>51</v>
      </c>
      <c r="D213" s="169">
        <v>0</v>
      </c>
      <c r="E213" s="168">
        <v>0</v>
      </c>
      <c r="F213" s="168">
        <v>1</v>
      </c>
      <c r="G213" s="168">
        <v>0</v>
      </c>
      <c r="H213" s="168">
        <v>0</v>
      </c>
      <c r="I213" s="168">
        <v>0</v>
      </c>
      <c r="J213" s="168">
        <v>0</v>
      </c>
      <c r="K213" s="168">
        <v>0</v>
      </c>
      <c r="L213" s="168">
        <v>0</v>
      </c>
      <c r="M213" s="168">
        <v>0</v>
      </c>
      <c r="N213" s="168">
        <v>0</v>
      </c>
      <c r="O213" s="168">
        <v>0</v>
      </c>
      <c r="P213" s="168">
        <v>0</v>
      </c>
      <c r="Q213" s="168">
        <v>0</v>
      </c>
      <c r="R213" s="168">
        <v>0</v>
      </c>
      <c r="S213" s="168">
        <v>0</v>
      </c>
      <c r="T213" s="168">
        <v>0</v>
      </c>
      <c r="U213" s="168">
        <v>0</v>
      </c>
      <c r="V213" s="168">
        <v>0</v>
      </c>
      <c r="W213" s="168">
        <v>0</v>
      </c>
      <c r="X213" s="168">
        <v>0</v>
      </c>
      <c r="Y213" s="168">
        <v>0</v>
      </c>
      <c r="Z213" s="168">
        <v>0</v>
      </c>
      <c r="AA213" s="168">
        <v>0</v>
      </c>
      <c r="AB213" s="168">
        <v>0</v>
      </c>
      <c r="AC213" s="174">
        <v>1</v>
      </c>
    </row>
    <row r="214" spans="1:29">
      <c r="A214" s="104"/>
      <c r="B214" s="443" t="s">
        <v>182</v>
      </c>
      <c r="C214" s="444" t="s">
        <v>53</v>
      </c>
      <c r="D214" s="170">
        <v>1</v>
      </c>
      <c r="E214" s="171">
        <v>0</v>
      </c>
      <c r="F214" s="171">
        <v>1</v>
      </c>
      <c r="G214" s="171">
        <v>0</v>
      </c>
      <c r="H214" s="171">
        <v>0</v>
      </c>
      <c r="I214" s="171">
        <v>0</v>
      </c>
      <c r="J214" s="171">
        <v>0</v>
      </c>
      <c r="K214" s="171">
        <v>0</v>
      </c>
      <c r="L214" s="171">
        <v>0</v>
      </c>
      <c r="M214" s="171">
        <v>0</v>
      </c>
      <c r="N214" s="171">
        <v>0</v>
      </c>
      <c r="O214" s="171">
        <v>0</v>
      </c>
      <c r="P214" s="171">
        <v>0</v>
      </c>
      <c r="Q214" s="171">
        <v>0</v>
      </c>
      <c r="R214" s="171">
        <v>0</v>
      </c>
      <c r="S214" s="171">
        <v>0</v>
      </c>
      <c r="T214" s="171">
        <v>0</v>
      </c>
      <c r="U214" s="171">
        <v>0</v>
      </c>
      <c r="V214" s="171">
        <v>0</v>
      </c>
      <c r="W214" s="171">
        <v>0</v>
      </c>
      <c r="X214" s="171">
        <v>0</v>
      </c>
      <c r="Y214" s="171">
        <v>0</v>
      </c>
      <c r="Z214" s="171">
        <v>0</v>
      </c>
      <c r="AA214" s="171">
        <v>0</v>
      </c>
      <c r="AB214" s="171">
        <v>0</v>
      </c>
      <c r="AC214" s="175">
        <v>2</v>
      </c>
    </row>
    <row r="215" spans="1:29">
      <c r="A215" s="446"/>
      <c r="B215" s="443" t="s">
        <v>36</v>
      </c>
      <c r="C215" s="444"/>
      <c r="D215" s="170">
        <v>69</v>
      </c>
      <c r="E215" s="171">
        <v>0</v>
      </c>
      <c r="F215" s="171">
        <v>17</v>
      </c>
      <c r="G215" s="171">
        <v>1</v>
      </c>
      <c r="H215" s="171">
        <v>0</v>
      </c>
      <c r="I215" s="171">
        <v>6</v>
      </c>
      <c r="J215" s="171">
        <v>0</v>
      </c>
      <c r="K215" s="171">
        <v>0</v>
      </c>
      <c r="L215" s="171">
        <v>0</v>
      </c>
      <c r="M215" s="171">
        <v>0</v>
      </c>
      <c r="N215" s="171">
        <v>0</v>
      </c>
      <c r="O215" s="171">
        <v>0</v>
      </c>
      <c r="P215" s="171">
        <v>0</v>
      </c>
      <c r="Q215" s="171">
        <v>0</v>
      </c>
      <c r="R215" s="171">
        <v>0</v>
      </c>
      <c r="S215" s="171">
        <v>0</v>
      </c>
      <c r="T215" s="171">
        <v>0</v>
      </c>
      <c r="U215" s="171">
        <v>2</v>
      </c>
      <c r="V215" s="171">
        <v>0</v>
      </c>
      <c r="W215" s="171">
        <v>0</v>
      </c>
      <c r="X215" s="171">
        <v>0</v>
      </c>
      <c r="Y215" s="171">
        <v>0</v>
      </c>
      <c r="Z215" s="171">
        <v>0</v>
      </c>
      <c r="AA215" s="171">
        <v>0</v>
      </c>
      <c r="AB215" s="171">
        <v>0</v>
      </c>
      <c r="AC215" s="175">
        <v>95</v>
      </c>
    </row>
    <row r="216" spans="1:29">
      <c r="A216" s="104" t="s">
        <v>11</v>
      </c>
      <c r="B216" s="441" t="s">
        <v>54</v>
      </c>
      <c r="C216" s="58" t="s">
        <v>55</v>
      </c>
      <c r="D216" s="169">
        <v>195</v>
      </c>
      <c r="E216" s="168">
        <v>0</v>
      </c>
      <c r="F216" s="168">
        <v>60</v>
      </c>
      <c r="G216" s="168">
        <v>0</v>
      </c>
      <c r="H216" s="168">
        <v>0</v>
      </c>
      <c r="I216" s="168">
        <v>7</v>
      </c>
      <c r="J216" s="168">
        <v>0</v>
      </c>
      <c r="K216" s="168">
        <v>1</v>
      </c>
      <c r="L216" s="168">
        <v>0</v>
      </c>
      <c r="M216" s="168">
        <v>0</v>
      </c>
      <c r="N216" s="168">
        <v>0</v>
      </c>
      <c r="O216" s="168">
        <v>0</v>
      </c>
      <c r="P216" s="168">
        <v>1</v>
      </c>
      <c r="Q216" s="168">
        <v>0</v>
      </c>
      <c r="R216" s="168">
        <v>0</v>
      </c>
      <c r="S216" s="168">
        <v>0</v>
      </c>
      <c r="T216" s="168">
        <v>0</v>
      </c>
      <c r="U216" s="168">
        <v>0</v>
      </c>
      <c r="V216" s="168">
        <v>0</v>
      </c>
      <c r="W216" s="168">
        <v>0</v>
      </c>
      <c r="X216" s="168">
        <v>0</v>
      </c>
      <c r="Y216" s="168">
        <v>0</v>
      </c>
      <c r="Z216" s="168">
        <v>0</v>
      </c>
      <c r="AA216" s="168">
        <v>0</v>
      </c>
      <c r="AB216" s="168">
        <v>0</v>
      </c>
      <c r="AC216" s="174">
        <v>264</v>
      </c>
    </row>
    <row r="217" spans="1:29">
      <c r="A217" s="104"/>
      <c r="B217" s="441"/>
      <c r="C217" s="58" t="s">
        <v>56</v>
      </c>
      <c r="D217" s="169">
        <v>10</v>
      </c>
      <c r="E217" s="168">
        <v>0</v>
      </c>
      <c r="F217" s="168">
        <v>3</v>
      </c>
      <c r="G217" s="168">
        <v>0</v>
      </c>
      <c r="H217" s="168">
        <v>0</v>
      </c>
      <c r="I217" s="168">
        <v>2</v>
      </c>
      <c r="J217" s="168">
        <v>0</v>
      </c>
      <c r="K217" s="168">
        <v>0</v>
      </c>
      <c r="L217" s="168">
        <v>0</v>
      </c>
      <c r="M217" s="168">
        <v>0</v>
      </c>
      <c r="N217" s="168">
        <v>0</v>
      </c>
      <c r="O217" s="168">
        <v>0</v>
      </c>
      <c r="P217" s="168">
        <v>0</v>
      </c>
      <c r="Q217" s="168">
        <v>0</v>
      </c>
      <c r="R217" s="168">
        <v>0</v>
      </c>
      <c r="S217" s="168">
        <v>0</v>
      </c>
      <c r="T217" s="168">
        <v>0</v>
      </c>
      <c r="U217" s="168">
        <v>0</v>
      </c>
      <c r="V217" s="168">
        <v>0</v>
      </c>
      <c r="W217" s="168">
        <v>0</v>
      </c>
      <c r="X217" s="168">
        <v>0</v>
      </c>
      <c r="Y217" s="168">
        <v>0</v>
      </c>
      <c r="Z217" s="168">
        <v>0</v>
      </c>
      <c r="AA217" s="168">
        <v>0</v>
      </c>
      <c r="AB217" s="168">
        <v>0</v>
      </c>
      <c r="AC217" s="174">
        <v>15</v>
      </c>
    </row>
    <row r="218" spans="1:29">
      <c r="A218" s="104"/>
      <c r="B218" s="441"/>
      <c r="C218" s="58" t="s">
        <v>36</v>
      </c>
      <c r="D218" s="169">
        <v>205</v>
      </c>
      <c r="E218" s="168">
        <v>0</v>
      </c>
      <c r="F218" s="168">
        <v>63</v>
      </c>
      <c r="G218" s="168">
        <v>0</v>
      </c>
      <c r="H218" s="168">
        <v>0</v>
      </c>
      <c r="I218" s="168">
        <v>9</v>
      </c>
      <c r="J218" s="168">
        <v>0</v>
      </c>
      <c r="K218" s="168">
        <v>1</v>
      </c>
      <c r="L218" s="168">
        <v>0</v>
      </c>
      <c r="M218" s="168">
        <v>0</v>
      </c>
      <c r="N218" s="168">
        <v>0</v>
      </c>
      <c r="O218" s="168">
        <v>0</v>
      </c>
      <c r="P218" s="168">
        <v>1</v>
      </c>
      <c r="Q218" s="168">
        <v>0</v>
      </c>
      <c r="R218" s="168">
        <v>0</v>
      </c>
      <c r="S218" s="168">
        <v>0</v>
      </c>
      <c r="T218" s="168">
        <v>0</v>
      </c>
      <c r="U218" s="168">
        <v>0</v>
      </c>
      <c r="V218" s="168">
        <v>0</v>
      </c>
      <c r="W218" s="168">
        <v>0</v>
      </c>
      <c r="X218" s="168">
        <v>0</v>
      </c>
      <c r="Y218" s="168">
        <v>0</v>
      </c>
      <c r="Z218" s="168">
        <v>0</v>
      </c>
      <c r="AA218" s="168">
        <v>0</v>
      </c>
      <c r="AB218" s="168">
        <v>0</v>
      </c>
      <c r="AC218" s="174">
        <v>279</v>
      </c>
    </row>
    <row r="219" spans="1:29">
      <c r="A219" s="104"/>
      <c r="B219" s="445" t="s">
        <v>57</v>
      </c>
      <c r="C219" s="440" t="s">
        <v>57</v>
      </c>
      <c r="D219" s="179">
        <v>1</v>
      </c>
      <c r="E219" s="178">
        <v>0</v>
      </c>
      <c r="F219" s="178">
        <v>0</v>
      </c>
      <c r="G219" s="178">
        <v>0</v>
      </c>
      <c r="H219" s="178">
        <v>0</v>
      </c>
      <c r="I219" s="178">
        <v>0</v>
      </c>
      <c r="J219" s="178">
        <v>0</v>
      </c>
      <c r="K219" s="178">
        <v>0</v>
      </c>
      <c r="L219" s="178">
        <v>0</v>
      </c>
      <c r="M219" s="178">
        <v>0</v>
      </c>
      <c r="N219" s="178">
        <v>0</v>
      </c>
      <c r="O219" s="178">
        <v>0</v>
      </c>
      <c r="P219" s="178">
        <v>0</v>
      </c>
      <c r="Q219" s="178">
        <v>0</v>
      </c>
      <c r="R219" s="178">
        <v>0</v>
      </c>
      <c r="S219" s="178">
        <v>0</v>
      </c>
      <c r="T219" s="178">
        <v>0</v>
      </c>
      <c r="U219" s="178">
        <v>0</v>
      </c>
      <c r="V219" s="178">
        <v>0</v>
      </c>
      <c r="W219" s="178">
        <v>0</v>
      </c>
      <c r="X219" s="178">
        <v>0</v>
      </c>
      <c r="Y219" s="178">
        <v>0</v>
      </c>
      <c r="Z219" s="178">
        <v>0</v>
      </c>
      <c r="AA219" s="178">
        <v>0</v>
      </c>
      <c r="AB219" s="178">
        <v>0</v>
      </c>
      <c r="AC219" s="180">
        <v>1</v>
      </c>
    </row>
    <row r="220" spans="1:29">
      <c r="A220" s="446"/>
      <c r="B220" s="443" t="s">
        <v>36</v>
      </c>
      <c r="C220" s="444"/>
      <c r="D220" s="170">
        <v>206</v>
      </c>
      <c r="E220" s="171">
        <v>0</v>
      </c>
      <c r="F220" s="171">
        <v>63</v>
      </c>
      <c r="G220" s="171">
        <v>0</v>
      </c>
      <c r="H220" s="171">
        <v>0</v>
      </c>
      <c r="I220" s="171">
        <v>9</v>
      </c>
      <c r="J220" s="171">
        <v>0</v>
      </c>
      <c r="K220" s="171">
        <v>1</v>
      </c>
      <c r="L220" s="171">
        <v>0</v>
      </c>
      <c r="M220" s="171">
        <v>0</v>
      </c>
      <c r="N220" s="171">
        <v>0</v>
      </c>
      <c r="O220" s="171">
        <v>0</v>
      </c>
      <c r="P220" s="171">
        <v>1</v>
      </c>
      <c r="Q220" s="171">
        <v>0</v>
      </c>
      <c r="R220" s="171">
        <v>0</v>
      </c>
      <c r="S220" s="171">
        <v>0</v>
      </c>
      <c r="T220" s="171">
        <v>0</v>
      </c>
      <c r="U220" s="171">
        <v>0</v>
      </c>
      <c r="V220" s="171">
        <v>0</v>
      </c>
      <c r="W220" s="171">
        <v>0</v>
      </c>
      <c r="X220" s="171">
        <v>0</v>
      </c>
      <c r="Y220" s="171">
        <v>0</v>
      </c>
      <c r="Z220" s="171">
        <v>0</v>
      </c>
      <c r="AA220" s="171">
        <v>0</v>
      </c>
      <c r="AB220" s="171">
        <v>0</v>
      </c>
      <c r="AC220" s="175">
        <v>280</v>
      </c>
    </row>
    <row r="221" spans="1:29" ht="26.25">
      <c r="A221" s="446" t="s">
        <v>12</v>
      </c>
      <c r="B221" s="443"/>
      <c r="C221" s="444"/>
      <c r="D221" s="170">
        <v>251</v>
      </c>
      <c r="E221" s="171">
        <v>0</v>
      </c>
      <c r="F221" s="171">
        <v>122</v>
      </c>
      <c r="G221" s="171">
        <v>0</v>
      </c>
      <c r="H221" s="171">
        <v>0</v>
      </c>
      <c r="I221" s="171">
        <v>15</v>
      </c>
      <c r="J221" s="171">
        <v>0</v>
      </c>
      <c r="K221" s="171">
        <v>2</v>
      </c>
      <c r="L221" s="171">
        <v>0</v>
      </c>
      <c r="M221" s="171">
        <v>0</v>
      </c>
      <c r="N221" s="171">
        <v>1</v>
      </c>
      <c r="O221" s="171">
        <v>1</v>
      </c>
      <c r="P221" s="171">
        <v>0</v>
      </c>
      <c r="Q221" s="171">
        <v>0</v>
      </c>
      <c r="R221" s="171">
        <v>0</v>
      </c>
      <c r="S221" s="171">
        <v>1</v>
      </c>
      <c r="T221" s="171">
        <v>0</v>
      </c>
      <c r="U221" s="171">
        <v>3</v>
      </c>
      <c r="V221" s="171">
        <v>0</v>
      </c>
      <c r="W221" s="171">
        <v>0</v>
      </c>
      <c r="X221" s="171">
        <v>0</v>
      </c>
      <c r="Y221" s="171">
        <v>0</v>
      </c>
      <c r="Z221" s="171">
        <v>0</v>
      </c>
      <c r="AA221" s="171">
        <v>0</v>
      </c>
      <c r="AB221" s="171">
        <v>0</v>
      </c>
      <c r="AC221" s="175">
        <v>396</v>
      </c>
    </row>
    <row r="222" spans="1:29">
      <c r="A222" s="104" t="s">
        <v>13</v>
      </c>
      <c r="B222" s="441" t="s">
        <v>183</v>
      </c>
      <c r="C222" s="58" t="s">
        <v>58</v>
      </c>
      <c r="D222" s="169">
        <v>12</v>
      </c>
      <c r="E222" s="168">
        <v>0</v>
      </c>
      <c r="F222" s="168">
        <v>3</v>
      </c>
      <c r="G222" s="168">
        <v>0</v>
      </c>
      <c r="H222" s="168">
        <v>0</v>
      </c>
      <c r="I222" s="168">
        <v>0</v>
      </c>
      <c r="J222" s="168">
        <v>0</v>
      </c>
      <c r="K222" s="168">
        <v>0</v>
      </c>
      <c r="L222" s="168">
        <v>0</v>
      </c>
      <c r="M222" s="168">
        <v>0</v>
      </c>
      <c r="N222" s="168">
        <v>0</v>
      </c>
      <c r="O222" s="168">
        <v>0</v>
      </c>
      <c r="P222" s="168">
        <v>0</v>
      </c>
      <c r="Q222" s="168">
        <v>0</v>
      </c>
      <c r="R222" s="168">
        <v>0</v>
      </c>
      <c r="S222" s="168">
        <v>0</v>
      </c>
      <c r="T222" s="168">
        <v>0</v>
      </c>
      <c r="U222" s="168">
        <v>0</v>
      </c>
      <c r="V222" s="168">
        <v>0</v>
      </c>
      <c r="W222" s="168">
        <v>0</v>
      </c>
      <c r="X222" s="168">
        <v>0</v>
      </c>
      <c r="Y222" s="168">
        <v>0</v>
      </c>
      <c r="Z222" s="168">
        <v>0</v>
      </c>
      <c r="AA222" s="168">
        <v>0</v>
      </c>
      <c r="AB222" s="168">
        <v>0</v>
      </c>
      <c r="AC222" s="174">
        <v>15</v>
      </c>
    </row>
    <row r="223" spans="1:29">
      <c r="A223" s="104"/>
      <c r="B223" s="441"/>
      <c r="C223" s="58" t="s">
        <v>59</v>
      </c>
      <c r="D223" s="169">
        <v>6</v>
      </c>
      <c r="E223" s="168">
        <v>0</v>
      </c>
      <c r="F223" s="168">
        <v>2</v>
      </c>
      <c r="G223" s="168">
        <v>0</v>
      </c>
      <c r="H223" s="168">
        <v>0</v>
      </c>
      <c r="I223" s="168">
        <v>0</v>
      </c>
      <c r="J223" s="168">
        <v>0</v>
      </c>
      <c r="K223" s="168">
        <v>0</v>
      </c>
      <c r="L223" s="168">
        <v>0</v>
      </c>
      <c r="M223" s="168">
        <v>0</v>
      </c>
      <c r="N223" s="168">
        <v>0</v>
      </c>
      <c r="O223" s="168">
        <v>0</v>
      </c>
      <c r="P223" s="168">
        <v>0</v>
      </c>
      <c r="Q223" s="168">
        <v>0</v>
      </c>
      <c r="R223" s="168">
        <v>0</v>
      </c>
      <c r="S223" s="168">
        <v>0</v>
      </c>
      <c r="T223" s="168">
        <v>0</v>
      </c>
      <c r="U223" s="168">
        <v>0</v>
      </c>
      <c r="V223" s="168">
        <v>0</v>
      </c>
      <c r="W223" s="168">
        <v>0</v>
      </c>
      <c r="X223" s="168">
        <v>0</v>
      </c>
      <c r="Y223" s="168">
        <v>0</v>
      </c>
      <c r="Z223" s="168">
        <v>0</v>
      </c>
      <c r="AA223" s="168">
        <v>0</v>
      </c>
      <c r="AB223" s="168">
        <v>0</v>
      </c>
      <c r="AC223" s="174">
        <v>8</v>
      </c>
    </row>
    <row r="224" spans="1:29">
      <c r="A224" s="104"/>
      <c r="B224" s="441"/>
      <c r="C224" s="58" t="s">
        <v>36</v>
      </c>
      <c r="D224" s="169">
        <v>18</v>
      </c>
      <c r="E224" s="168">
        <v>0</v>
      </c>
      <c r="F224" s="168">
        <v>5</v>
      </c>
      <c r="G224" s="168">
        <v>0</v>
      </c>
      <c r="H224" s="168">
        <v>0</v>
      </c>
      <c r="I224" s="168">
        <v>0</v>
      </c>
      <c r="J224" s="168">
        <v>0</v>
      </c>
      <c r="K224" s="168">
        <v>0</v>
      </c>
      <c r="L224" s="168">
        <v>0</v>
      </c>
      <c r="M224" s="168">
        <v>0</v>
      </c>
      <c r="N224" s="168">
        <v>0</v>
      </c>
      <c r="O224" s="168">
        <v>0</v>
      </c>
      <c r="P224" s="168">
        <v>0</v>
      </c>
      <c r="Q224" s="168">
        <v>0</v>
      </c>
      <c r="R224" s="168">
        <v>0</v>
      </c>
      <c r="S224" s="168">
        <v>0</v>
      </c>
      <c r="T224" s="168">
        <v>0</v>
      </c>
      <c r="U224" s="168">
        <v>0</v>
      </c>
      <c r="V224" s="168">
        <v>0</v>
      </c>
      <c r="W224" s="168">
        <v>0</v>
      </c>
      <c r="X224" s="168">
        <v>0</v>
      </c>
      <c r="Y224" s="168">
        <v>0</v>
      </c>
      <c r="Z224" s="168">
        <v>0</v>
      </c>
      <c r="AA224" s="168">
        <v>0</v>
      </c>
      <c r="AB224" s="168">
        <v>0</v>
      </c>
      <c r="AC224" s="174">
        <v>23</v>
      </c>
    </row>
    <row r="225" spans="1:29">
      <c r="A225" s="104"/>
      <c r="B225" s="442" t="s">
        <v>60</v>
      </c>
      <c r="C225" s="429" t="s">
        <v>61</v>
      </c>
      <c r="D225" s="172">
        <v>3</v>
      </c>
      <c r="E225" s="173">
        <v>0</v>
      </c>
      <c r="F225" s="173">
        <v>1</v>
      </c>
      <c r="G225" s="173">
        <v>0</v>
      </c>
      <c r="H225" s="173">
        <v>0</v>
      </c>
      <c r="I225" s="173">
        <v>1</v>
      </c>
      <c r="J225" s="173">
        <v>0</v>
      </c>
      <c r="K225" s="173">
        <v>0</v>
      </c>
      <c r="L225" s="173">
        <v>0</v>
      </c>
      <c r="M225" s="173">
        <v>0</v>
      </c>
      <c r="N225" s="173">
        <v>0</v>
      </c>
      <c r="O225" s="173">
        <v>0</v>
      </c>
      <c r="P225" s="173">
        <v>1</v>
      </c>
      <c r="Q225" s="173">
        <v>0</v>
      </c>
      <c r="R225" s="173">
        <v>0</v>
      </c>
      <c r="S225" s="173">
        <v>0</v>
      </c>
      <c r="T225" s="173">
        <v>0</v>
      </c>
      <c r="U225" s="173">
        <v>0</v>
      </c>
      <c r="V225" s="173">
        <v>0</v>
      </c>
      <c r="W225" s="173">
        <v>0</v>
      </c>
      <c r="X225" s="173">
        <v>0</v>
      </c>
      <c r="Y225" s="173">
        <v>0</v>
      </c>
      <c r="Z225" s="173">
        <v>0</v>
      </c>
      <c r="AA225" s="173">
        <v>0</v>
      </c>
      <c r="AB225" s="173">
        <v>0</v>
      </c>
      <c r="AC225" s="291">
        <v>6</v>
      </c>
    </row>
    <row r="226" spans="1:29">
      <c r="A226" s="104"/>
      <c r="B226" s="441"/>
      <c r="C226" s="58" t="s">
        <v>63</v>
      </c>
      <c r="D226" s="169">
        <v>1</v>
      </c>
      <c r="E226" s="168">
        <v>0</v>
      </c>
      <c r="F226" s="168">
        <v>0</v>
      </c>
      <c r="G226" s="168">
        <v>0</v>
      </c>
      <c r="H226" s="168">
        <v>0</v>
      </c>
      <c r="I226" s="168">
        <v>1</v>
      </c>
      <c r="J226" s="168">
        <v>0</v>
      </c>
      <c r="K226" s="168">
        <v>0</v>
      </c>
      <c r="L226" s="168">
        <v>0</v>
      </c>
      <c r="M226" s="168">
        <v>0</v>
      </c>
      <c r="N226" s="168">
        <v>0</v>
      </c>
      <c r="O226" s="168">
        <v>0</v>
      </c>
      <c r="P226" s="168">
        <v>0</v>
      </c>
      <c r="Q226" s="168">
        <v>0</v>
      </c>
      <c r="R226" s="168">
        <v>0</v>
      </c>
      <c r="S226" s="168">
        <v>0</v>
      </c>
      <c r="T226" s="168">
        <v>0</v>
      </c>
      <c r="U226" s="168">
        <v>0</v>
      </c>
      <c r="V226" s="168">
        <v>0</v>
      </c>
      <c r="W226" s="168">
        <v>0</v>
      </c>
      <c r="X226" s="168">
        <v>0</v>
      </c>
      <c r="Y226" s="168">
        <v>0</v>
      </c>
      <c r="Z226" s="168">
        <v>0</v>
      </c>
      <c r="AA226" s="168">
        <v>0</v>
      </c>
      <c r="AB226" s="168">
        <v>0</v>
      </c>
      <c r="AC226" s="174">
        <v>2</v>
      </c>
    </row>
    <row r="227" spans="1:29">
      <c r="A227" s="104"/>
      <c r="B227" s="441"/>
      <c r="C227" s="58" t="s">
        <v>292</v>
      </c>
      <c r="D227" s="169">
        <v>0</v>
      </c>
      <c r="E227" s="168">
        <v>0</v>
      </c>
      <c r="F227" s="168">
        <v>3</v>
      </c>
      <c r="G227" s="168">
        <v>0</v>
      </c>
      <c r="H227" s="168">
        <v>0</v>
      </c>
      <c r="I227" s="168">
        <v>0</v>
      </c>
      <c r="J227" s="168">
        <v>0</v>
      </c>
      <c r="K227" s="168">
        <v>0</v>
      </c>
      <c r="L227" s="168">
        <v>0</v>
      </c>
      <c r="M227" s="168">
        <v>0</v>
      </c>
      <c r="N227" s="168">
        <v>0</v>
      </c>
      <c r="O227" s="168">
        <v>0</v>
      </c>
      <c r="P227" s="168">
        <v>0</v>
      </c>
      <c r="Q227" s="168">
        <v>0</v>
      </c>
      <c r="R227" s="168">
        <v>0</v>
      </c>
      <c r="S227" s="168">
        <v>0</v>
      </c>
      <c r="T227" s="168">
        <v>0</v>
      </c>
      <c r="U227" s="168">
        <v>0</v>
      </c>
      <c r="V227" s="168">
        <v>0</v>
      </c>
      <c r="W227" s="168">
        <v>0</v>
      </c>
      <c r="X227" s="168">
        <v>0</v>
      </c>
      <c r="Y227" s="168">
        <v>0</v>
      </c>
      <c r="Z227" s="168">
        <v>0</v>
      </c>
      <c r="AA227" s="168">
        <v>0</v>
      </c>
      <c r="AB227" s="168">
        <v>0</v>
      </c>
      <c r="AC227" s="174">
        <v>3</v>
      </c>
    </row>
    <row r="228" spans="1:29">
      <c r="A228" s="104"/>
      <c r="B228" s="443"/>
      <c r="C228" s="444" t="s">
        <v>36</v>
      </c>
      <c r="D228" s="170">
        <v>4</v>
      </c>
      <c r="E228" s="171">
        <v>0</v>
      </c>
      <c r="F228" s="171">
        <v>4</v>
      </c>
      <c r="G228" s="171">
        <v>0</v>
      </c>
      <c r="H228" s="171">
        <v>0</v>
      </c>
      <c r="I228" s="171">
        <v>2</v>
      </c>
      <c r="J228" s="171">
        <v>0</v>
      </c>
      <c r="K228" s="171">
        <v>0</v>
      </c>
      <c r="L228" s="171">
        <v>0</v>
      </c>
      <c r="M228" s="171">
        <v>0</v>
      </c>
      <c r="N228" s="171">
        <v>0</v>
      </c>
      <c r="O228" s="171">
        <v>0</v>
      </c>
      <c r="P228" s="171">
        <v>1</v>
      </c>
      <c r="Q228" s="171">
        <v>0</v>
      </c>
      <c r="R228" s="171">
        <v>0</v>
      </c>
      <c r="S228" s="171">
        <v>0</v>
      </c>
      <c r="T228" s="171">
        <v>0</v>
      </c>
      <c r="U228" s="171">
        <v>0</v>
      </c>
      <c r="V228" s="171">
        <v>0</v>
      </c>
      <c r="W228" s="171">
        <v>0</v>
      </c>
      <c r="X228" s="171">
        <v>0</v>
      </c>
      <c r="Y228" s="171">
        <v>0</v>
      </c>
      <c r="Z228" s="171">
        <v>0</v>
      </c>
      <c r="AA228" s="171">
        <v>0</v>
      </c>
      <c r="AB228" s="171">
        <v>0</v>
      </c>
      <c r="AC228" s="175">
        <v>11</v>
      </c>
    </row>
    <row r="229" spans="1:29">
      <c r="A229" s="104"/>
      <c r="B229" s="441" t="s">
        <v>64</v>
      </c>
      <c r="C229" s="58" t="s">
        <v>64</v>
      </c>
      <c r="D229" s="169">
        <v>15</v>
      </c>
      <c r="E229" s="168">
        <v>0</v>
      </c>
      <c r="F229" s="168">
        <v>12</v>
      </c>
      <c r="G229" s="168">
        <v>1</v>
      </c>
      <c r="H229" s="168">
        <v>1</v>
      </c>
      <c r="I229" s="168">
        <v>4</v>
      </c>
      <c r="J229" s="168">
        <v>0</v>
      </c>
      <c r="K229" s="168">
        <v>0</v>
      </c>
      <c r="L229" s="168">
        <v>0</v>
      </c>
      <c r="M229" s="168">
        <v>0</v>
      </c>
      <c r="N229" s="168">
        <v>0</v>
      </c>
      <c r="O229" s="168">
        <v>0</v>
      </c>
      <c r="P229" s="168">
        <v>1</v>
      </c>
      <c r="Q229" s="168">
        <v>0</v>
      </c>
      <c r="R229" s="168">
        <v>1</v>
      </c>
      <c r="S229" s="168">
        <v>1</v>
      </c>
      <c r="T229" s="168">
        <v>0</v>
      </c>
      <c r="U229" s="168">
        <v>0</v>
      </c>
      <c r="V229" s="168">
        <v>0</v>
      </c>
      <c r="W229" s="168">
        <v>0</v>
      </c>
      <c r="X229" s="168">
        <v>0</v>
      </c>
      <c r="Y229" s="168">
        <v>0</v>
      </c>
      <c r="Z229" s="168">
        <v>0</v>
      </c>
      <c r="AA229" s="168">
        <v>0</v>
      </c>
      <c r="AB229" s="168">
        <v>0</v>
      </c>
      <c r="AC229" s="174">
        <v>36</v>
      </c>
    </row>
    <row r="230" spans="1:29">
      <c r="A230" s="446"/>
      <c r="B230" s="445" t="s">
        <v>36</v>
      </c>
      <c r="C230" s="440"/>
      <c r="D230" s="179">
        <v>37</v>
      </c>
      <c r="E230" s="178">
        <v>0</v>
      </c>
      <c r="F230" s="178">
        <v>21</v>
      </c>
      <c r="G230" s="178">
        <v>1</v>
      </c>
      <c r="H230" s="178">
        <v>1</v>
      </c>
      <c r="I230" s="178">
        <v>6</v>
      </c>
      <c r="J230" s="178">
        <v>0</v>
      </c>
      <c r="K230" s="178">
        <v>0</v>
      </c>
      <c r="L230" s="178">
        <v>0</v>
      </c>
      <c r="M230" s="178">
        <v>0</v>
      </c>
      <c r="N230" s="178">
        <v>0</v>
      </c>
      <c r="O230" s="178">
        <v>0</v>
      </c>
      <c r="P230" s="178">
        <v>2</v>
      </c>
      <c r="Q230" s="178">
        <v>0</v>
      </c>
      <c r="R230" s="178">
        <v>1</v>
      </c>
      <c r="S230" s="178">
        <v>1</v>
      </c>
      <c r="T230" s="178">
        <v>0</v>
      </c>
      <c r="U230" s="178">
        <v>0</v>
      </c>
      <c r="V230" s="178">
        <v>0</v>
      </c>
      <c r="W230" s="178">
        <v>0</v>
      </c>
      <c r="X230" s="178">
        <v>0</v>
      </c>
      <c r="Y230" s="178">
        <v>0</v>
      </c>
      <c r="Z230" s="178">
        <v>0</v>
      </c>
      <c r="AA230" s="178">
        <v>0</v>
      </c>
      <c r="AB230" s="178">
        <v>0</v>
      </c>
      <c r="AC230" s="180">
        <v>70</v>
      </c>
    </row>
    <row r="231" spans="1:29">
      <c r="A231" s="104" t="s">
        <v>14</v>
      </c>
      <c r="B231" s="445" t="s">
        <v>66</v>
      </c>
      <c r="C231" s="440" t="s">
        <v>66</v>
      </c>
      <c r="D231" s="179">
        <v>33</v>
      </c>
      <c r="E231" s="178">
        <v>0</v>
      </c>
      <c r="F231" s="178">
        <v>15</v>
      </c>
      <c r="G231" s="178">
        <v>1</v>
      </c>
      <c r="H231" s="178">
        <v>1</v>
      </c>
      <c r="I231" s="178">
        <v>2</v>
      </c>
      <c r="J231" s="178">
        <v>0</v>
      </c>
      <c r="K231" s="178">
        <v>0</v>
      </c>
      <c r="L231" s="178">
        <v>0</v>
      </c>
      <c r="M231" s="178">
        <v>0</v>
      </c>
      <c r="N231" s="178">
        <v>0</v>
      </c>
      <c r="O231" s="178">
        <v>0</v>
      </c>
      <c r="P231" s="178">
        <v>0</v>
      </c>
      <c r="Q231" s="178">
        <v>0</v>
      </c>
      <c r="R231" s="178">
        <v>0</v>
      </c>
      <c r="S231" s="178">
        <v>0</v>
      </c>
      <c r="T231" s="178">
        <v>0</v>
      </c>
      <c r="U231" s="178">
        <v>0</v>
      </c>
      <c r="V231" s="178">
        <v>0</v>
      </c>
      <c r="W231" s="178">
        <v>0</v>
      </c>
      <c r="X231" s="178">
        <v>0</v>
      </c>
      <c r="Y231" s="178">
        <v>0</v>
      </c>
      <c r="Z231" s="178">
        <v>0</v>
      </c>
      <c r="AA231" s="178">
        <v>0</v>
      </c>
      <c r="AB231" s="178">
        <v>0</v>
      </c>
      <c r="AC231" s="180">
        <v>52</v>
      </c>
    </row>
    <row r="232" spans="1:29">
      <c r="A232" s="104"/>
      <c r="B232" s="445" t="s">
        <v>67</v>
      </c>
      <c r="C232" s="440" t="s">
        <v>69</v>
      </c>
      <c r="D232" s="179">
        <v>1</v>
      </c>
      <c r="E232" s="178">
        <v>0</v>
      </c>
      <c r="F232" s="178">
        <v>1</v>
      </c>
      <c r="G232" s="178">
        <v>0</v>
      </c>
      <c r="H232" s="178">
        <v>0</v>
      </c>
      <c r="I232" s="178">
        <v>0</v>
      </c>
      <c r="J232" s="178">
        <v>0</v>
      </c>
      <c r="K232" s="178">
        <v>0</v>
      </c>
      <c r="L232" s="178">
        <v>0</v>
      </c>
      <c r="M232" s="178">
        <v>0</v>
      </c>
      <c r="N232" s="178">
        <v>0</v>
      </c>
      <c r="O232" s="178">
        <v>0</v>
      </c>
      <c r="P232" s="178">
        <v>0</v>
      </c>
      <c r="Q232" s="178">
        <v>0</v>
      </c>
      <c r="R232" s="178">
        <v>0</v>
      </c>
      <c r="S232" s="178">
        <v>0</v>
      </c>
      <c r="T232" s="178">
        <v>0</v>
      </c>
      <c r="U232" s="178">
        <v>0</v>
      </c>
      <c r="V232" s="178">
        <v>0</v>
      </c>
      <c r="W232" s="178">
        <v>0</v>
      </c>
      <c r="X232" s="178">
        <v>0</v>
      </c>
      <c r="Y232" s="178">
        <v>0</v>
      </c>
      <c r="Z232" s="178">
        <v>0</v>
      </c>
      <c r="AA232" s="178">
        <v>0</v>
      </c>
      <c r="AB232" s="178">
        <v>0</v>
      </c>
      <c r="AC232" s="180">
        <v>2</v>
      </c>
    </row>
    <row r="233" spans="1:29">
      <c r="A233" s="104"/>
      <c r="B233" s="445" t="s">
        <v>184</v>
      </c>
      <c r="C233" s="440" t="s">
        <v>71</v>
      </c>
      <c r="D233" s="179">
        <v>2</v>
      </c>
      <c r="E233" s="178">
        <v>0</v>
      </c>
      <c r="F233" s="178">
        <v>3</v>
      </c>
      <c r="G233" s="178">
        <v>0</v>
      </c>
      <c r="H233" s="178">
        <v>0</v>
      </c>
      <c r="I233" s="178">
        <v>0</v>
      </c>
      <c r="J233" s="178">
        <v>0</v>
      </c>
      <c r="K233" s="178">
        <v>0</v>
      </c>
      <c r="L233" s="178">
        <v>0</v>
      </c>
      <c r="M233" s="178">
        <v>0</v>
      </c>
      <c r="N233" s="178">
        <v>0</v>
      </c>
      <c r="O233" s="178">
        <v>0</v>
      </c>
      <c r="P233" s="178">
        <v>0</v>
      </c>
      <c r="Q233" s="178">
        <v>0</v>
      </c>
      <c r="R233" s="178">
        <v>0</v>
      </c>
      <c r="S233" s="178">
        <v>0</v>
      </c>
      <c r="T233" s="178">
        <v>0</v>
      </c>
      <c r="U233" s="178">
        <v>0</v>
      </c>
      <c r="V233" s="178">
        <v>0</v>
      </c>
      <c r="W233" s="178">
        <v>0</v>
      </c>
      <c r="X233" s="178">
        <v>0</v>
      </c>
      <c r="Y233" s="178">
        <v>0</v>
      </c>
      <c r="Z233" s="178">
        <v>0</v>
      </c>
      <c r="AA233" s="178">
        <v>0</v>
      </c>
      <c r="AB233" s="178">
        <v>0</v>
      </c>
      <c r="AC233" s="180">
        <v>5</v>
      </c>
    </row>
    <row r="234" spans="1:29">
      <c r="A234" s="104"/>
      <c r="B234" s="441" t="s">
        <v>174</v>
      </c>
      <c r="C234" s="58" t="s">
        <v>74</v>
      </c>
      <c r="D234" s="169">
        <v>0</v>
      </c>
      <c r="E234" s="168">
        <v>0</v>
      </c>
      <c r="F234" s="168">
        <v>0</v>
      </c>
      <c r="G234" s="168">
        <v>0</v>
      </c>
      <c r="H234" s="168">
        <v>0</v>
      </c>
      <c r="I234" s="168">
        <v>1</v>
      </c>
      <c r="J234" s="168">
        <v>0</v>
      </c>
      <c r="K234" s="168">
        <v>0</v>
      </c>
      <c r="L234" s="168">
        <v>0</v>
      </c>
      <c r="M234" s="168">
        <v>0</v>
      </c>
      <c r="N234" s="168">
        <v>0</v>
      </c>
      <c r="O234" s="168">
        <v>0</v>
      </c>
      <c r="P234" s="168">
        <v>0</v>
      </c>
      <c r="Q234" s="168">
        <v>0</v>
      </c>
      <c r="R234" s="168">
        <v>0</v>
      </c>
      <c r="S234" s="168">
        <v>0</v>
      </c>
      <c r="T234" s="168">
        <v>0</v>
      </c>
      <c r="U234" s="168">
        <v>0</v>
      </c>
      <c r="V234" s="168">
        <v>0</v>
      </c>
      <c r="W234" s="168">
        <v>0</v>
      </c>
      <c r="X234" s="168">
        <v>0</v>
      </c>
      <c r="Y234" s="168">
        <v>0</v>
      </c>
      <c r="Z234" s="168">
        <v>0</v>
      </c>
      <c r="AA234" s="168">
        <v>0</v>
      </c>
      <c r="AB234" s="168">
        <v>0</v>
      </c>
      <c r="AC234" s="174">
        <v>1</v>
      </c>
    </row>
    <row r="235" spans="1:29">
      <c r="A235" s="104"/>
      <c r="B235" s="441"/>
      <c r="C235" s="58" t="s">
        <v>293</v>
      </c>
      <c r="D235" s="169">
        <v>0</v>
      </c>
      <c r="E235" s="168">
        <v>0</v>
      </c>
      <c r="F235" s="168">
        <v>1</v>
      </c>
      <c r="G235" s="168">
        <v>0</v>
      </c>
      <c r="H235" s="168">
        <v>0</v>
      </c>
      <c r="I235" s="168">
        <v>0</v>
      </c>
      <c r="J235" s="168">
        <v>0</v>
      </c>
      <c r="K235" s="168">
        <v>0</v>
      </c>
      <c r="L235" s="168">
        <v>0</v>
      </c>
      <c r="M235" s="168">
        <v>0</v>
      </c>
      <c r="N235" s="168">
        <v>0</v>
      </c>
      <c r="O235" s="168">
        <v>0</v>
      </c>
      <c r="P235" s="168">
        <v>0</v>
      </c>
      <c r="Q235" s="168">
        <v>0</v>
      </c>
      <c r="R235" s="168">
        <v>0</v>
      </c>
      <c r="S235" s="168">
        <v>0</v>
      </c>
      <c r="T235" s="168">
        <v>0</v>
      </c>
      <c r="U235" s="168">
        <v>0</v>
      </c>
      <c r="V235" s="168">
        <v>0</v>
      </c>
      <c r="W235" s="168">
        <v>0</v>
      </c>
      <c r="X235" s="168">
        <v>0</v>
      </c>
      <c r="Y235" s="168">
        <v>0</v>
      </c>
      <c r="Z235" s="168">
        <v>0</v>
      </c>
      <c r="AA235" s="168">
        <v>0</v>
      </c>
      <c r="AB235" s="168">
        <v>0</v>
      </c>
      <c r="AC235" s="174">
        <v>1</v>
      </c>
    </row>
    <row r="236" spans="1:29">
      <c r="A236" s="104"/>
      <c r="B236" s="443"/>
      <c r="C236" s="467" t="s">
        <v>36</v>
      </c>
      <c r="D236" s="170">
        <v>0</v>
      </c>
      <c r="E236" s="171">
        <v>0</v>
      </c>
      <c r="F236" s="171">
        <v>1</v>
      </c>
      <c r="G236" s="171">
        <v>0</v>
      </c>
      <c r="H236" s="171">
        <v>0</v>
      </c>
      <c r="I236" s="171">
        <v>1</v>
      </c>
      <c r="J236" s="171">
        <v>0</v>
      </c>
      <c r="K236" s="171">
        <v>0</v>
      </c>
      <c r="L236" s="171">
        <v>0</v>
      </c>
      <c r="M236" s="171">
        <v>0</v>
      </c>
      <c r="N236" s="171">
        <v>0</v>
      </c>
      <c r="O236" s="171">
        <v>0</v>
      </c>
      <c r="P236" s="171">
        <v>0</v>
      </c>
      <c r="Q236" s="171">
        <v>0</v>
      </c>
      <c r="R236" s="171">
        <v>0</v>
      </c>
      <c r="S236" s="171">
        <v>0</v>
      </c>
      <c r="T236" s="171">
        <v>0</v>
      </c>
      <c r="U236" s="171">
        <v>0</v>
      </c>
      <c r="V236" s="171">
        <v>0</v>
      </c>
      <c r="W236" s="171">
        <v>0</v>
      </c>
      <c r="X236" s="171">
        <v>0</v>
      </c>
      <c r="Y236" s="171">
        <v>0</v>
      </c>
      <c r="Z236" s="171">
        <v>0</v>
      </c>
      <c r="AA236" s="171">
        <v>0</v>
      </c>
      <c r="AB236" s="171">
        <v>0</v>
      </c>
      <c r="AC236" s="175">
        <v>2</v>
      </c>
    </row>
    <row r="237" spans="1:29">
      <c r="A237" s="104"/>
      <c r="B237" s="441" t="s">
        <v>36</v>
      </c>
      <c r="C237" s="58"/>
      <c r="D237" s="169">
        <v>36</v>
      </c>
      <c r="E237" s="168">
        <v>0</v>
      </c>
      <c r="F237" s="168">
        <v>20</v>
      </c>
      <c r="G237" s="168">
        <v>1</v>
      </c>
      <c r="H237" s="168">
        <v>1</v>
      </c>
      <c r="I237" s="168">
        <v>3</v>
      </c>
      <c r="J237" s="168">
        <v>0</v>
      </c>
      <c r="K237" s="168">
        <v>0</v>
      </c>
      <c r="L237" s="168">
        <v>0</v>
      </c>
      <c r="M237" s="168">
        <v>0</v>
      </c>
      <c r="N237" s="168">
        <v>0</v>
      </c>
      <c r="O237" s="168">
        <v>0</v>
      </c>
      <c r="P237" s="168">
        <v>0</v>
      </c>
      <c r="Q237" s="168">
        <v>0</v>
      </c>
      <c r="R237" s="168">
        <v>0</v>
      </c>
      <c r="S237" s="168">
        <v>0</v>
      </c>
      <c r="T237" s="168">
        <v>0</v>
      </c>
      <c r="U237" s="168">
        <v>0</v>
      </c>
      <c r="V237" s="168">
        <v>0</v>
      </c>
      <c r="W237" s="168">
        <v>0</v>
      </c>
      <c r="X237" s="168">
        <v>0</v>
      </c>
      <c r="Y237" s="168">
        <v>0</v>
      </c>
      <c r="Z237" s="168">
        <v>0</v>
      </c>
      <c r="AA237" s="168">
        <v>0</v>
      </c>
      <c r="AB237" s="168">
        <v>0</v>
      </c>
      <c r="AC237" s="174">
        <v>61</v>
      </c>
    </row>
    <row r="238" spans="1:29">
      <c r="A238" s="363" t="s">
        <v>15</v>
      </c>
      <c r="B238" s="442" t="s">
        <v>75</v>
      </c>
      <c r="C238" s="429" t="s">
        <v>76</v>
      </c>
      <c r="D238" s="172">
        <v>59</v>
      </c>
      <c r="E238" s="173">
        <v>0</v>
      </c>
      <c r="F238" s="173">
        <v>6</v>
      </c>
      <c r="G238" s="173">
        <v>2</v>
      </c>
      <c r="H238" s="173">
        <v>3</v>
      </c>
      <c r="I238" s="173">
        <v>0</v>
      </c>
      <c r="J238" s="173">
        <v>0</v>
      </c>
      <c r="K238" s="173">
        <v>1</v>
      </c>
      <c r="L238" s="173">
        <v>0</v>
      </c>
      <c r="M238" s="173">
        <v>0</v>
      </c>
      <c r="N238" s="173">
        <v>0</v>
      </c>
      <c r="O238" s="173">
        <v>0</v>
      </c>
      <c r="P238" s="173">
        <v>0</v>
      </c>
      <c r="Q238" s="173">
        <v>0</v>
      </c>
      <c r="R238" s="173">
        <v>0</v>
      </c>
      <c r="S238" s="173">
        <v>0</v>
      </c>
      <c r="T238" s="173">
        <v>0</v>
      </c>
      <c r="U238" s="173">
        <v>0</v>
      </c>
      <c r="V238" s="173">
        <v>0</v>
      </c>
      <c r="W238" s="173">
        <v>0</v>
      </c>
      <c r="X238" s="173">
        <v>0</v>
      </c>
      <c r="Y238" s="173">
        <v>0</v>
      </c>
      <c r="Z238" s="173">
        <v>0</v>
      </c>
      <c r="AA238" s="173">
        <v>0</v>
      </c>
      <c r="AB238" s="173">
        <v>0</v>
      </c>
      <c r="AC238" s="291">
        <v>71</v>
      </c>
    </row>
    <row r="239" spans="1:29" ht="26.25">
      <c r="A239" s="104"/>
      <c r="B239" s="442" t="s">
        <v>77</v>
      </c>
      <c r="C239" s="429" t="s">
        <v>78</v>
      </c>
      <c r="D239" s="172">
        <v>215</v>
      </c>
      <c r="E239" s="173">
        <v>0</v>
      </c>
      <c r="F239" s="173">
        <v>106</v>
      </c>
      <c r="G239" s="173">
        <v>0</v>
      </c>
      <c r="H239" s="173">
        <v>0</v>
      </c>
      <c r="I239" s="173">
        <v>4</v>
      </c>
      <c r="J239" s="173">
        <v>0</v>
      </c>
      <c r="K239" s="173">
        <v>1</v>
      </c>
      <c r="L239" s="173">
        <v>0</v>
      </c>
      <c r="M239" s="173">
        <v>0</v>
      </c>
      <c r="N239" s="173">
        <v>0</v>
      </c>
      <c r="O239" s="173">
        <v>0</v>
      </c>
      <c r="P239" s="173">
        <v>0</v>
      </c>
      <c r="Q239" s="173">
        <v>0</v>
      </c>
      <c r="R239" s="173">
        <v>0</v>
      </c>
      <c r="S239" s="173">
        <v>0</v>
      </c>
      <c r="T239" s="173">
        <v>0</v>
      </c>
      <c r="U239" s="173">
        <v>0</v>
      </c>
      <c r="V239" s="173">
        <v>0</v>
      </c>
      <c r="W239" s="173">
        <v>1</v>
      </c>
      <c r="X239" s="173">
        <v>0</v>
      </c>
      <c r="Y239" s="173">
        <v>0</v>
      </c>
      <c r="Z239" s="173">
        <v>0</v>
      </c>
      <c r="AA239" s="173">
        <v>0</v>
      </c>
      <c r="AB239" s="173">
        <v>0</v>
      </c>
      <c r="AC239" s="291">
        <v>327</v>
      </c>
    </row>
    <row r="240" spans="1:29" ht="26.25">
      <c r="A240" s="104"/>
      <c r="B240" s="441"/>
      <c r="C240" s="58" t="s">
        <v>79</v>
      </c>
      <c r="D240" s="169">
        <v>54</v>
      </c>
      <c r="E240" s="168">
        <v>0</v>
      </c>
      <c r="F240" s="168">
        <v>49</v>
      </c>
      <c r="G240" s="168">
        <v>0</v>
      </c>
      <c r="H240" s="168">
        <v>0</v>
      </c>
      <c r="I240" s="168">
        <v>8</v>
      </c>
      <c r="J240" s="168">
        <v>0</v>
      </c>
      <c r="K240" s="168">
        <v>3</v>
      </c>
      <c r="L240" s="168">
        <v>0</v>
      </c>
      <c r="M240" s="168">
        <v>0</v>
      </c>
      <c r="N240" s="168">
        <v>0</v>
      </c>
      <c r="O240" s="168">
        <v>0</v>
      </c>
      <c r="P240" s="168">
        <v>0</v>
      </c>
      <c r="Q240" s="168">
        <v>0</v>
      </c>
      <c r="R240" s="168">
        <v>1</v>
      </c>
      <c r="S240" s="168">
        <v>0</v>
      </c>
      <c r="T240" s="168">
        <v>0</v>
      </c>
      <c r="U240" s="168">
        <v>1</v>
      </c>
      <c r="V240" s="168">
        <v>0</v>
      </c>
      <c r="W240" s="168">
        <v>0</v>
      </c>
      <c r="X240" s="168">
        <v>0</v>
      </c>
      <c r="Y240" s="168">
        <v>0</v>
      </c>
      <c r="Z240" s="168">
        <v>0</v>
      </c>
      <c r="AA240" s="168">
        <v>0</v>
      </c>
      <c r="AB240" s="168">
        <v>0</v>
      </c>
      <c r="AC240" s="174">
        <v>116</v>
      </c>
    </row>
    <row r="241" spans="1:29">
      <c r="A241" s="104"/>
      <c r="B241" s="443"/>
      <c r="C241" s="444" t="s">
        <v>36</v>
      </c>
      <c r="D241" s="170">
        <v>269</v>
      </c>
      <c r="E241" s="171">
        <v>0</v>
      </c>
      <c r="F241" s="171">
        <v>155</v>
      </c>
      <c r="G241" s="171">
        <v>0</v>
      </c>
      <c r="H241" s="171">
        <v>0</v>
      </c>
      <c r="I241" s="171">
        <v>12</v>
      </c>
      <c r="J241" s="171">
        <v>0</v>
      </c>
      <c r="K241" s="171">
        <v>4</v>
      </c>
      <c r="L241" s="171">
        <v>0</v>
      </c>
      <c r="M241" s="171">
        <v>0</v>
      </c>
      <c r="N241" s="171">
        <v>0</v>
      </c>
      <c r="O241" s="171">
        <v>0</v>
      </c>
      <c r="P241" s="171">
        <v>0</v>
      </c>
      <c r="Q241" s="171">
        <v>0</v>
      </c>
      <c r="R241" s="171">
        <v>1</v>
      </c>
      <c r="S241" s="171">
        <v>0</v>
      </c>
      <c r="T241" s="171">
        <v>0</v>
      </c>
      <c r="U241" s="171">
        <v>1</v>
      </c>
      <c r="V241" s="171">
        <v>0</v>
      </c>
      <c r="W241" s="171">
        <v>1</v>
      </c>
      <c r="X241" s="171">
        <v>0</v>
      </c>
      <c r="Y241" s="171">
        <v>0</v>
      </c>
      <c r="Z241" s="171">
        <v>0</v>
      </c>
      <c r="AA241" s="171">
        <v>0</v>
      </c>
      <c r="AB241" s="171">
        <v>0</v>
      </c>
      <c r="AC241" s="175">
        <v>443</v>
      </c>
    </row>
    <row r="242" spans="1:29">
      <c r="A242" s="104"/>
      <c r="B242" s="441" t="s">
        <v>175</v>
      </c>
      <c r="C242" s="58" t="s">
        <v>80</v>
      </c>
      <c r="D242" s="169">
        <v>25</v>
      </c>
      <c r="E242" s="168">
        <v>0</v>
      </c>
      <c r="F242" s="168">
        <v>10</v>
      </c>
      <c r="G242" s="168">
        <v>0</v>
      </c>
      <c r="H242" s="168">
        <v>0</v>
      </c>
      <c r="I242" s="168">
        <v>2</v>
      </c>
      <c r="J242" s="168">
        <v>0</v>
      </c>
      <c r="K242" s="168">
        <v>0</v>
      </c>
      <c r="L242" s="168">
        <v>0</v>
      </c>
      <c r="M242" s="168">
        <v>0</v>
      </c>
      <c r="N242" s="168">
        <v>0</v>
      </c>
      <c r="O242" s="168">
        <v>0</v>
      </c>
      <c r="P242" s="168">
        <v>0</v>
      </c>
      <c r="Q242" s="168">
        <v>0</v>
      </c>
      <c r="R242" s="168">
        <v>0</v>
      </c>
      <c r="S242" s="168">
        <v>0</v>
      </c>
      <c r="T242" s="168">
        <v>0</v>
      </c>
      <c r="U242" s="168">
        <v>0</v>
      </c>
      <c r="V242" s="168">
        <v>0</v>
      </c>
      <c r="W242" s="168">
        <v>0</v>
      </c>
      <c r="X242" s="168">
        <v>0</v>
      </c>
      <c r="Y242" s="168">
        <v>0</v>
      </c>
      <c r="Z242" s="168">
        <v>0</v>
      </c>
      <c r="AA242" s="168">
        <v>0</v>
      </c>
      <c r="AB242" s="168">
        <v>0</v>
      </c>
      <c r="AC242" s="174">
        <v>37</v>
      </c>
    </row>
    <row r="243" spans="1:29">
      <c r="A243" s="104"/>
      <c r="B243" s="441"/>
      <c r="C243" s="58" t="s">
        <v>81</v>
      </c>
      <c r="D243" s="169">
        <v>82</v>
      </c>
      <c r="E243" s="168">
        <v>0</v>
      </c>
      <c r="F243" s="168">
        <v>59</v>
      </c>
      <c r="G243" s="168">
        <v>0</v>
      </c>
      <c r="H243" s="168">
        <v>0</v>
      </c>
      <c r="I243" s="168">
        <v>6</v>
      </c>
      <c r="J243" s="168">
        <v>0</v>
      </c>
      <c r="K243" s="168">
        <v>2</v>
      </c>
      <c r="L243" s="168">
        <v>0</v>
      </c>
      <c r="M243" s="168">
        <v>0</v>
      </c>
      <c r="N243" s="168">
        <v>0</v>
      </c>
      <c r="O243" s="168">
        <v>0</v>
      </c>
      <c r="P243" s="168">
        <v>0</v>
      </c>
      <c r="Q243" s="168">
        <v>0</v>
      </c>
      <c r="R243" s="168">
        <v>0</v>
      </c>
      <c r="S243" s="168">
        <v>0</v>
      </c>
      <c r="T243" s="168">
        <v>0</v>
      </c>
      <c r="U243" s="168">
        <v>0</v>
      </c>
      <c r="V243" s="168">
        <v>0</v>
      </c>
      <c r="W243" s="168">
        <v>0</v>
      </c>
      <c r="X243" s="168">
        <v>0</v>
      </c>
      <c r="Y243" s="168">
        <v>0</v>
      </c>
      <c r="Z243" s="168">
        <v>0</v>
      </c>
      <c r="AA243" s="168">
        <v>0</v>
      </c>
      <c r="AB243" s="168">
        <v>0</v>
      </c>
      <c r="AC243" s="174">
        <v>149</v>
      </c>
    </row>
    <row r="244" spans="1:29">
      <c r="A244" s="104"/>
      <c r="B244" s="441"/>
      <c r="C244" s="58" t="s">
        <v>36</v>
      </c>
      <c r="D244" s="169">
        <v>107</v>
      </c>
      <c r="E244" s="168">
        <v>0</v>
      </c>
      <c r="F244" s="168">
        <v>69</v>
      </c>
      <c r="G244" s="168">
        <v>0</v>
      </c>
      <c r="H244" s="168">
        <v>0</v>
      </c>
      <c r="I244" s="168">
        <v>8</v>
      </c>
      <c r="J244" s="168">
        <v>0</v>
      </c>
      <c r="K244" s="168">
        <v>2</v>
      </c>
      <c r="L244" s="168">
        <v>0</v>
      </c>
      <c r="M244" s="168">
        <v>0</v>
      </c>
      <c r="N244" s="168">
        <v>0</v>
      </c>
      <c r="O244" s="168">
        <v>0</v>
      </c>
      <c r="P244" s="168">
        <v>0</v>
      </c>
      <c r="Q244" s="168">
        <v>0</v>
      </c>
      <c r="R244" s="168">
        <v>0</v>
      </c>
      <c r="S244" s="168">
        <v>0</v>
      </c>
      <c r="T244" s="168">
        <v>0</v>
      </c>
      <c r="U244" s="168">
        <v>0</v>
      </c>
      <c r="V244" s="168">
        <v>0</v>
      </c>
      <c r="W244" s="168">
        <v>0</v>
      </c>
      <c r="X244" s="168">
        <v>0</v>
      </c>
      <c r="Y244" s="168">
        <v>0</v>
      </c>
      <c r="Z244" s="168">
        <v>0</v>
      </c>
      <c r="AA244" s="168">
        <v>0</v>
      </c>
      <c r="AB244" s="168">
        <v>0</v>
      </c>
      <c r="AC244" s="174">
        <v>186</v>
      </c>
    </row>
    <row r="245" spans="1:29">
      <c r="A245" s="104"/>
      <c r="B245" s="445" t="s">
        <v>82</v>
      </c>
      <c r="C245" s="440" t="s">
        <v>83</v>
      </c>
      <c r="D245" s="179">
        <v>1</v>
      </c>
      <c r="E245" s="178">
        <v>0</v>
      </c>
      <c r="F245" s="178">
        <v>0</v>
      </c>
      <c r="G245" s="178">
        <v>0</v>
      </c>
      <c r="H245" s="178">
        <v>0</v>
      </c>
      <c r="I245" s="178">
        <v>0</v>
      </c>
      <c r="J245" s="178">
        <v>0</v>
      </c>
      <c r="K245" s="178">
        <v>0</v>
      </c>
      <c r="L245" s="178">
        <v>0</v>
      </c>
      <c r="M245" s="178">
        <v>0</v>
      </c>
      <c r="N245" s="178">
        <v>0</v>
      </c>
      <c r="O245" s="178">
        <v>0</v>
      </c>
      <c r="P245" s="178">
        <v>0</v>
      </c>
      <c r="Q245" s="178">
        <v>0</v>
      </c>
      <c r="R245" s="178">
        <v>0</v>
      </c>
      <c r="S245" s="178">
        <v>0</v>
      </c>
      <c r="T245" s="178">
        <v>0</v>
      </c>
      <c r="U245" s="178">
        <v>0</v>
      </c>
      <c r="V245" s="178">
        <v>0</v>
      </c>
      <c r="W245" s="178">
        <v>2</v>
      </c>
      <c r="X245" s="178">
        <v>0</v>
      </c>
      <c r="Y245" s="178">
        <v>0</v>
      </c>
      <c r="Z245" s="178">
        <v>0</v>
      </c>
      <c r="AA245" s="178">
        <v>0</v>
      </c>
      <c r="AB245" s="178">
        <v>0</v>
      </c>
      <c r="AC245" s="180">
        <v>3</v>
      </c>
    </row>
    <row r="246" spans="1:29">
      <c r="A246" s="446"/>
      <c r="B246" s="445" t="s">
        <v>36</v>
      </c>
      <c r="C246" s="440"/>
      <c r="D246" s="179">
        <v>436</v>
      </c>
      <c r="E246" s="178">
        <v>0</v>
      </c>
      <c r="F246" s="178">
        <v>230</v>
      </c>
      <c r="G246" s="178">
        <v>2</v>
      </c>
      <c r="H246" s="178">
        <v>3</v>
      </c>
      <c r="I246" s="178">
        <v>20</v>
      </c>
      <c r="J246" s="178">
        <v>0</v>
      </c>
      <c r="K246" s="178">
        <v>7</v>
      </c>
      <c r="L246" s="178">
        <v>0</v>
      </c>
      <c r="M246" s="178">
        <v>0</v>
      </c>
      <c r="N246" s="178">
        <v>0</v>
      </c>
      <c r="O246" s="178">
        <v>0</v>
      </c>
      <c r="P246" s="178">
        <v>0</v>
      </c>
      <c r="Q246" s="178">
        <v>0</v>
      </c>
      <c r="R246" s="178">
        <v>1</v>
      </c>
      <c r="S246" s="178">
        <v>0</v>
      </c>
      <c r="T246" s="178">
        <v>0</v>
      </c>
      <c r="U246" s="178">
        <v>1</v>
      </c>
      <c r="V246" s="178">
        <v>0</v>
      </c>
      <c r="W246" s="178">
        <v>3</v>
      </c>
      <c r="X246" s="178">
        <v>0</v>
      </c>
      <c r="Y246" s="178">
        <v>0</v>
      </c>
      <c r="Z246" s="178">
        <v>0</v>
      </c>
      <c r="AA246" s="178">
        <v>0</v>
      </c>
      <c r="AB246" s="178">
        <v>0</v>
      </c>
      <c r="AC246" s="180">
        <v>703</v>
      </c>
    </row>
    <row r="247" spans="1:29" ht="26.25">
      <c r="A247" s="104" t="s">
        <v>16</v>
      </c>
      <c r="B247" s="441" t="s">
        <v>185</v>
      </c>
      <c r="C247" s="58" t="s">
        <v>86</v>
      </c>
      <c r="D247" s="169">
        <v>27</v>
      </c>
      <c r="E247" s="168">
        <v>0</v>
      </c>
      <c r="F247" s="168">
        <v>10</v>
      </c>
      <c r="G247" s="168">
        <v>0</v>
      </c>
      <c r="H247" s="168">
        <v>0</v>
      </c>
      <c r="I247" s="168">
        <v>0</v>
      </c>
      <c r="J247" s="168">
        <v>0</v>
      </c>
      <c r="K247" s="168">
        <v>2</v>
      </c>
      <c r="L247" s="168">
        <v>0</v>
      </c>
      <c r="M247" s="168">
        <v>0</v>
      </c>
      <c r="N247" s="168">
        <v>0</v>
      </c>
      <c r="O247" s="168">
        <v>0</v>
      </c>
      <c r="P247" s="168">
        <v>0</v>
      </c>
      <c r="Q247" s="168">
        <v>0</v>
      </c>
      <c r="R247" s="168">
        <v>0</v>
      </c>
      <c r="S247" s="168">
        <v>0</v>
      </c>
      <c r="T247" s="168">
        <v>0</v>
      </c>
      <c r="U247" s="168">
        <v>0</v>
      </c>
      <c r="V247" s="168">
        <v>0</v>
      </c>
      <c r="W247" s="168">
        <v>0</v>
      </c>
      <c r="X247" s="168">
        <v>0</v>
      </c>
      <c r="Y247" s="168">
        <v>0</v>
      </c>
      <c r="Z247" s="168">
        <v>0</v>
      </c>
      <c r="AA247" s="168">
        <v>0</v>
      </c>
      <c r="AB247" s="168">
        <v>0</v>
      </c>
      <c r="AC247" s="174">
        <v>39</v>
      </c>
    </row>
    <row r="248" spans="1:29" ht="26.25">
      <c r="A248" s="104"/>
      <c r="B248" s="442" t="s">
        <v>186</v>
      </c>
      <c r="C248" s="429" t="s">
        <v>190</v>
      </c>
      <c r="D248" s="172">
        <v>37</v>
      </c>
      <c r="E248" s="173">
        <v>0</v>
      </c>
      <c r="F248" s="173">
        <v>3</v>
      </c>
      <c r="G248" s="173">
        <v>0</v>
      </c>
      <c r="H248" s="173">
        <v>0</v>
      </c>
      <c r="I248" s="173">
        <v>1</v>
      </c>
      <c r="J248" s="173">
        <v>0</v>
      </c>
      <c r="K248" s="173">
        <v>0</v>
      </c>
      <c r="L248" s="173">
        <v>0</v>
      </c>
      <c r="M248" s="173">
        <v>0</v>
      </c>
      <c r="N248" s="173">
        <v>0</v>
      </c>
      <c r="O248" s="173">
        <v>0</v>
      </c>
      <c r="P248" s="173">
        <v>0</v>
      </c>
      <c r="Q248" s="173">
        <v>0</v>
      </c>
      <c r="R248" s="173">
        <v>1</v>
      </c>
      <c r="S248" s="173">
        <v>0</v>
      </c>
      <c r="T248" s="173">
        <v>0</v>
      </c>
      <c r="U248" s="173">
        <v>0</v>
      </c>
      <c r="V248" s="173">
        <v>0</v>
      </c>
      <c r="W248" s="173">
        <v>0</v>
      </c>
      <c r="X248" s="173">
        <v>0</v>
      </c>
      <c r="Y248" s="173">
        <v>0</v>
      </c>
      <c r="Z248" s="173">
        <v>0</v>
      </c>
      <c r="AA248" s="173">
        <v>0</v>
      </c>
      <c r="AB248" s="173">
        <v>0</v>
      </c>
      <c r="AC248" s="291">
        <v>42</v>
      </c>
    </row>
    <row r="249" spans="1:29">
      <c r="A249" s="104"/>
      <c r="B249" s="441"/>
      <c r="C249" s="58" t="s">
        <v>87</v>
      </c>
      <c r="D249" s="169">
        <v>13</v>
      </c>
      <c r="E249" s="168">
        <v>0</v>
      </c>
      <c r="F249" s="168">
        <v>4</v>
      </c>
      <c r="G249" s="168">
        <v>0</v>
      </c>
      <c r="H249" s="168">
        <v>0</v>
      </c>
      <c r="I249" s="168">
        <v>0</v>
      </c>
      <c r="J249" s="168">
        <v>0</v>
      </c>
      <c r="K249" s="168">
        <v>0</v>
      </c>
      <c r="L249" s="168">
        <v>0</v>
      </c>
      <c r="M249" s="168">
        <v>0</v>
      </c>
      <c r="N249" s="168">
        <v>0</v>
      </c>
      <c r="O249" s="168">
        <v>0</v>
      </c>
      <c r="P249" s="168">
        <v>0</v>
      </c>
      <c r="Q249" s="168">
        <v>0</v>
      </c>
      <c r="R249" s="168">
        <v>0</v>
      </c>
      <c r="S249" s="168">
        <v>0</v>
      </c>
      <c r="T249" s="168">
        <v>0</v>
      </c>
      <c r="U249" s="168">
        <v>0</v>
      </c>
      <c r="V249" s="168">
        <v>0</v>
      </c>
      <c r="W249" s="168">
        <v>0</v>
      </c>
      <c r="X249" s="168">
        <v>0</v>
      </c>
      <c r="Y249" s="168">
        <v>0</v>
      </c>
      <c r="Z249" s="168">
        <v>0</v>
      </c>
      <c r="AA249" s="168">
        <v>0</v>
      </c>
      <c r="AB249" s="168">
        <v>0</v>
      </c>
      <c r="AC249" s="174">
        <v>17</v>
      </c>
    </row>
    <row r="250" spans="1:29" ht="26.25">
      <c r="A250" s="104"/>
      <c r="B250" s="441"/>
      <c r="C250" s="58" t="s">
        <v>88</v>
      </c>
      <c r="D250" s="169">
        <v>10</v>
      </c>
      <c r="E250" s="168">
        <v>0</v>
      </c>
      <c r="F250" s="168">
        <v>3</v>
      </c>
      <c r="G250" s="168">
        <v>0</v>
      </c>
      <c r="H250" s="168">
        <v>0</v>
      </c>
      <c r="I250" s="168">
        <v>2</v>
      </c>
      <c r="J250" s="168">
        <v>0</v>
      </c>
      <c r="K250" s="168">
        <v>1</v>
      </c>
      <c r="L250" s="168">
        <v>0</v>
      </c>
      <c r="M250" s="168">
        <v>0</v>
      </c>
      <c r="N250" s="168">
        <v>0</v>
      </c>
      <c r="O250" s="168">
        <v>0</v>
      </c>
      <c r="P250" s="168">
        <v>0</v>
      </c>
      <c r="Q250" s="168">
        <v>0</v>
      </c>
      <c r="R250" s="168">
        <v>0</v>
      </c>
      <c r="S250" s="168">
        <v>0</v>
      </c>
      <c r="T250" s="168">
        <v>0</v>
      </c>
      <c r="U250" s="168">
        <v>0</v>
      </c>
      <c r="V250" s="168">
        <v>0</v>
      </c>
      <c r="W250" s="168">
        <v>0</v>
      </c>
      <c r="X250" s="168">
        <v>0</v>
      </c>
      <c r="Y250" s="168">
        <v>0</v>
      </c>
      <c r="Z250" s="168">
        <v>0</v>
      </c>
      <c r="AA250" s="168">
        <v>0</v>
      </c>
      <c r="AB250" s="168">
        <v>0</v>
      </c>
      <c r="AC250" s="174">
        <v>16</v>
      </c>
    </row>
    <row r="251" spans="1:29">
      <c r="A251" s="104"/>
      <c r="B251" s="443"/>
      <c r="C251" s="444" t="s">
        <v>36</v>
      </c>
      <c r="D251" s="170">
        <v>60</v>
      </c>
      <c r="E251" s="171">
        <v>0</v>
      </c>
      <c r="F251" s="171">
        <v>10</v>
      </c>
      <c r="G251" s="171">
        <v>0</v>
      </c>
      <c r="H251" s="171">
        <v>0</v>
      </c>
      <c r="I251" s="171">
        <v>3</v>
      </c>
      <c r="J251" s="171">
        <v>0</v>
      </c>
      <c r="K251" s="171">
        <v>1</v>
      </c>
      <c r="L251" s="171">
        <v>0</v>
      </c>
      <c r="M251" s="171">
        <v>0</v>
      </c>
      <c r="N251" s="171">
        <v>0</v>
      </c>
      <c r="O251" s="171">
        <v>0</v>
      </c>
      <c r="P251" s="171">
        <v>0</v>
      </c>
      <c r="Q251" s="171">
        <v>0</v>
      </c>
      <c r="R251" s="171">
        <v>1</v>
      </c>
      <c r="S251" s="171">
        <v>0</v>
      </c>
      <c r="T251" s="171">
        <v>0</v>
      </c>
      <c r="U251" s="171">
        <v>0</v>
      </c>
      <c r="V251" s="171">
        <v>0</v>
      </c>
      <c r="W251" s="171">
        <v>0</v>
      </c>
      <c r="X251" s="171">
        <v>0</v>
      </c>
      <c r="Y251" s="171">
        <v>0</v>
      </c>
      <c r="Z251" s="171">
        <v>0</v>
      </c>
      <c r="AA251" s="171">
        <v>0</v>
      </c>
      <c r="AB251" s="171">
        <v>0</v>
      </c>
      <c r="AC251" s="175">
        <v>75</v>
      </c>
    </row>
    <row r="252" spans="1:29">
      <c r="A252" s="446"/>
      <c r="B252" s="443" t="s">
        <v>36</v>
      </c>
      <c r="C252" s="444"/>
      <c r="D252" s="170">
        <v>87</v>
      </c>
      <c r="E252" s="171">
        <v>0</v>
      </c>
      <c r="F252" s="171">
        <v>20</v>
      </c>
      <c r="G252" s="171">
        <v>0</v>
      </c>
      <c r="H252" s="171">
        <v>0</v>
      </c>
      <c r="I252" s="171">
        <v>3</v>
      </c>
      <c r="J252" s="171">
        <v>0</v>
      </c>
      <c r="K252" s="171">
        <v>3</v>
      </c>
      <c r="L252" s="171">
        <v>0</v>
      </c>
      <c r="M252" s="171">
        <v>0</v>
      </c>
      <c r="N252" s="171">
        <v>0</v>
      </c>
      <c r="O252" s="171">
        <v>0</v>
      </c>
      <c r="P252" s="171">
        <v>0</v>
      </c>
      <c r="Q252" s="171">
        <v>0</v>
      </c>
      <c r="R252" s="171">
        <v>1</v>
      </c>
      <c r="S252" s="171">
        <v>0</v>
      </c>
      <c r="T252" s="171">
        <v>0</v>
      </c>
      <c r="U252" s="171">
        <v>0</v>
      </c>
      <c r="V252" s="171">
        <v>0</v>
      </c>
      <c r="W252" s="171">
        <v>0</v>
      </c>
      <c r="X252" s="171">
        <v>0</v>
      </c>
      <c r="Y252" s="171">
        <v>0</v>
      </c>
      <c r="Z252" s="171">
        <v>0</v>
      </c>
      <c r="AA252" s="171">
        <v>0</v>
      </c>
      <c r="AB252" s="171">
        <v>0</v>
      </c>
      <c r="AC252" s="175">
        <v>114</v>
      </c>
    </row>
    <row r="253" spans="1:29">
      <c r="A253" s="104" t="s">
        <v>17</v>
      </c>
      <c r="B253" s="441" t="s">
        <v>89</v>
      </c>
      <c r="C253" s="58" t="s">
        <v>90</v>
      </c>
      <c r="D253" s="169">
        <v>10</v>
      </c>
      <c r="E253" s="168">
        <v>0</v>
      </c>
      <c r="F253" s="168">
        <v>6</v>
      </c>
      <c r="G253" s="168">
        <v>0</v>
      </c>
      <c r="H253" s="168">
        <v>0</v>
      </c>
      <c r="I253" s="168">
        <v>0</v>
      </c>
      <c r="J253" s="168">
        <v>0</v>
      </c>
      <c r="K253" s="168">
        <v>0</v>
      </c>
      <c r="L253" s="168">
        <v>0</v>
      </c>
      <c r="M253" s="168">
        <v>0</v>
      </c>
      <c r="N253" s="168">
        <v>0</v>
      </c>
      <c r="O253" s="168">
        <v>0</v>
      </c>
      <c r="P253" s="168">
        <v>0</v>
      </c>
      <c r="Q253" s="168">
        <v>0</v>
      </c>
      <c r="R253" s="168">
        <v>0</v>
      </c>
      <c r="S253" s="168">
        <v>0</v>
      </c>
      <c r="T253" s="168">
        <v>0</v>
      </c>
      <c r="U253" s="168">
        <v>0</v>
      </c>
      <c r="V253" s="168">
        <v>0</v>
      </c>
      <c r="W253" s="168">
        <v>0</v>
      </c>
      <c r="X253" s="168">
        <v>0</v>
      </c>
      <c r="Y253" s="168">
        <v>0</v>
      </c>
      <c r="Z253" s="168">
        <v>0</v>
      </c>
      <c r="AA253" s="168">
        <v>0</v>
      </c>
      <c r="AB253" s="168">
        <v>0</v>
      </c>
      <c r="AC253" s="174">
        <v>16</v>
      </c>
    </row>
    <row r="254" spans="1:29">
      <c r="A254" s="104"/>
      <c r="B254" s="441"/>
      <c r="C254" s="58" t="s">
        <v>297</v>
      </c>
      <c r="D254" s="169">
        <v>5</v>
      </c>
      <c r="E254" s="168">
        <v>0</v>
      </c>
      <c r="F254" s="168">
        <v>0</v>
      </c>
      <c r="G254" s="168">
        <v>0</v>
      </c>
      <c r="H254" s="168">
        <v>0</v>
      </c>
      <c r="I254" s="168">
        <v>0</v>
      </c>
      <c r="J254" s="168">
        <v>0</v>
      </c>
      <c r="K254" s="168">
        <v>0</v>
      </c>
      <c r="L254" s="168">
        <v>0</v>
      </c>
      <c r="M254" s="168">
        <v>0</v>
      </c>
      <c r="N254" s="168">
        <v>0</v>
      </c>
      <c r="O254" s="168">
        <v>0</v>
      </c>
      <c r="P254" s="168">
        <v>0</v>
      </c>
      <c r="Q254" s="168">
        <v>0</v>
      </c>
      <c r="R254" s="168">
        <v>0</v>
      </c>
      <c r="S254" s="168">
        <v>0</v>
      </c>
      <c r="T254" s="168">
        <v>0</v>
      </c>
      <c r="U254" s="168">
        <v>0</v>
      </c>
      <c r="V254" s="168">
        <v>0</v>
      </c>
      <c r="W254" s="168">
        <v>0</v>
      </c>
      <c r="X254" s="168">
        <v>0</v>
      </c>
      <c r="Y254" s="168">
        <v>0</v>
      </c>
      <c r="Z254" s="168">
        <v>0</v>
      </c>
      <c r="AA254" s="168">
        <v>0</v>
      </c>
      <c r="AB254" s="168">
        <v>0</v>
      </c>
      <c r="AC254" s="174">
        <v>5</v>
      </c>
    </row>
    <row r="255" spans="1:29">
      <c r="A255" s="446"/>
      <c r="B255" s="443"/>
      <c r="C255" s="444" t="s">
        <v>36</v>
      </c>
      <c r="D255" s="170">
        <v>15</v>
      </c>
      <c r="E255" s="171">
        <v>0</v>
      </c>
      <c r="F255" s="171">
        <v>6</v>
      </c>
      <c r="G255" s="171">
        <v>0</v>
      </c>
      <c r="H255" s="171">
        <v>0</v>
      </c>
      <c r="I255" s="171">
        <v>0</v>
      </c>
      <c r="J255" s="171">
        <v>0</v>
      </c>
      <c r="K255" s="171">
        <v>0</v>
      </c>
      <c r="L255" s="171">
        <v>0</v>
      </c>
      <c r="M255" s="171">
        <v>0</v>
      </c>
      <c r="N255" s="171">
        <v>0</v>
      </c>
      <c r="O255" s="171">
        <v>0</v>
      </c>
      <c r="P255" s="171">
        <v>0</v>
      </c>
      <c r="Q255" s="171">
        <v>0</v>
      </c>
      <c r="R255" s="171">
        <v>0</v>
      </c>
      <c r="S255" s="171">
        <v>0</v>
      </c>
      <c r="T255" s="171">
        <v>0</v>
      </c>
      <c r="U255" s="171">
        <v>0</v>
      </c>
      <c r="V255" s="171">
        <v>0</v>
      </c>
      <c r="W255" s="171">
        <v>0</v>
      </c>
      <c r="X255" s="171">
        <v>0</v>
      </c>
      <c r="Y255" s="171">
        <v>0</v>
      </c>
      <c r="Z255" s="171">
        <v>0</v>
      </c>
      <c r="AA255" s="171">
        <v>0</v>
      </c>
      <c r="AB255" s="171">
        <v>0</v>
      </c>
      <c r="AC255" s="175">
        <v>21</v>
      </c>
    </row>
    <row r="256" spans="1:29">
      <c r="A256" s="104" t="s">
        <v>18</v>
      </c>
      <c r="B256" s="441" t="s">
        <v>97</v>
      </c>
      <c r="C256" s="58" t="s">
        <v>99</v>
      </c>
      <c r="D256" s="169">
        <v>8</v>
      </c>
      <c r="E256" s="168">
        <v>0</v>
      </c>
      <c r="F256" s="168">
        <v>1</v>
      </c>
      <c r="G256" s="168">
        <v>0</v>
      </c>
      <c r="H256" s="168">
        <v>0</v>
      </c>
      <c r="I256" s="168">
        <v>0</v>
      </c>
      <c r="J256" s="168">
        <v>0</v>
      </c>
      <c r="K256" s="168">
        <v>0</v>
      </c>
      <c r="L256" s="168">
        <v>0</v>
      </c>
      <c r="M256" s="168">
        <v>0</v>
      </c>
      <c r="N256" s="168">
        <v>0</v>
      </c>
      <c r="O256" s="168">
        <v>0</v>
      </c>
      <c r="P256" s="168">
        <v>0</v>
      </c>
      <c r="Q256" s="168">
        <v>0</v>
      </c>
      <c r="R256" s="168">
        <v>0</v>
      </c>
      <c r="S256" s="168">
        <v>0</v>
      </c>
      <c r="T256" s="168">
        <v>0</v>
      </c>
      <c r="U256" s="168">
        <v>0</v>
      </c>
      <c r="V256" s="168">
        <v>0</v>
      </c>
      <c r="W256" s="168">
        <v>0</v>
      </c>
      <c r="X256" s="168">
        <v>0</v>
      </c>
      <c r="Y256" s="168">
        <v>0</v>
      </c>
      <c r="Z256" s="168">
        <v>0</v>
      </c>
      <c r="AA256" s="168">
        <v>0</v>
      </c>
      <c r="AB256" s="168">
        <v>0</v>
      </c>
      <c r="AC256" s="174">
        <v>9</v>
      </c>
    </row>
    <row r="257" spans="1:29">
      <c r="A257" s="104"/>
      <c r="B257" s="441"/>
      <c r="C257" s="58" t="s">
        <v>100</v>
      </c>
      <c r="D257" s="169">
        <v>14</v>
      </c>
      <c r="E257" s="168">
        <v>0</v>
      </c>
      <c r="F257" s="168">
        <v>2</v>
      </c>
      <c r="G257" s="168">
        <v>0</v>
      </c>
      <c r="H257" s="168">
        <v>0</v>
      </c>
      <c r="I257" s="168">
        <v>0</v>
      </c>
      <c r="J257" s="168">
        <v>0</v>
      </c>
      <c r="K257" s="168">
        <v>0</v>
      </c>
      <c r="L257" s="168">
        <v>0</v>
      </c>
      <c r="M257" s="168">
        <v>0</v>
      </c>
      <c r="N257" s="168">
        <v>0</v>
      </c>
      <c r="O257" s="168">
        <v>0</v>
      </c>
      <c r="P257" s="168">
        <v>0</v>
      </c>
      <c r="Q257" s="168">
        <v>0</v>
      </c>
      <c r="R257" s="168">
        <v>0</v>
      </c>
      <c r="S257" s="168">
        <v>0</v>
      </c>
      <c r="T257" s="168">
        <v>0</v>
      </c>
      <c r="U257" s="168">
        <v>0</v>
      </c>
      <c r="V257" s="168">
        <v>0</v>
      </c>
      <c r="W257" s="168">
        <v>0</v>
      </c>
      <c r="X257" s="168">
        <v>0</v>
      </c>
      <c r="Y257" s="168">
        <v>0</v>
      </c>
      <c r="Z257" s="168">
        <v>0</v>
      </c>
      <c r="AA257" s="168">
        <v>0</v>
      </c>
      <c r="AB257" s="168">
        <v>0</v>
      </c>
      <c r="AC257" s="174">
        <v>16</v>
      </c>
    </row>
    <row r="258" spans="1:29">
      <c r="A258" s="104"/>
      <c r="B258" s="441"/>
      <c r="C258" s="58" t="s">
        <v>36</v>
      </c>
      <c r="D258" s="169">
        <v>22</v>
      </c>
      <c r="E258" s="168">
        <v>0</v>
      </c>
      <c r="F258" s="168">
        <v>3</v>
      </c>
      <c r="G258" s="168">
        <v>0</v>
      </c>
      <c r="H258" s="168">
        <v>0</v>
      </c>
      <c r="I258" s="168">
        <v>0</v>
      </c>
      <c r="J258" s="168">
        <v>0</v>
      </c>
      <c r="K258" s="168">
        <v>0</v>
      </c>
      <c r="L258" s="168">
        <v>0</v>
      </c>
      <c r="M258" s="168">
        <v>0</v>
      </c>
      <c r="N258" s="168">
        <v>0</v>
      </c>
      <c r="O258" s="168">
        <v>0</v>
      </c>
      <c r="P258" s="168">
        <v>0</v>
      </c>
      <c r="Q258" s="168">
        <v>0</v>
      </c>
      <c r="R258" s="168">
        <v>0</v>
      </c>
      <c r="S258" s="168">
        <v>0</v>
      </c>
      <c r="T258" s="168">
        <v>0</v>
      </c>
      <c r="U258" s="168">
        <v>0</v>
      </c>
      <c r="V258" s="168">
        <v>0</v>
      </c>
      <c r="W258" s="168">
        <v>0</v>
      </c>
      <c r="X258" s="168">
        <v>0</v>
      </c>
      <c r="Y258" s="168">
        <v>0</v>
      </c>
      <c r="Z258" s="168">
        <v>0</v>
      </c>
      <c r="AA258" s="168">
        <v>0</v>
      </c>
      <c r="AB258" s="168">
        <v>0</v>
      </c>
      <c r="AC258" s="174">
        <v>25</v>
      </c>
    </row>
    <row r="259" spans="1:29" ht="13.5" customHeight="1">
      <c r="A259" s="104"/>
      <c r="B259" s="442" t="s">
        <v>101</v>
      </c>
      <c r="C259" s="429" t="s">
        <v>103</v>
      </c>
      <c r="D259" s="172">
        <v>0</v>
      </c>
      <c r="E259" s="173">
        <v>0</v>
      </c>
      <c r="F259" s="173">
        <v>1</v>
      </c>
      <c r="G259" s="173">
        <v>0</v>
      </c>
      <c r="H259" s="173">
        <v>0</v>
      </c>
      <c r="I259" s="173">
        <v>0</v>
      </c>
      <c r="J259" s="173">
        <v>0</v>
      </c>
      <c r="K259" s="173">
        <v>0</v>
      </c>
      <c r="L259" s="173">
        <v>0</v>
      </c>
      <c r="M259" s="173">
        <v>0</v>
      </c>
      <c r="N259" s="173">
        <v>0</v>
      </c>
      <c r="O259" s="173">
        <v>0</v>
      </c>
      <c r="P259" s="173">
        <v>0</v>
      </c>
      <c r="Q259" s="173">
        <v>0</v>
      </c>
      <c r="R259" s="173">
        <v>0</v>
      </c>
      <c r="S259" s="173">
        <v>0</v>
      </c>
      <c r="T259" s="173">
        <v>0</v>
      </c>
      <c r="U259" s="173">
        <v>0</v>
      </c>
      <c r="V259" s="173">
        <v>0</v>
      </c>
      <c r="W259" s="173">
        <v>0</v>
      </c>
      <c r="X259" s="173">
        <v>0</v>
      </c>
      <c r="Y259" s="173">
        <v>0</v>
      </c>
      <c r="Z259" s="173">
        <v>0</v>
      </c>
      <c r="AA259" s="173">
        <v>0</v>
      </c>
      <c r="AB259" s="173">
        <v>0</v>
      </c>
      <c r="AC259" s="291">
        <v>1</v>
      </c>
    </row>
    <row r="260" spans="1:29">
      <c r="A260" s="104"/>
      <c r="B260" s="441"/>
      <c r="C260" s="58" t="s">
        <v>106</v>
      </c>
      <c r="D260" s="169">
        <v>2</v>
      </c>
      <c r="E260" s="168">
        <v>0</v>
      </c>
      <c r="F260" s="168">
        <v>0</v>
      </c>
      <c r="G260" s="168">
        <v>0</v>
      </c>
      <c r="H260" s="168">
        <v>0</v>
      </c>
      <c r="I260" s="168">
        <v>2</v>
      </c>
      <c r="J260" s="168">
        <v>0</v>
      </c>
      <c r="K260" s="168">
        <v>0</v>
      </c>
      <c r="L260" s="168">
        <v>0</v>
      </c>
      <c r="M260" s="168">
        <v>0</v>
      </c>
      <c r="N260" s="168">
        <v>0</v>
      </c>
      <c r="O260" s="168">
        <v>0</v>
      </c>
      <c r="P260" s="168">
        <v>0</v>
      </c>
      <c r="Q260" s="168">
        <v>0</v>
      </c>
      <c r="R260" s="168">
        <v>0</v>
      </c>
      <c r="S260" s="168">
        <v>1</v>
      </c>
      <c r="T260" s="168">
        <v>0</v>
      </c>
      <c r="U260" s="168">
        <v>0</v>
      </c>
      <c r="V260" s="168">
        <v>0</v>
      </c>
      <c r="W260" s="168">
        <v>0</v>
      </c>
      <c r="X260" s="168">
        <v>0</v>
      </c>
      <c r="Y260" s="168">
        <v>0</v>
      </c>
      <c r="Z260" s="168">
        <v>0</v>
      </c>
      <c r="AA260" s="168">
        <v>0</v>
      </c>
      <c r="AB260" s="168">
        <v>0</v>
      </c>
      <c r="AC260" s="174">
        <v>5</v>
      </c>
    </row>
    <row r="261" spans="1:29">
      <c r="A261" s="104"/>
      <c r="B261" s="443"/>
      <c r="C261" s="444" t="s">
        <v>36</v>
      </c>
      <c r="D261" s="170">
        <v>2</v>
      </c>
      <c r="E261" s="171">
        <v>0</v>
      </c>
      <c r="F261" s="171">
        <v>1</v>
      </c>
      <c r="G261" s="171">
        <v>0</v>
      </c>
      <c r="H261" s="171">
        <v>0</v>
      </c>
      <c r="I261" s="171">
        <v>2</v>
      </c>
      <c r="J261" s="171">
        <v>0</v>
      </c>
      <c r="K261" s="171">
        <v>0</v>
      </c>
      <c r="L261" s="171">
        <v>0</v>
      </c>
      <c r="M261" s="171">
        <v>0</v>
      </c>
      <c r="N261" s="171">
        <v>0</v>
      </c>
      <c r="O261" s="171">
        <v>0</v>
      </c>
      <c r="P261" s="171">
        <v>0</v>
      </c>
      <c r="Q261" s="171">
        <v>0</v>
      </c>
      <c r="R261" s="171">
        <v>0</v>
      </c>
      <c r="S261" s="171">
        <v>1</v>
      </c>
      <c r="T261" s="171">
        <v>0</v>
      </c>
      <c r="U261" s="171">
        <v>0</v>
      </c>
      <c r="V261" s="171">
        <v>0</v>
      </c>
      <c r="W261" s="171">
        <v>0</v>
      </c>
      <c r="X261" s="171">
        <v>0</v>
      </c>
      <c r="Y261" s="171">
        <v>0</v>
      </c>
      <c r="Z261" s="171">
        <v>0</v>
      </c>
      <c r="AA261" s="171">
        <v>0</v>
      </c>
      <c r="AB261" s="171">
        <v>0</v>
      </c>
      <c r="AC261" s="175">
        <v>6</v>
      </c>
    </row>
    <row r="262" spans="1:29">
      <c r="A262" s="104"/>
      <c r="B262" s="443" t="s">
        <v>108</v>
      </c>
      <c r="C262" s="444" t="s">
        <v>111</v>
      </c>
      <c r="D262" s="170">
        <v>0</v>
      </c>
      <c r="E262" s="171">
        <v>0</v>
      </c>
      <c r="F262" s="171">
        <v>0</v>
      </c>
      <c r="G262" s="171">
        <v>0</v>
      </c>
      <c r="H262" s="171">
        <v>0</v>
      </c>
      <c r="I262" s="171">
        <v>0</v>
      </c>
      <c r="J262" s="171">
        <v>0</v>
      </c>
      <c r="K262" s="171">
        <v>0</v>
      </c>
      <c r="L262" s="171">
        <v>0</v>
      </c>
      <c r="M262" s="171">
        <v>0</v>
      </c>
      <c r="N262" s="171">
        <v>0</v>
      </c>
      <c r="O262" s="171">
        <v>0</v>
      </c>
      <c r="P262" s="171">
        <v>1</v>
      </c>
      <c r="Q262" s="171">
        <v>0</v>
      </c>
      <c r="R262" s="171">
        <v>0</v>
      </c>
      <c r="S262" s="171">
        <v>0</v>
      </c>
      <c r="T262" s="171">
        <v>0</v>
      </c>
      <c r="U262" s="171">
        <v>0</v>
      </c>
      <c r="V262" s="171">
        <v>0</v>
      </c>
      <c r="W262" s="171">
        <v>0</v>
      </c>
      <c r="X262" s="171">
        <v>0</v>
      </c>
      <c r="Y262" s="171">
        <v>0</v>
      </c>
      <c r="Z262" s="171">
        <v>0</v>
      </c>
      <c r="AA262" s="171">
        <v>0</v>
      </c>
      <c r="AB262" s="171">
        <v>0</v>
      </c>
      <c r="AC262" s="175">
        <v>1</v>
      </c>
    </row>
    <row r="263" spans="1:29">
      <c r="A263" s="446"/>
      <c r="B263" s="443" t="s">
        <v>36</v>
      </c>
      <c r="C263" s="444"/>
      <c r="D263" s="170">
        <v>24</v>
      </c>
      <c r="E263" s="171">
        <v>0</v>
      </c>
      <c r="F263" s="171">
        <v>4</v>
      </c>
      <c r="G263" s="171">
        <v>0</v>
      </c>
      <c r="H263" s="171">
        <v>0</v>
      </c>
      <c r="I263" s="171">
        <v>2</v>
      </c>
      <c r="J263" s="171">
        <v>0</v>
      </c>
      <c r="K263" s="171">
        <v>0</v>
      </c>
      <c r="L263" s="171">
        <v>0</v>
      </c>
      <c r="M263" s="171">
        <v>0</v>
      </c>
      <c r="N263" s="171">
        <v>0</v>
      </c>
      <c r="O263" s="171">
        <v>0</v>
      </c>
      <c r="P263" s="171">
        <v>1</v>
      </c>
      <c r="Q263" s="171">
        <v>0</v>
      </c>
      <c r="R263" s="171">
        <v>0</v>
      </c>
      <c r="S263" s="171">
        <v>1</v>
      </c>
      <c r="T263" s="171">
        <v>0</v>
      </c>
      <c r="U263" s="171">
        <v>0</v>
      </c>
      <c r="V263" s="171">
        <v>0</v>
      </c>
      <c r="W263" s="171">
        <v>0</v>
      </c>
      <c r="X263" s="171">
        <v>0</v>
      </c>
      <c r="Y263" s="171">
        <v>0</v>
      </c>
      <c r="Z263" s="171">
        <v>0</v>
      </c>
      <c r="AA263" s="171">
        <v>0</v>
      </c>
      <c r="AB263" s="171">
        <v>0</v>
      </c>
      <c r="AC263" s="175">
        <v>32</v>
      </c>
    </row>
    <row r="264" spans="1:29">
      <c r="A264" s="104" t="s">
        <v>19</v>
      </c>
      <c r="B264" s="441" t="s">
        <v>117</v>
      </c>
      <c r="C264" s="58" t="s">
        <v>309</v>
      </c>
      <c r="D264" s="169">
        <v>0</v>
      </c>
      <c r="E264" s="168">
        <v>0</v>
      </c>
      <c r="F264" s="168">
        <v>0</v>
      </c>
      <c r="G264" s="168">
        <v>0</v>
      </c>
      <c r="H264" s="168">
        <v>0</v>
      </c>
      <c r="I264" s="168">
        <v>0</v>
      </c>
      <c r="J264" s="168">
        <v>0</v>
      </c>
      <c r="K264" s="168">
        <v>0</v>
      </c>
      <c r="L264" s="168">
        <v>0</v>
      </c>
      <c r="M264" s="168">
        <v>0</v>
      </c>
      <c r="N264" s="168">
        <v>0</v>
      </c>
      <c r="O264" s="168">
        <v>0</v>
      </c>
      <c r="P264" s="168">
        <v>0</v>
      </c>
      <c r="Q264" s="168">
        <v>1</v>
      </c>
      <c r="R264" s="168">
        <v>0</v>
      </c>
      <c r="S264" s="168">
        <v>0</v>
      </c>
      <c r="T264" s="168">
        <v>0</v>
      </c>
      <c r="U264" s="168">
        <v>0</v>
      </c>
      <c r="V264" s="168">
        <v>0</v>
      </c>
      <c r="W264" s="168">
        <v>0</v>
      </c>
      <c r="X264" s="168">
        <v>0</v>
      </c>
      <c r="Y264" s="168">
        <v>0</v>
      </c>
      <c r="Z264" s="168">
        <v>0</v>
      </c>
      <c r="AA264" s="168">
        <v>0</v>
      </c>
      <c r="AB264" s="168">
        <v>0</v>
      </c>
      <c r="AC264" s="174">
        <v>1</v>
      </c>
    </row>
    <row r="265" spans="1:29">
      <c r="A265" s="104"/>
      <c r="B265" s="441"/>
      <c r="C265" s="58" t="s">
        <v>302</v>
      </c>
      <c r="D265" s="169">
        <v>1</v>
      </c>
      <c r="E265" s="168">
        <v>0</v>
      </c>
      <c r="F265" s="168">
        <v>0</v>
      </c>
      <c r="G265" s="168">
        <v>0</v>
      </c>
      <c r="H265" s="168">
        <v>0</v>
      </c>
      <c r="I265" s="168">
        <v>0</v>
      </c>
      <c r="J265" s="168">
        <v>0</v>
      </c>
      <c r="K265" s="168">
        <v>0</v>
      </c>
      <c r="L265" s="168">
        <v>0</v>
      </c>
      <c r="M265" s="168">
        <v>0</v>
      </c>
      <c r="N265" s="168">
        <v>0</v>
      </c>
      <c r="O265" s="168">
        <v>0</v>
      </c>
      <c r="P265" s="168">
        <v>0</v>
      </c>
      <c r="Q265" s="168">
        <v>1</v>
      </c>
      <c r="R265" s="168">
        <v>0</v>
      </c>
      <c r="S265" s="168">
        <v>0</v>
      </c>
      <c r="T265" s="168">
        <v>0</v>
      </c>
      <c r="U265" s="168">
        <v>0</v>
      </c>
      <c r="V265" s="168">
        <v>0</v>
      </c>
      <c r="W265" s="168">
        <v>0</v>
      </c>
      <c r="X265" s="168">
        <v>0</v>
      </c>
      <c r="Y265" s="168">
        <v>0</v>
      </c>
      <c r="Z265" s="168">
        <v>0</v>
      </c>
      <c r="AA265" s="168">
        <v>0</v>
      </c>
      <c r="AB265" s="168">
        <v>0</v>
      </c>
      <c r="AC265" s="174">
        <v>2</v>
      </c>
    </row>
    <row r="266" spans="1:29">
      <c r="A266" s="446"/>
      <c r="B266" s="443"/>
      <c r="C266" s="444" t="s">
        <v>36</v>
      </c>
      <c r="D266" s="170">
        <v>1</v>
      </c>
      <c r="E266" s="171">
        <v>0</v>
      </c>
      <c r="F266" s="171">
        <v>0</v>
      </c>
      <c r="G266" s="171">
        <v>0</v>
      </c>
      <c r="H266" s="171">
        <v>0</v>
      </c>
      <c r="I266" s="171">
        <v>0</v>
      </c>
      <c r="J266" s="171">
        <v>0</v>
      </c>
      <c r="K266" s="171">
        <v>0</v>
      </c>
      <c r="L266" s="171">
        <v>0</v>
      </c>
      <c r="M266" s="171">
        <v>0</v>
      </c>
      <c r="N266" s="171">
        <v>0</v>
      </c>
      <c r="O266" s="171">
        <v>0</v>
      </c>
      <c r="P266" s="171">
        <v>0</v>
      </c>
      <c r="Q266" s="171">
        <v>2</v>
      </c>
      <c r="R266" s="171">
        <v>0</v>
      </c>
      <c r="S266" s="171">
        <v>0</v>
      </c>
      <c r="T266" s="171">
        <v>0</v>
      </c>
      <c r="U266" s="171">
        <v>0</v>
      </c>
      <c r="V266" s="171">
        <v>0</v>
      </c>
      <c r="W266" s="171">
        <v>0</v>
      </c>
      <c r="X266" s="171">
        <v>0</v>
      </c>
      <c r="Y266" s="171">
        <v>0</v>
      </c>
      <c r="Z266" s="171">
        <v>0</v>
      </c>
      <c r="AA266" s="171">
        <v>0</v>
      </c>
      <c r="AB266" s="171">
        <v>0</v>
      </c>
      <c r="AC266" s="175">
        <v>3</v>
      </c>
    </row>
    <row r="267" spans="1:29" ht="39">
      <c r="A267" s="290" t="s">
        <v>20</v>
      </c>
      <c r="B267" s="443" t="s">
        <v>118</v>
      </c>
      <c r="C267" s="444" t="s">
        <v>119</v>
      </c>
      <c r="D267" s="170">
        <v>0</v>
      </c>
      <c r="E267" s="171">
        <v>0</v>
      </c>
      <c r="F267" s="171">
        <v>1</v>
      </c>
      <c r="G267" s="171">
        <v>0</v>
      </c>
      <c r="H267" s="171">
        <v>0</v>
      </c>
      <c r="I267" s="171">
        <v>0</v>
      </c>
      <c r="J267" s="171">
        <v>0</v>
      </c>
      <c r="K267" s="171">
        <v>0</v>
      </c>
      <c r="L267" s="171">
        <v>0</v>
      </c>
      <c r="M267" s="171">
        <v>0</v>
      </c>
      <c r="N267" s="171">
        <v>0</v>
      </c>
      <c r="O267" s="171">
        <v>0</v>
      </c>
      <c r="P267" s="171">
        <v>0</v>
      </c>
      <c r="Q267" s="171">
        <v>0</v>
      </c>
      <c r="R267" s="171">
        <v>0</v>
      </c>
      <c r="S267" s="171">
        <v>0</v>
      </c>
      <c r="T267" s="171">
        <v>0</v>
      </c>
      <c r="U267" s="171">
        <v>0</v>
      </c>
      <c r="V267" s="171">
        <v>0</v>
      </c>
      <c r="W267" s="171">
        <v>0</v>
      </c>
      <c r="X267" s="171">
        <v>0</v>
      </c>
      <c r="Y267" s="171">
        <v>0</v>
      </c>
      <c r="Z267" s="171">
        <v>0</v>
      </c>
      <c r="AA267" s="171">
        <v>0</v>
      </c>
      <c r="AB267" s="171">
        <v>0</v>
      </c>
      <c r="AC267" s="175">
        <v>1</v>
      </c>
    </row>
    <row r="268" spans="1:29">
      <c r="A268" s="290"/>
      <c r="B268" s="443" t="s">
        <v>121</v>
      </c>
      <c r="C268" s="444" t="s">
        <v>303</v>
      </c>
      <c r="D268" s="170">
        <v>2</v>
      </c>
      <c r="E268" s="171">
        <v>0</v>
      </c>
      <c r="F268" s="171">
        <v>0</v>
      </c>
      <c r="G268" s="171">
        <v>0</v>
      </c>
      <c r="H268" s="171">
        <v>0</v>
      </c>
      <c r="I268" s="171">
        <v>1</v>
      </c>
      <c r="J268" s="171">
        <v>0</v>
      </c>
      <c r="K268" s="171">
        <v>0</v>
      </c>
      <c r="L268" s="171">
        <v>0</v>
      </c>
      <c r="M268" s="171">
        <v>0</v>
      </c>
      <c r="N268" s="171">
        <v>0</v>
      </c>
      <c r="O268" s="171">
        <v>0</v>
      </c>
      <c r="P268" s="171">
        <v>0</v>
      </c>
      <c r="Q268" s="171">
        <v>0</v>
      </c>
      <c r="R268" s="171">
        <v>0</v>
      </c>
      <c r="S268" s="171">
        <v>0</v>
      </c>
      <c r="T268" s="171">
        <v>0</v>
      </c>
      <c r="U268" s="171">
        <v>0</v>
      </c>
      <c r="V268" s="171">
        <v>0</v>
      </c>
      <c r="W268" s="171">
        <v>0</v>
      </c>
      <c r="X268" s="171">
        <v>0</v>
      </c>
      <c r="Y268" s="171">
        <v>0</v>
      </c>
      <c r="Z268" s="171">
        <v>0</v>
      </c>
      <c r="AA268" s="171">
        <v>0</v>
      </c>
      <c r="AB268" s="171">
        <v>0</v>
      </c>
      <c r="AC268" s="175">
        <v>3</v>
      </c>
    </row>
    <row r="269" spans="1:29" ht="26.25">
      <c r="A269" s="290"/>
      <c r="B269" s="443" t="s">
        <v>188</v>
      </c>
      <c r="C269" s="444" t="s">
        <v>125</v>
      </c>
      <c r="D269" s="170">
        <v>2</v>
      </c>
      <c r="E269" s="171">
        <v>0</v>
      </c>
      <c r="F269" s="171">
        <v>0</v>
      </c>
      <c r="G269" s="171">
        <v>0</v>
      </c>
      <c r="H269" s="171">
        <v>0</v>
      </c>
      <c r="I269" s="171">
        <v>0</v>
      </c>
      <c r="J269" s="171">
        <v>0</v>
      </c>
      <c r="K269" s="171">
        <v>0</v>
      </c>
      <c r="L269" s="171">
        <v>0</v>
      </c>
      <c r="M269" s="171">
        <v>0</v>
      </c>
      <c r="N269" s="171">
        <v>0</v>
      </c>
      <c r="O269" s="171">
        <v>1</v>
      </c>
      <c r="P269" s="171">
        <v>0</v>
      </c>
      <c r="Q269" s="171">
        <v>0</v>
      </c>
      <c r="R269" s="171">
        <v>1</v>
      </c>
      <c r="S269" s="171">
        <v>0</v>
      </c>
      <c r="T269" s="171">
        <v>0</v>
      </c>
      <c r="U269" s="171">
        <v>0</v>
      </c>
      <c r="V269" s="171">
        <v>0</v>
      </c>
      <c r="W269" s="171">
        <v>1</v>
      </c>
      <c r="X269" s="171">
        <v>0</v>
      </c>
      <c r="Y269" s="171">
        <v>0</v>
      </c>
      <c r="Z269" s="171">
        <v>0</v>
      </c>
      <c r="AA269" s="171">
        <v>0</v>
      </c>
      <c r="AB269" s="171">
        <v>0</v>
      </c>
      <c r="AC269" s="175">
        <v>5</v>
      </c>
    </row>
    <row r="270" spans="1:29" ht="27.75" customHeight="1">
      <c r="A270" s="104"/>
      <c r="B270" s="492" t="s">
        <v>189</v>
      </c>
      <c r="C270" s="58" t="s">
        <v>126</v>
      </c>
      <c r="D270" s="169">
        <v>0</v>
      </c>
      <c r="E270" s="168">
        <v>0</v>
      </c>
      <c r="F270" s="168">
        <v>1</v>
      </c>
      <c r="G270" s="168">
        <v>0</v>
      </c>
      <c r="H270" s="168">
        <v>0</v>
      </c>
      <c r="I270" s="168">
        <v>0</v>
      </c>
      <c r="J270" s="168">
        <v>0</v>
      </c>
      <c r="K270" s="168">
        <v>0</v>
      </c>
      <c r="L270" s="168">
        <v>0</v>
      </c>
      <c r="M270" s="168">
        <v>0</v>
      </c>
      <c r="N270" s="168">
        <v>0</v>
      </c>
      <c r="O270" s="168">
        <v>0</v>
      </c>
      <c r="P270" s="168">
        <v>0</v>
      </c>
      <c r="Q270" s="168">
        <v>0</v>
      </c>
      <c r="R270" s="168">
        <v>0</v>
      </c>
      <c r="S270" s="168">
        <v>0</v>
      </c>
      <c r="T270" s="168">
        <v>0</v>
      </c>
      <c r="U270" s="168">
        <v>0</v>
      </c>
      <c r="V270" s="168">
        <v>0</v>
      </c>
      <c r="W270" s="168">
        <v>0</v>
      </c>
      <c r="X270" s="168">
        <v>0</v>
      </c>
      <c r="Y270" s="168">
        <v>0</v>
      </c>
      <c r="Z270" s="168">
        <v>0</v>
      </c>
      <c r="AA270" s="168">
        <v>0</v>
      </c>
      <c r="AB270" s="168">
        <v>0</v>
      </c>
      <c r="AC270" s="174">
        <v>1</v>
      </c>
    </row>
    <row r="271" spans="1:29">
      <c r="A271" s="104"/>
      <c r="B271" s="492"/>
      <c r="C271" s="540" t="s">
        <v>127</v>
      </c>
      <c r="D271" s="169">
        <v>1</v>
      </c>
      <c r="E271" s="168">
        <v>0</v>
      </c>
      <c r="F271" s="168">
        <v>0</v>
      </c>
      <c r="G271" s="168">
        <v>0</v>
      </c>
      <c r="H271" s="168">
        <v>0</v>
      </c>
      <c r="I271" s="168">
        <v>0</v>
      </c>
      <c r="J271" s="168">
        <v>0</v>
      </c>
      <c r="K271" s="168">
        <v>0</v>
      </c>
      <c r="L271" s="168">
        <v>0</v>
      </c>
      <c r="M271" s="168">
        <v>0</v>
      </c>
      <c r="N271" s="168">
        <v>0</v>
      </c>
      <c r="O271" s="168">
        <v>0</v>
      </c>
      <c r="P271" s="168">
        <v>0</v>
      </c>
      <c r="Q271" s="168">
        <v>0</v>
      </c>
      <c r="R271" s="168">
        <v>0</v>
      </c>
      <c r="S271" s="168">
        <v>0</v>
      </c>
      <c r="T271" s="168">
        <v>0</v>
      </c>
      <c r="U271" s="168">
        <v>0</v>
      </c>
      <c r="V271" s="168">
        <v>0</v>
      </c>
      <c r="W271" s="168">
        <v>0</v>
      </c>
      <c r="X271" s="168">
        <v>0</v>
      </c>
      <c r="Y271" s="168">
        <v>0</v>
      </c>
      <c r="Z271" s="168">
        <v>0</v>
      </c>
      <c r="AA271" s="168">
        <v>0</v>
      </c>
      <c r="AB271" s="168">
        <v>0</v>
      </c>
      <c r="AC271" s="174">
        <v>1</v>
      </c>
    </row>
    <row r="272" spans="1:29" ht="15" customHeight="1">
      <c r="A272" s="104"/>
      <c r="B272" s="492"/>
      <c r="C272" s="540" t="s">
        <v>304</v>
      </c>
      <c r="D272" s="169">
        <v>0</v>
      </c>
      <c r="E272" s="168">
        <v>0</v>
      </c>
      <c r="F272" s="168">
        <v>1</v>
      </c>
      <c r="G272" s="168">
        <v>0</v>
      </c>
      <c r="H272" s="168">
        <v>0</v>
      </c>
      <c r="I272" s="168">
        <v>2</v>
      </c>
      <c r="J272" s="168">
        <v>0</v>
      </c>
      <c r="K272" s="168">
        <v>1</v>
      </c>
      <c r="L272" s="168">
        <v>0</v>
      </c>
      <c r="M272" s="168">
        <v>0</v>
      </c>
      <c r="N272" s="168">
        <v>0</v>
      </c>
      <c r="O272" s="168">
        <v>0</v>
      </c>
      <c r="P272" s="168">
        <v>0</v>
      </c>
      <c r="Q272" s="168">
        <v>0</v>
      </c>
      <c r="R272" s="168">
        <v>0</v>
      </c>
      <c r="S272" s="168">
        <v>0</v>
      </c>
      <c r="T272" s="168">
        <v>0</v>
      </c>
      <c r="U272" s="168">
        <v>0</v>
      </c>
      <c r="V272" s="168">
        <v>0</v>
      </c>
      <c r="W272" s="168">
        <v>0</v>
      </c>
      <c r="X272" s="168">
        <v>0</v>
      </c>
      <c r="Y272" s="168">
        <v>0</v>
      </c>
      <c r="Z272" s="168">
        <v>0</v>
      </c>
      <c r="AA272" s="168">
        <v>0</v>
      </c>
      <c r="AB272" s="168">
        <v>0</v>
      </c>
      <c r="AC272" s="174">
        <v>4</v>
      </c>
    </row>
    <row r="273" spans="1:29" ht="15" customHeight="1">
      <c r="A273" s="104"/>
      <c r="B273" s="492"/>
      <c r="C273" s="444" t="s">
        <v>36</v>
      </c>
      <c r="D273" s="169">
        <v>1</v>
      </c>
      <c r="E273" s="168">
        <v>0</v>
      </c>
      <c r="F273" s="168">
        <v>2</v>
      </c>
      <c r="G273" s="168">
        <v>0</v>
      </c>
      <c r="H273" s="168">
        <v>0</v>
      </c>
      <c r="I273" s="168">
        <v>2</v>
      </c>
      <c r="J273" s="168">
        <v>0</v>
      </c>
      <c r="K273" s="168">
        <v>1</v>
      </c>
      <c r="L273" s="168">
        <v>0</v>
      </c>
      <c r="M273" s="168">
        <v>0</v>
      </c>
      <c r="N273" s="168">
        <v>0</v>
      </c>
      <c r="O273" s="168">
        <v>0</v>
      </c>
      <c r="P273" s="168">
        <v>0</v>
      </c>
      <c r="Q273" s="168">
        <v>0</v>
      </c>
      <c r="R273" s="168">
        <v>0</v>
      </c>
      <c r="S273" s="168">
        <v>0</v>
      </c>
      <c r="T273" s="168">
        <v>0</v>
      </c>
      <c r="U273" s="168">
        <v>0</v>
      </c>
      <c r="V273" s="168">
        <v>0</v>
      </c>
      <c r="W273" s="168">
        <v>0</v>
      </c>
      <c r="X273" s="168">
        <v>0</v>
      </c>
      <c r="Y273" s="168">
        <v>0</v>
      </c>
      <c r="Z273" s="168">
        <v>0</v>
      </c>
      <c r="AA273" s="168">
        <v>0</v>
      </c>
      <c r="AB273" s="168">
        <v>0</v>
      </c>
      <c r="AC273" s="174">
        <v>6</v>
      </c>
    </row>
    <row r="274" spans="1:29" ht="15" customHeight="1">
      <c r="A274" s="104"/>
      <c r="B274" s="445" t="s">
        <v>177</v>
      </c>
      <c r="C274" s="440" t="s">
        <v>305</v>
      </c>
      <c r="D274" s="179">
        <v>4</v>
      </c>
      <c r="E274" s="178">
        <v>0</v>
      </c>
      <c r="F274" s="178">
        <v>0</v>
      </c>
      <c r="G274" s="178">
        <v>0</v>
      </c>
      <c r="H274" s="178">
        <v>0</v>
      </c>
      <c r="I274" s="178">
        <v>0</v>
      </c>
      <c r="J274" s="178">
        <v>0</v>
      </c>
      <c r="K274" s="178">
        <v>0</v>
      </c>
      <c r="L274" s="178">
        <v>0</v>
      </c>
      <c r="M274" s="178">
        <v>0</v>
      </c>
      <c r="N274" s="178">
        <v>0</v>
      </c>
      <c r="O274" s="178">
        <v>0</v>
      </c>
      <c r="P274" s="178">
        <v>0</v>
      </c>
      <c r="Q274" s="178">
        <v>0</v>
      </c>
      <c r="R274" s="178">
        <v>0</v>
      </c>
      <c r="S274" s="178">
        <v>0</v>
      </c>
      <c r="T274" s="178">
        <v>0</v>
      </c>
      <c r="U274" s="178">
        <v>0</v>
      </c>
      <c r="V274" s="178">
        <v>0</v>
      </c>
      <c r="W274" s="178">
        <v>0</v>
      </c>
      <c r="X274" s="178">
        <v>0</v>
      </c>
      <c r="Y274" s="178">
        <v>0</v>
      </c>
      <c r="Z274" s="178">
        <v>0</v>
      </c>
      <c r="AA274" s="178">
        <v>0</v>
      </c>
      <c r="AB274" s="178">
        <v>0</v>
      </c>
      <c r="AC274" s="180">
        <v>4</v>
      </c>
    </row>
    <row r="275" spans="1:29" ht="15" customHeight="1">
      <c r="A275" s="104"/>
      <c r="B275" s="441" t="s">
        <v>176</v>
      </c>
      <c r="C275" s="58" t="s">
        <v>128</v>
      </c>
      <c r="D275" s="169">
        <v>14</v>
      </c>
      <c r="E275" s="168">
        <v>0</v>
      </c>
      <c r="F275" s="168">
        <v>4</v>
      </c>
      <c r="G275" s="168">
        <v>0</v>
      </c>
      <c r="H275" s="168">
        <v>0</v>
      </c>
      <c r="I275" s="168">
        <v>0</v>
      </c>
      <c r="J275" s="168">
        <v>0</v>
      </c>
      <c r="K275" s="168">
        <v>0</v>
      </c>
      <c r="L275" s="168">
        <v>0</v>
      </c>
      <c r="M275" s="168">
        <v>0</v>
      </c>
      <c r="N275" s="168">
        <v>0</v>
      </c>
      <c r="O275" s="168">
        <v>0</v>
      </c>
      <c r="P275" s="168">
        <v>0</v>
      </c>
      <c r="Q275" s="168">
        <v>0</v>
      </c>
      <c r="R275" s="168">
        <v>0</v>
      </c>
      <c r="S275" s="168">
        <v>0</v>
      </c>
      <c r="T275" s="168">
        <v>0</v>
      </c>
      <c r="U275" s="168">
        <v>0</v>
      </c>
      <c r="V275" s="168">
        <v>0</v>
      </c>
      <c r="W275" s="168">
        <v>0</v>
      </c>
      <c r="X275" s="168">
        <v>0</v>
      </c>
      <c r="Y275" s="168">
        <v>0</v>
      </c>
      <c r="Z275" s="168">
        <v>0</v>
      </c>
      <c r="AA275" s="168">
        <v>0</v>
      </c>
      <c r="AB275" s="168">
        <v>0</v>
      </c>
      <c r="AC275" s="174">
        <v>18</v>
      </c>
    </row>
    <row r="276" spans="1:29">
      <c r="A276" s="104"/>
      <c r="B276" s="441"/>
      <c r="C276" s="58" t="s">
        <v>129</v>
      </c>
      <c r="D276" s="169">
        <v>1</v>
      </c>
      <c r="E276" s="168">
        <v>0</v>
      </c>
      <c r="F276" s="168">
        <v>2</v>
      </c>
      <c r="G276" s="168">
        <v>0</v>
      </c>
      <c r="H276" s="168">
        <v>0</v>
      </c>
      <c r="I276" s="168">
        <v>0</v>
      </c>
      <c r="J276" s="168">
        <v>0</v>
      </c>
      <c r="K276" s="168">
        <v>0</v>
      </c>
      <c r="L276" s="168">
        <v>0</v>
      </c>
      <c r="M276" s="168">
        <v>0</v>
      </c>
      <c r="N276" s="168">
        <v>0</v>
      </c>
      <c r="O276" s="168">
        <v>0</v>
      </c>
      <c r="P276" s="168">
        <v>0</v>
      </c>
      <c r="Q276" s="168">
        <v>0</v>
      </c>
      <c r="R276" s="168">
        <v>1</v>
      </c>
      <c r="S276" s="168">
        <v>0</v>
      </c>
      <c r="T276" s="168">
        <v>0</v>
      </c>
      <c r="U276" s="168">
        <v>0</v>
      </c>
      <c r="V276" s="168">
        <v>0</v>
      </c>
      <c r="W276" s="168">
        <v>0</v>
      </c>
      <c r="X276" s="168">
        <v>0</v>
      </c>
      <c r="Y276" s="168">
        <v>0</v>
      </c>
      <c r="Z276" s="168">
        <v>0</v>
      </c>
      <c r="AA276" s="168">
        <v>0</v>
      </c>
      <c r="AB276" s="168">
        <v>0</v>
      </c>
      <c r="AC276" s="174">
        <v>4</v>
      </c>
    </row>
    <row r="277" spans="1:29">
      <c r="A277" s="104"/>
      <c r="B277" s="441"/>
      <c r="C277" s="58" t="s">
        <v>306</v>
      </c>
      <c r="D277" s="169">
        <v>8</v>
      </c>
      <c r="E277" s="168">
        <v>0</v>
      </c>
      <c r="F277" s="168">
        <v>5</v>
      </c>
      <c r="G277" s="168">
        <v>1</v>
      </c>
      <c r="H277" s="168">
        <v>0</v>
      </c>
      <c r="I277" s="168">
        <v>10</v>
      </c>
      <c r="J277" s="168">
        <v>0</v>
      </c>
      <c r="K277" s="168">
        <v>2</v>
      </c>
      <c r="L277" s="168">
        <v>0</v>
      </c>
      <c r="M277" s="168">
        <v>0</v>
      </c>
      <c r="N277" s="168">
        <v>0</v>
      </c>
      <c r="O277" s="168">
        <v>0</v>
      </c>
      <c r="P277" s="168">
        <v>0</v>
      </c>
      <c r="Q277" s="168">
        <v>0</v>
      </c>
      <c r="R277" s="168">
        <v>1</v>
      </c>
      <c r="S277" s="168">
        <v>0</v>
      </c>
      <c r="T277" s="168">
        <v>0</v>
      </c>
      <c r="U277" s="168">
        <v>0</v>
      </c>
      <c r="V277" s="168">
        <v>0</v>
      </c>
      <c r="W277" s="168">
        <v>0</v>
      </c>
      <c r="X277" s="168">
        <v>0</v>
      </c>
      <c r="Y277" s="168">
        <v>0</v>
      </c>
      <c r="Z277" s="168">
        <v>0</v>
      </c>
      <c r="AA277" s="168">
        <v>0</v>
      </c>
      <c r="AB277" s="168">
        <v>0</v>
      </c>
      <c r="AC277" s="174">
        <v>27</v>
      </c>
    </row>
    <row r="278" spans="1:29">
      <c r="A278" s="104"/>
      <c r="B278" s="443"/>
      <c r="C278" s="444" t="s">
        <v>36</v>
      </c>
      <c r="D278" s="170">
        <v>23</v>
      </c>
      <c r="E278" s="171">
        <v>0</v>
      </c>
      <c r="F278" s="171">
        <v>11</v>
      </c>
      <c r="G278" s="171">
        <v>1</v>
      </c>
      <c r="H278" s="171">
        <v>0</v>
      </c>
      <c r="I278" s="171">
        <v>10</v>
      </c>
      <c r="J278" s="171">
        <v>0</v>
      </c>
      <c r="K278" s="171">
        <v>2</v>
      </c>
      <c r="L278" s="171">
        <v>0</v>
      </c>
      <c r="M278" s="171">
        <v>0</v>
      </c>
      <c r="N278" s="171">
        <v>0</v>
      </c>
      <c r="O278" s="171">
        <v>0</v>
      </c>
      <c r="P278" s="171">
        <v>0</v>
      </c>
      <c r="Q278" s="171">
        <v>0</v>
      </c>
      <c r="R278" s="171">
        <v>2</v>
      </c>
      <c r="S278" s="171">
        <v>0</v>
      </c>
      <c r="T278" s="171">
        <v>0</v>
      </c>
      <c r="U278" s="171">
        <v>0</v>
      </c>
      <c r="V278" s="171">
        <v>0</v>
      </c>
      <c r="W278" s="171">
        <v>0</v>
      </c>
      <c r="X278" s="171">
        <v>0</v>
      </c>
      <c r="Y278" s="171">
        <v>0</v>
      </c>
      <c r="Z278" s="171">
        <v>0</v>
      </c>
      <c r="AA278" s="171">
        <v>0</v>
      </c>
      <c r="AB278" s="171">
        <v>0</v>
      </c>
      <c r="AC278" s="175">
        <v>49</v>
      </c>
    </row>
    <row r="279" spans="1:29">
      <c r="A279" s="446"/>
      <c r="B279" s="443" t="s">
        <v>36</v>
      </c>
      <c r="C279" s="444"/>
      <c r="D279" s="170">
        <v>32</v>
      </c>
      <c r="E279" s="171">
        <v>0</v>
      </c>
      <c r="F279" s="171">
        <v>14</v>
      </c>
      <c r="G279" s="171">
        <v>1</v>
      </c>
      <c r="H279" s="171">
        <v>0</v>
      </c>
      <c r="I279" s="171">
        <v>13</v>
      </c>
      <c r="J279" s="171">
        <v>0</v>
      </c>
      <c r="K279" s="171">
        <v>3</v>
      </c>
      <c r="L279" s="171">
        <v>0</v>
      </c>
      <c r="M279" s="171">
        <v>0</v>
      </c>
      <c r="N279" s="171">
        <v>0</v>
      </c>
      <c r="O279" s="171">
        <v>1</v>
      </c>
      <c r="P279" s="171">
        <v>0</v>
      </c>
      <c r="Q279" s="171">
        <v>0</v>
      </c>
      <c r="R279" s="171">
        <v>3</v>
      </c>
      <c r="S279" s="171">
        <v>0</v>
      </c>
      <c r="T279" s="171">
        <v>0</v>
      </c>
      <c r="U279" s="171">
        <v>0</v>
      </c>
      <c r="V279" s="171">
        <v>0</v>
      </c>
      <c r="W279" s="171">
        <v>1</v>
      </c>
      <c r="X279" s="171">
        <v>0</v>
      </c>
      <c r="Y279" s="171">
        <v>0</v>
      </c>
      <c r="Z279" s="171">
        <v>0</v>
      </c>
      <c r="AA279" s="171">
        <v>0</v>
      </c>
      <c r="AB279" s="171">
        <v>0</v>
      </c>
      <c r="AC279" s="175">
        <v>68</v>
      </c>
    </row>
    <row r="280" spans="1:29" ht="14.25" customHeight="1">
      <c r="A280" s="104" t="s">
        <v>21</v>
      </c>
      <c r="B280" s="441" t="s">
        <v>132</v>
      </c>
      <c r="C280" s="58" t="s">
        <v>134</v>
      </c>
      <c r="D280" s="169">
        <v>0</v>
      </c>
      <c r="E280" s="168">
        <v>0</v>
      </c>
      <c r="F280" s="168">
        <v>0</v>
      </c>
      <c r="G280" s="168">
        <v>0</v>
      </c>
      <c r="H280" s="168">
        <v>0</v>
      </c>
      <c r="I280" s="168">
        <v>0</v>
      </c>
      <c r="J280" s="168">
        <v>0</v>
      </c>
      <c r="K280" s="168">
        <v>0</v>
      </c>
      <c r="L280" s="168">
        <v>0</v>
      </c>
      <c r="M280" s="168">
        <v>0</v>
      </c>
      <c r="N280" s="168">
        <v>0</v>
      </c>
      <c r="O280" s="168">
        <v>0</v>
      </c>
      <c r="P280" s="168">
        <v>0</v>
      </c>
      <c r="Q280" s="168">
        <v>47</v>
      </c>
      <c r="R280" s="168">
        <v>0</v>
      </c>
      <c r="S280" s="168">
        <v>0</v>
      </c>
      <c r="T280" s="168">
        <v>0</v>
      </c>
      <c r="U280" s="168">
        <v>0</v>
      </c>
      <c r="V280" s="168">
        <v>0</v>
      </c>
      <c r="W280" s="168">
        <v>0</v>
      </c>
      <c r="X280" s="168">
        <v>0</v>
      </c>
      <c r="Y280" s="168">
        <v>0</v>
      </c>
      <c r="Z280" s="168">
        <v>0</v>
      </c>
      <c r="AA280" s="168">
        <v>0</v>
      </c>
      <c r="AB280" s="168">
        <v>0</v>
      </c>
      <c r="AC280" s="174">
        <v>47</v>
      </c>
    </row>
    <row r="281" spans="1:29">
      <c r="A281" s="104"/>
      <c r="B281" s="441"/>
      <c r="C281" s="58" t="s">
        <v>307</v>
      </c>
      <c r="D281" s="169">
        <v>0</v>
      </c>
      <c r="E281" s="168">
        <v>0</v>
      </c>
      <c r="F281" s="168">
        <v>0</v>
      </c>
      <c r="G281" s="168">
        <v>0</v>
      </c>
      <c r="H281" s="168">
        <v>0</v>
      </c>
      <c r="I281" s="168">
        <v>0</v>
      </c>
      <c r="J281" s="168">
        <v>0</v>
      </c>
      <c r="K281" s="168">
        <v>0</v>
      </c>
      <c r="L281" s="168">
        <v>0</v>
      </c>
      <c r="M281" s="168">
        <v>0</v>
      </c>
      <c r="N281" s="168">
        <v>0</v>
      </c>
      <c r="O281" s="168">
        <v>0</v>
      </c>
      <c r="P281" s="168">
        <v>0</v>
      </c>
      <c r="Q281" s="168">
        <v>1</v>
      </c>
      <c r="R281" s="168">
        <v>0</v>
      </c>
      <c r="S281" s="168">
        <v>0</v>
      </c>
      <c r="T281" s="168">
        <v>0</v>
      </c>
      <c r="U281" s="168">
        <v>0</v>
      </c>
      <c r="V281" s="168">
        <v>0</v>
      </c>
      <c r="W281" s="168">
        <v>0</v>
      </c>
      <c r="X281" s="168">
        <v>0</v>
      </c>
      <c r="Y281" s="168">
        <v>0</v>
      </c>
      <c r="Z281" s="168">
        <v>0</v>
      </c>
      <c r="AA281" s="168">
        <v>0</v>
      </c>
      <c r="AB281" s="168">
        <v>0</v>
      </c>
      <c r="AC281" s="174">
        <v>1</v>
      </c>
    </row>
    <row r="282" spans="1:29">
      <c r="A282" s="104"/>
      <c r="B282" s="441"/>
      <c r="C282" s="58" t="s">
        <v>36</v>
      </c>
      <c r="D282" s="169">
        <v>0</v>
      </c>
      <c r="E282" s="168">
        <v>0</v>
      </c>
      <c r="F282" s="168">
        <v>0</v>
      </c>
      <c r="G282" s="168">
        <v>0</v>
      </c>
      <c r="H282" s="168">
        <v>0</v>
      </c>
      <c r="I282" s="168">
        <v>0</v>
      </c>
      <c r="J282" s="168">
        <v>0</v>
      </c>
      <c r="K282" s="168">
        <v>0</v>
      </c>
      <c r="L282" s="168">
        <v>0</v>
      </c>
      <c r="M282" s="168">
        <v>0</v>
      </c>
      <c r="N282" s="168">
        <v>0</v>
      </c>
      <c r="O282" s="168">
        <v>0</v>
      </c>
      <c r="P282" s="168">
        <v>0</v>
      </c>
      <c r="Q282" s="168">
        <v>48</v>
      </c>
      <c r="R282" s="168">
        <v>0</v>
      </c>
      <c r="S282" s="168">
        <v>0</v>
      </c>
      <c r="T282" s="168">
        <v>0</v>
      </c>
      <c r="U282" s="168">
        <v>0</v>
      </c>
      <c r="V282" s="168">
        <v>0</v>
      </c>
      <c r="W282" s="168">
        <v>0</v>
      </c>
      <c r="X282" s="168">
        <v>0</v>
      </c>
      <c r="Y282" s="168">
        <v>0</v>
      </c>
      <c r="Z282" s="168">
        <v>0</v>
      </c>
      <c r="AA282" s="168">
        <v>0</v>
      </c>
      <c r="AB282" s="168">
        <v>0</v>
      </c>
      <c r="AC282" s="174">
        <v>48</v>
      </c>
    </row>
    <row r="283" spans="1:29">
      <c r="A283" s="104"/>
      <c r="B283" s="445" t="s">
        <v>138</v>
      </c>
      <c r="C283" s="440" t="s">
        <v>138</v>
      </c>
      <c r="D283" s="179">
        <v>2</v>
      </c>
      <c r="E283" s="178">
        <v>0</v>
      </c>
      <c r="F283" s="178">
        <v>1</v>
      </c>
      <c r="G283" s="178">
        <v>0</v>
      </c>
      <c r="H283" s="178">
        <v>0</v>
      </c>
      <c r="I283" s="178">
        <v>0</v>
      </c>
      <c r="J283" s="178">
        <v>0</v>
      </c>
      <c r="K283" s="178">
        <v>0</v>
      </c>
      <c r="L283" s="178">
        <v>0</v>
      </c>
      <c r="M283" s="178">
        <v>0</v>
      </c>
      <c r="N283" s="178">
        <v>0</v>
      </c>
      <c r="O283" s="178">
        <v>0</v>
      </c>
      <c r="P283" s="178">
        <v>0</v>
      </c>
      <c r="Q283" s="178">
        <v>0</v>
      </c>
      <c r="R283" s="178">
        <v>0</v>
      </c>
      <c r="S283" s="178">
        <v>0</v>
      </c>
      <c r="T283" s="178">
        <v>0</v>
      </c>
      <c r="U283" s="178">
        <v>0</v>
      </c>
      <c r="V283" s="178">
        <v>0</v>
      </c>
      <c r="W283" s="178">
        <v>0</v>
      </c>
      <c r="X283" s="178">
        <v>0</v>
      </c>
      <c r="Y283" s="178">
        <v>0</v>
      </c>
      <c r="Z283" s="178">
        <v>0</v>
      </c>
      <c r="AA283" s="178">
        <v>0</v>
      </c>
      <c r="AB283" s="178">
        <v>0</v>
      </c>
      <c r="AC283" s="180">
        <v>3</v>
      </c>
    </row>
    <row r="284" spans="1:29">
      <c r="A284" s="104"/>
      <c r="B284" s="441" t="s">
        <v>139</v>
      </c>
      <c r="C284" s="58" t="s">
        <v>141</v>
      </c>
      <c r="D284" s="169">
        <v>1</v>
      </c>
      <c r="E284" s="168">
        <v>0</v>
      </c>
      <c r="F284" s="168">
        <v>2</v>
      </c>
      <c r="G284" s="168">
        <v>0</v>
      </c>
      <c r="H284" s="168">
        <v>0</v>
      </c>
      <c r="I284" s="168">
        <v>0</v>
      </c>
      <c r="J284" s="168">
        <v>0</v>
      </c>
      <c r="K284" s="168">
        <v>0</v>
      </c>
      <c r="L284" s="168">
        <v>0</v>
      </c>
      <c r="M284" s="168">
        <v>0</v>
      </c>
      <c r="N284" s="168">
        <v>0</v>
      </c>
      <c r="O284" s="168">
        <v>0</v>
      </c>
      <c r="P284" s="168">
        <v>0</v>
      </c>
      <c r="Q284" s="168">
        <v>0</v>
      </c>
      <c r="R284" s="168">
        <v>0</v>
      </c>
      <c r="S284" s="168">
        <v>0</v>
      </c>
      <c r="T284" s="168">
        <v>0</v>
      </c>
      <c r="U284" s="168">
        <v>0</v>
      </c>
      <c r="V284" s="168">
        <v>0</v>
      </c>
      <c r="W284" s="168">
        <v>0</v>
      </c>
      <c r="X284" s="168">
        <v>0</v>
      </c>
      <c r="Y284" s="168">
        <v>0</v>
      </c>
      <c r="Z284" s="168">
        <v>0</v>
      </c>
      <c r="AA284" s="168">
        <v>0</v>
      </c>
      <c r="AB284" s="168">
        <v>0</v>
      </c>
      <c r="AC284" s="174">
        <v>3</v>
      </c>
    </row>
    <row r="285" spans="1:29">
      <c r="A285" s="104"/>
      <c r="B285" s="441"/>
      <c r="C285" s="58" t="s">
        <v>143</v>
      </c>
      <c r="D285" s="169">
        <v>8</v>
      </c>
      <c r="E285" s="168">
        <v>0</v>
      </c>
      <c r="F285" s="168">
        <v>4</v>
      </c>
      <c r="G285" s="168">
        <v>1</v>
      </c>
      <c r="H285" s="168">
        <v>0</v>
      </c>
      <c r="I285" s="168">
        <v>0</v>
      </c>
      <c r="J285" s="168">
        <v>0</v>
      </c>
      <c r="K285" s="168">
        <v>1</v>
      </c>
      <c r="L285" s="168">
        <v>0</v>
      </c>
      <c r="M285" s="168">
        <v>0</v>
      </c>
      <c r="N285" s="168">
        <v>0</v>
      </c>
      <c r="O285" s="168">
        <v>0</v>
      </c>
      <c r="P285" s="168">
        <v>0</v>
      </c>
      <c r="Q285" s="168">
        <v>0</v>
      </c>
      <c r="R285" s="168">
        <v>0</v>
      </c>
      <c r="S285" s="168">
        <v>0</v>
      </c>
      <c r="T285" s="168">
        <v>0</v>
      </c>
      <c r="U285" s="168">
        <v>0</v>
      </c>
      <c r="V285" s="168">
        <v>0</v>
      </c>
      <c r="W285" s="168">
        <v>0</v>
      </c>
      <c r="X285" s="168">
        <v>0</v>
      </c>
      <c r="Y285" s="168">
        <v>0</v>
      </c>
      <c r="Z285" s="168">
        <v>0</v>
      </c>
      <c r="AA285" s="168">
        <v>0</v>
      </c>
      <c r="AB285" s="168">
        <v>0</v>
      </c>
      <c r="AC285" s="174">
        <v>14</v>
      </c>
    </row>
    <row r="286" spans="1:29">
      <c r="A286" s="104"/>
      <c r="B286" s="441"/>
      <c r="C286" s="58" t="s">
        <v>36</v>
      </c>
      <c r="D286" s="169">
        <v>9</v>
      </c>
      <c r="E286" s="168">
        <v>0</v>
      </c>
      <c r="F286" s="168">
        <v>6</v>
      </c>
      <c r="G286" s="168">
        <v>1</v>
      </c>
      <c r="H286" s="168">
        <v>0</v>
      </c>
      <c r="I286" s="168">
        <v>0</v>
      </c>
      <c r="J286" s="168">
        <v>0</v>
      </c>
      <c r="K286" s="168">
        <v>1</v>
      </c>
      <c r="L286" s="168">
        <v>0</v>
      </c>
      <c r="M286" s="168">
        <v>0</v>
      </c>
      <c r="N286" s="168">
        <v>0</v>
      </c>
      <c r="O286" s="168">
        <v>0</v>
      </c>
      <c r="P286" s="168">
        <v>0</v>
      </c>
      <c r="Q286" s="168">
        <v>0</v>
      </c>
      <c r="R286" s="168">
        <v>0</v>
      </c>
      <c r="S286" s="168">
        <v>0</v>
      </c>
      <c r="T286" s="168">
        <v>0</v>
      </c>
      <c r="U286" s="168">
        <v>0</v>
      </c>
      <c r="V286" s="168">
        <v>0</v>
      </c>
      <c r="W286" s="168">
        <v>0</v>
      </c>
      <c r="X286" s="168">
        <v>0</v>
      </c>
      <c r="Y286" s="168">
        <v>0</v>
      </c>
      <c r="Z286" s="168">
        <v>0</v>
      </c>
      <c r="AA286" s="168">
        <v>0</v>
      </c>
      <c r="AB286" s="168">
        <v>0</v>
      </c>
      <c r="AC286" s="174">
        <v>17</v>
      </c>
    </row>
    <row r="287" spans="1:29">
      <c r="A287" s="446"/>
      <c r="B287" s="445" t="s">
        <v>36</v>
      </c>
      <c r="C287" s="440"/>
      <c r="D287" s="179">
        <v>11</v>
      </c>
      <c r="E287" s="178">
        <v>0</v>
      </c>
      <c r="F287" s="178">
        <v>7</v>
      </c>
      <c r="G287" s="178">
        <v>1</v>
      </c>
      <c r="H287" s="178">
        <v>0</v>
      </c>
      <c r="I287" s="178">
        <v>0</v>
      </c>
      <c r="J287" s="178">
        <v>0</v>
      </c>
      <c r="K287" s="178">
        <v>1</v>
      </c>
      <c r="L287" s="178">
        <v>0</v>
      </c>
      <c r="M287" s="178">
        <v>0</v>
      </c>
      <c r="N287" s="178">
        <v>0</v>
      </c>
      <c r="O287" s="178">
        <v>0</v>
      </c>
      <c r="P287" s="178">
        <v>0</v>
      </c>
      <c r="Q287" s="178">
        <v>48</v>
      </c>
      <c r="R287" s="178">
        <v>0</v>
      </c>
      <c r="S287" s="178">
        <v>0</v>
      </c>
      <c r="T287" s="178">
        <v>0</v>
      </c>
      <c r="U287" s="178">
        <v>0</v>
      </c>
      <c r="V287" s="178">
        <v>0</v>
      </c>
      <c r="W287" s="178">
        <v>0</v>
      </c>
      <c r="X287" s="178">
        <v>0</v>
      </c>
      <c r="Y287" s="178">
        <v>0</v>
      </c>
      <c r="Z287" s="178">
        <v>0</v>
      </c>
      <c r="AA287" s="178">
        <v>0</v>
      </c>
      <c r="AB287" s="178">
        <v>0</v>
      </c>
      <c r="AC287" s="180">
        <v>68</v>
      </c>
    </row>
    <row r="288" spans="1:29">
      <c r="A288" s="446" t="s">
        <v>36</v>
      </c>
      <c r="B288" s="443"/>
      <c r="C288" s="444"/>
      <c r="D288" s="170">
        <v>2019</v>
      </c>
      <c r="E288" s="171">
        <v>0</v>
      </c>
      <c r="F288" s="171">
        <v>640</v>
      </c>
      <c r="G288" s="171">
        <v>31</v>
      </c>
      <c r="H288" s="171">
        <v>7</v>
      </c>
      <c r="I288" s="171">
        <v>139</v>
      </c>
      <c r="J288" s="171">
        <v>0</v>
      </c>
      <c r="K288" s="171">
        <v>33</v>
      </c>
      <c r="L288" s="171">
        <v>1</v>
      </c>
      <c r="M288" s="171">
        <v>0</v>
      </c>
      <c r="N288" s="171">
        <v>5</v>
      </c>
      <c r="O288" s="171">
        <v>2</v>
      </c>
      <c r="P288" s="171">
        <v>6</v>
      </c>
      <c r="Q288" s="171">
        <v>52</v>
      </c>
      <c r="R288" s="171">
        <v>7</v>
      </c>
      <c r="S288" s="171">
        <v>3</v>
      </c>
      <c r="T288" s="171">
        <v>0</v>
      </c>
      <c r="U288" s="171">
        <v>11</v>
      </c>
      <c r="V288" s="171">
        <v>0</v>
      </c>
      <c r="W288" s="171">
        <v>5</v>
      </c>
      <c r="X288" s="171">
        <v>0</v>
      </c>
      <c r="Y288" s="171">
        <v>0</v>
      </c>
      <c r="Z288" s="171">
        <v>0</v>
      </c>
      <c r="AA288" s="171">
        <v>1</v>
      </c>
      <c r="AB288" s="171">
        <v>0</v>
      </c>
      <c r="AC288" s="175">
        <v>2962</v>
      </c>
    </row>
    <row r="290" spans="1:29" ht="15.75">
      <c r="A290" s="307" t="s">
        <v>316</v>
      </c>
      <c r="B290" s="45"/>
      <c r="C290" s="45"/>
      <c r="D290" s="45"/>
      <c r="E290" s="45"/>
      <c r="F290" s="45"/>
      <c r="G290" s="45"/>
      <c r="H290" s="45"/>
      <c r="I290" s="45"/>
      <c r="J290" s="45"/>
      <c r="K290" s="45"/>
      <c r="L290" s="45"/>
      <c r="M290" s="45"/>
    </row>
    <row r="291" spans="1:29">
      <c r="A291" s="52" t="s">
        <v>470</v>
      </c>
      <c r="B291" s="46"/>
      <c r="C291" s="46"/>
      <c r="D291" s="54"/>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7"/>
    </row>
    <row r="292" spans="1:29">
      <c r="A292" s="447" t="s">
        <v>6</v>
      </c>
      <c r="B292" s="445" t="s">
        <v>179</v>
      </c>
      <c r="C292" s="440" t="s">
        <v>35</v>
      </c>
      <c r="D292" s="179">
        <v>5</v>
      </c>
      <c r="E292" s="178">
        <v>0</v>
      </c>
      <c r="F292" s="178">
        <v>9</v>
      </c>
      <c r="G292" s="178">
        <v>0</v>
      </c>
      <c r="H292" s="178">
        <v>0</v>
      </c>
      <c r="I292" s="178">
        <v>0</v>
      </c>
      <c r="J292" s="178">
        <v>0</v>
      </c>
      <c r="K292" s="178">
        <v>8</v>
      </c>
      <c r="L292" s="178">
        <v>0</v>
      </c>
      <c r="M292" s="178">
        <v>0</v>
      </c>
      <c r="N292" s="178">
        <v>0</v>
      </c>
      <c r="O292" s="178">
        <v>1</v>
      </c>
      <c r="P292" s="178">
        <v>0</v>
      </c>
      <c r="Q292" s="178">
        <v>0</v>
      </c>
      <c r="R292" s="178">
        <v>0</v>
      </c>
      <c r="S292" s="178">
        <v>0</v>
      </c>
      <c r="T292" s="178">
        <v>0</v>
      </c>
      <c r="U292" s="178">
        <v>1</v>
      </c>
      <c r="V292" s="178">
        <v>0</v>
      </c>
      <c r="W292" s="178">
        <v>0</v>
      </c>
      <c r="X292" s="178">
        <v>0</v>
      </c>
      <c r="Y292" s="178">
        <v>0</v>
      </c>
      <c r="Z292" s="178">
        <v>0</v>
      </c>
      <c r="AA292" s="178">
        <v>0</v>
      </c>
      <c r="AB292" s="178">
        <v>0</v>
      </c>
      <c r="AC292" s="180">
        <v>24</v>
      </c>
    </row>
    <row r="293" spans="1:29">
      <c r="A293" s="104" t="s">
        <v>7</v>
      </c>
      <c r="B293" s="441" t="s">
        <v>37</v>
      </c>
      <c r="C293" s="58" t="s">
        <v>38</v>
      </c>
      <c r="D293" s="169">
        <v>1204</v>
      </c>
      <c r="E293" s="168">
        <v>0</v>
      </c>
      <c r="F293" s="168">
        <v>809</v>
      </c>
      <c r="G293" s="168">
        <v>0</v>
      </c>
      <c r="H293" s="168">
        <v>0</v>
      </c>
      <c r="I293" s="168">
        <v>1201</v>
      </c>
      <c r="J293" s="168">
        <v>0</v>
      </c>
      <c r="K293" s="168">
        <v>752</v>
      </c>
      <c r="L293" s="168">
        <v>0</v>
      </c>
      <c r="M293" s="168">
        <v>0</v>
      </c>
      <c r="N293" s="168">
        <v>0</v>
      </c>
      <c r="O293" s="168">
        <v>33</v>
      </c>
      <c r="P293" s="168">
        <v>202</v>
      </c>
      <c r="Q293" s="168">
        <v>325</v>
      </c>
      <c r="R293" s="168">
        <v>13</v>
      </c>
      <c r="S293" s="168">
        <v>57</v>
      </c>
      <c r="T293" s="168">
        <v>0</v>
      </c>
      <c r="U293" s="168">
        <v>415</v>
      </c>
      <c r="V293" s="168">
        <v>0</v>
      </c>
      <c r="W293" s="168">
        <v>26</v>
      </c>
      <c r="X293" s="168">
        <v>0</v>
      </c>
      <c r="Y293" s="168">
        <v>0</v>
      </c>
      <c r="Z293" s="168">
        <v>0</v>
      </c>
      <c r="AA293" s="168">
        <v>0</v>
      </c>
      <c r="AB293" s="168">
        <v>0</v>
      </c>
      <c r="AC293" s="174">
        <v>5037</v>
      </c>
    </row>
    <row r="294" spans="1:29">
      <c r="A294" s="104"/>
      <c r="B294" s="441"/>
      <c r="C294" s="58" t="s">
        <v>39</v>
      </c>
      <c r="D294" s="169">
        <v>209</v>
      </c>
      <c r="E294" s="168">
        <v>0</v>
      </c>
      <c r="F294" s="168">
        <v>89</v>
      </c>
      <c r="G294" s="168">
        <v>0</v>
      </c>
      <c r="H294" s="168">
        <v>0</v>
      </c>
      <c r="I294" s="168">
        <v>253</v>
      </c>
      <c r="J294" s="168">
        <v>0</v>
      </c>
      <c r="K294" s="168">
        <v>172</v>
      </c>
      <c r="L294" s="168">
        <v>0</v>
      </c>
      <c r="M294" s="168">
        <v>0</v>
      </c>
      <c r="N294" s="168">
        <v>0</v>
      </c>
      <c r="O294" s="168">
        <v>7</v>
      </c>
      <c r="P294" s="168">
        <v>45</v>
      </c>
      <c r="Q294" s="168">
        <v>167</v>
      </c>
      <c r="R294" s="168">
        <v>11</v>
      </c>
      <c r="S294" s="168">
        <v>8</v>
      </c>
      <c r="T294" s="168">
        <v>0</v>
      </c>
      <c r="U294" s="168">
        <v>83</v>
      </c>
      <c r="V294" s="168">
        <v>0</v>
      </c>
      <c r="W294" s="168">
        <v>7</v>
      </c>
      <c r="X294" s="168">
        <v>0</v>
      </c>
      <c r="Y294" s="168">
        <v>0</v>
      </c>
      <c r="Z294" s="168">
        <v>1</v>
      </c>
      <c r="AA294" s="168">
        <v>0</v>
      </c>
      <c r="AB294" s="168">
        <v>0</v>
      </c>
      <c r="AC294" s="174">
        <v>1052</v>
      </c>
    </row>
    <row r="295" spans="1:29">
      <c r="A295" s="104"/>
      <c r="B295" s="441"/>
      <c r="C295" s="58" t="s">
        <v>40</v>
      </c>
      <c r="D295" s="169">
        <v>392</v>
      </c>
      <c r="E295" s="168">
        <v>0</v>
      </c>
      <c r="F295" s="168">
        <v>175</v>
      </c>
      <c r="G295" s="168">
        <v>0</v>
      </c>
      <c r="H295" s="168">
        <v>0</v>
      </c>
      <c r="I295" s="168">
        <v>1051</v>
      </c>
      <c r="J295" s="168">
        <v>0</v>
      </c>
      <c r="K295" s="168">
        <v>785</v>
      </c>
      <c r="L295" s="168">
        <v>0</v>
      </c>
      <c r="M295" s="168">
        <v>1</v>
      </c>
      <c r="N295" s="168">
        <v>0</v>
      </c>
      <c r="O295" s="168">
        <v>93</v>
      </c>
      <c r="P295" s="168">
        <v>491</v>
      </c>
      <c r="Q295" s="168">
        <v>1355</v>
      </c>
      <c r="R295" s="168">
        <v>68</v>
      </c>
      <c r="S295" s="168">
        <v>149</v>
      </c>
      <c r="T295" s="168">
        <v>0</v>
      </c>
      <c r="U295" s="168">
        <v>2082</v>
      </c>
      <c r="V295" s="168">
        <v>0</v>
      </c>
      <c r="W295" s="168">
        <v>301</v>
      </c>
      <c r="X295" s="168">
        <v>0</v>
      </c>
      <c r="Y295" s="168">
        <v>0</v>
      </c>
      <c r="Z295" s="168">
        <v>0</v>
      </c>
      <c r="AA295" s="168">
        <v>0</v>
      </c>
      <c r="AB295" s="168">
        <v>0</v>
      </c>
      <c r="AC295" s="174">
        <v>6943</v>
      </c>
    </row>
    <row r="296" spans="1:29">
      <c r="A296" s="104"/>
      <c r="B296" s="441"/>
      <c r="C296" s="58" t="s">
        <v>36</v>
      </c>
      <c r="D296" s="169">
        <v>1805</v>
      </c>
      <c r="E296" s="168">
        <v>0</v>
      </c>
      <c r="F296" s="168">
        <v>1073</v>
      </c>
      <c r="G296" s="168">
        <v>0</v>
      </c>
      <c r="H296" s="168">
        <v>0</v>
      </c>
      <c r="I296" s="168">
        <v>2505</v>
      </c>
      <c r="J296" s="168">
        <v>0</v>
      </c>
      <c r="K296" s="168">
        <v>1709</v>
      </c>
      <c r="L296" s="168">
        <v>0</v>
      </c>
      <c r="M296" s="168">
        <v>1</v>
      </c>
      <c r="N296" s="168">
        <v>0</v>
      </c>
      <c r="O296" s="168">
        <v>133</v>
      </c>
      <c r="P296" s="168">
        <v>738</v>
      </c>
      <c r="Q296" s="168">
        <v>1847</v>
      </c>
      <c r="R296" s="168">
        <v>92</v>
      </c>
      <c r="S296" s="168">
        <v>214</v>
      </c>
      <c r="T296" s="168">
        <v>0</v>
      </c>
      <c r="U296" s="168">
        <v>2580</v>
      </c>
      <c r="V296" s="168">
        <v>0</v>
      </c>
      <c r="W296" s="168">
        <v>334</v>
      </c>
      <c r="X296" s="168">
        <v>0</v>
      </c>
      <c r="Y296" s="168">
        <v>0</v>
      </c>
      <c r="Z296" s="168">
        <v>1</v>
      </c>
      <c r="AA296" s="168">
        <v>0</v>
      </c>
      <c r="AB296" s="168">
        <v>0</v>
      </c>
      <c r="AC296" s="174">
        <v>13032</v>
      </c>
    </row>
    <row r="297" spans="1:29">
      <c r="A297" s="104"/>
      <c r="B297" s="442" t="s">
        <v>492</v>
      </c>
      <c r="C297" s="429" t="s">
        <v>426</v>
      </c>
      <c r="D297" s="172">
        <v>807</v>
      </c>
      <c r="E297" s="173">
        <v>0</v>
      </c>
      <c r="F297" s="173">
        <v>465</v>
      </c>
      <c r="G297" s="173">
        <v>0</v>
      </c>
      <c r="H297" s="173">
        <v>0</v>
      </c>
      <c r="I297" s="173">
        <v>1778</v>
      </c>
      <c r="J297" s="173">
        <v>0</v>
      </c>
      <c r="K297" s="173">
        <v>1001</v>
      </c>
      <c r="L297" s="173">
        <v>0</v>
      </c>
      <c r="M297" s="173">
        <v>0</v>
      </c>
      <c r="N297" s="173">
        <v>0</v>
      </c>
      <c r="O297" s="173">
        <v>100</v>
      </c>
      <c r="P297" s="173">
        <v>412</v>
      </c>
      <c r="Q297" s="173">
        <v>842</v>
      </c>
      <c r="R297" s="173">
        <v>53</v>
      </c>
      <c r="S297" s="173">
        <v>82</v>
      </c>
      <c r="T297" s="173">
        <v>0</v>
      </c>
      <c r="U297" s="173">
        <v>808</v>
      </c>
      <c r="V297" s="173">
        <v>0</v>
      </c>
      <c r="W297" s="173">
        <v>60</v>
      </c>
      <c r="X297" s="173">
        <v>0</v>
      </c>
      <c r="Y297" s="173">
        <v>0</v>
      </c>
      <c r="Z297" s="173">
        <v>0</v>
      </c>
      <c r="AA297" s="173">
        <v>0</v>
      </c>
      <c r="AB297" s="173">
        <v>0</v>
      </c>
      <c r="AC297" s="291">
        <v>6408</v>
      </c>
    </row>
    <row r="298" spans="1:29">
      <c r="A298" s="104"/>
      <c r="B298" s="441"/>
      <c r="C298" s="58" t="s">
        <v>289</v>
      </c>
      <c r="D298" s="169">
        <v>1</v>
      </c>
      <c r="E298" s="168">
        <v>0</v>
      </c>
      <c r="F298" s="168">
        <v>6</v>
      </c>
      <c r="G298" s="168">
        <v>0</v>
      </c>
      <c r="H298" s="168">
        <v>0</v>
      </c>
      <c r="I298" s="168">
        <v>7</v>
      </c>
      <c r="J298" s="168">
        <v>0</v>
      </c>
      <c r="K298" s="168">
        <v>5</v>
      </c>
      <c r="L298" s="168">
        <v>0</v>
      </c>
      <c r="M298" s="168">
        <v>0</v>
      </c>
      <c r="N298" s="168">
        <v>0</v>
      </c>
      <c r="O298" s="168">
        <v>1</v>
      </c>
      <c r="P298" s="168">
        <v>0</v>
      </c>
      <c r="Q298" s="168">
        <v>7</v>
      </c>
      <c r="R298" s="168">
        <v>0</v>
      </c>
      <c r="S298" s="168">
        <v>0</v>
      </c>
      <c r="T298" s="168">
        <v>0</v>
      </c>
      <c r="U298" s="168">
        <v>2</v>
      </c>
      <c r="V298" s="168">
        <v>0</v>
      </c>
      <c r="W298" s="168">
        <v>0</v>
      </c>
      <c r="X298" s="168">
        <v>0</v>
      </c>
      <c r="Y298" s="168">
        <v>0</v>
      </c>
      <c r="Z298" s="168">
        <v>0</v>
      </c>
      <c r="AA298" s="168">
        <v>0</v>
      </c>
      <c r="AB298" s="168">
        <v>0</v>
      </c>
      <c r="AC298" s="174">
        <v>29</v>
      </c>
    </row>
    <row r="299" spans="1:29">
      <c r="A299" s="104"/>
      <c r="B299" s="443"/>
      <c r="C299" s="444" t="s">
        <v>36</v>
      </c>
      <c r="D299" s="170">
        <v>808</v>
      </c>
      <c r="E299" s="171">
        <v>0</v>
      </c>
      <c r="F299" s="171">
        <v>471</v>
      </c>
      <c r="G299" s="171">
        <v>0</v>
      </c>
      <c r="H299" s="171">
        <v>0</v>
      </c>
      <c r="I299" s="171">
        <v>1785</v>
      </c>
      <c r="J299" s="171">
        <v>0</v>
      </c>
      <c r="K299" s="171">
        <v>1006</v>
      </c>
      <c r="L299" s="171">
        <v>0</v>
      </c>
      <c r="M299" s="171">
        <v>0</v>
      </c>
      <c r="N299" s="171">
        <v>0</v>
      </c>
      <c r="O299" s="171">
        <v>101</v>
      </c>
      <c r="P299" s="171">
        <v>412</v>
      </c>
      <c r="Q299" s="171">
        <v>849</v>
      </c>
      <c r="R299" s="171">
        <v>53</v>
      </c>
      <c r="S299" s="171">
        <v>82</v>
      </c>
      <c r="T299" s="171">
        <v>0</v>
      </c>
      <c r="U299" s="171">
        <v>810</v>
      </c>
      <c r="V299" s="171">
        <v>0</v>
      </c>
      <c r="W299" s="171">
        <v>60</v>
      </c>
      <c r="X299" s="171">
        <v>0</v>
      </c>
      <c r="Y299" s="171">
        <v>0</v>
      </c>
      <c r="Z299" s="171">
        <v>0</v>
      </c>
      <c r="AA299" s="171">
        <v>0</v>
      </c>
      <c r="AB299" s="171">
        <v>0</v>
      </c>
      <c r="AC299" s="175">
        <v>6437</v>
      </c>
    </row>
    <row r="300" spans="1:29">
      <c r="A300" s="446"/>
      <c r="B300" s="443" t="s">
        <v>36</v>
      </c>
      <c r="C300" s="444"/>
      <c r="D300" s="170">
        <v>2613</v>
      </c>
      <c r="E300" s="171">
        <v>0</v>
      </c>
      <c r="F300" s="171">
        <v>1544</v>
      </c>
      <c r="G300" s="171">
        <v>0</v>
      </c>
      <c r="H300" s="171">
        <v>0</v>
      </c>
      <c r="I300" s="171">
        <v>4290</v>
      </c>
      <c r="J300" s="171">
        <v>0</v>
      </c>
      <c r="K300" s="171">
        <v>2715</v>
      </c>
      <c r="L300" s="171">
        <v>0</v>
      </c>
      <c r="M300" s="171">
        <v>1</v>
      </c>
      <c r="N300" s="171">
        <v>0</v>
      </c>
      <c r="O300" s="171">
        <v>234</v>
      </c>
      <c r="P300" s="171">
        <v>1150</v>
      </c>
      <c r="Q300" s="171">
        <v>2696</v>
      </c>
      <c r="R300" s="171">
        <v>145</v>
      </c>
      <c r="S300" s="171">
        <v>296</v>
      </c>
      <c r="T300" s="171">
        <v>0</v>
      </c>
      <c r="U300" s="171">
        <v>3390</v>
      </c>
      <c r="V300" s="171">
        <v>0</v>
      </c>
      <c r="W300" s="171">
        <v>394</v>
      </c>
      <c r="X300" s="171">
        <v>0</v>
      </c>
      <c r="Y300" s="171">
        <v>0</v>
      </c>
      <c r="Z300" s="171">
        <v>1</v>
      </c>
      <c r="AA300" s="171">
        <v>0</v>
      </c>
      <c r="AB300" s="171">
        <v>0</v>
      </c>
      <c r="AC300" s="175">
        <v>19469</v>
      </c>
    </row>
    <row r="301" spans="1:29">
      <c r="A301" s="104" t="s">
        <v>8</v>
      </c>
      <c r="B301" s="441" t="s">
        <v>41</v>
      </c>
      <c r="C301" s="58" t="s">
        <v>42</v>
      </c>
      <c r="D301" s="169">
        <v>64</v>
      </c>
      <c r="E301" s="168">
        <v>0</v>
      </c>
      <c r="F301" s="168">
        <v>6</v>
      </c>
      <c r="G301" s="168">
        <v>0</v>
      </c>
      <c r="H301" s="168">
        <v>0</v>
      </c>
      <c r="I301" s="168">
        <v>42</v>
      </c>
      <c r="J301" s="168">
        <v>0</v>
      </c>
      <c r="K301" s="168">
        <v>13</v>
      </c>
      <c r="L301" s="168">
        <v>0</v>
      </c>
      <c r="M301" s="168">
        <v>0</v>
      </c>
      <c r="N301" s="168">
        <v>0</v>
      </c>
      <c r="O301" s="168">
        <v>1</v>
      </c>
      <c r="P301" s="168">
        <v>1</v>
      </c>
      <c r="Q301" s="168">
        <v>0</v>
      </c>
      <c r="R301" s="168">
        <v>0</v>
      </c>
      <c r="S301" s="168">
        <v>1</v>
      </c>
      <c r="T301" s="168">
        <v>0</v>
      </c>
      <c r="U301" s="168">
        <v>0</v>
      </c>
      <c r="V301" s="168">
        <v>0</v>
      </c>
      <c r="W301" s="168">
        <v>1</v>
      </c>
      <c r="X301" s="168">
        <v>0</v>
      </c>
      <c r="Y301" s="168">
        <v>0</v>
      </c>
      <c r="Z301" s="168">
        <v>0</v>
      </c>
      <c r="AA301" s="168">
        <v>0</v>
      </c>
      <c r="AB301" s="168">
        <v>0</v>
      </c>
      <c r="AC301" s="174">
        <v>129</v>
      </c>
    </row>
    <row r="302" spans="1:29">
      <c r="A302" s="104"/>
      <c r="B302" s="441"/>
      <c r="C302" s="58" t="s">
        <v>43</v>
      </c>
      <c r="D302" s="169">
        <v>55</v>
      </c>
      <c r="E302" s="168">
        <v>0</v>
      </c>
      <c r="F302" s="168">
        <v>39</v>
      </c>
      <c r="G302" s="168">
        <v>0</v>
      </c>
      <c r="H302" s="168">
        <v>0</v>
      </c>
      <c r="I302" s="168">
        <v>78</v>
      </c>
      <c r="J302" s="168">
        <v>0</v>
      </c>
      <c r="K302" s="168">
        <v>28</v>
      </c>
      <c r="L302" s="168">
        <v>0</v>
      </c>
      <c r="M302" s="168">
        <v>0</v>
      </c>
      <c r="N302" s="168">
        <v>0</v>
      </c>
      <c r="O302" s="168">
        <v>3</v>
      </c>
      <c r="P302" s="168">
        <v>6</v>
      </c>
      <c r="Q302" s="168">
        <v>13</v>
      </c>
      <c r="R302" s="168">
        <v>0</v>
      </c>
      <c r="S302" s="168">
        <v>4</v>
      </c>
      <c r="T302" s="168">
        <v>0</v>
      </c>
      <c r="U302" s="168">
        <v>13</v>
      </c>
      <c r="V302" s="168">
        <v>0</v>
      </c>
      <c r="W302" s="168">
        <v>0</v>
      </c>
      <c r="X302" s="168">
        <v>0</v>
      </c>
      <c r="Y302" s="168">
        <v>0</v>
      </c>
      <c r="Z302" s="168">
        <v>0</v>
      </c>
      <c r="AA302" s="168">
        <v>0</v>
      </c>
      <c r="AB302" s="168">
        <v>0</v>
      </c>
      <c r="AC302" s="174">
        <v>239</v>
      </c>
    </row>
    <row r="303" spans="1:29">
      <c r="A303" s="104"/>
      <c r="B303" s="441"/>
      <c r="C303" s="58" t="s">
        <v>36</v>
      </c>
      <c r="D303" s="169">
        <v>119</v>
      </c>
      <c r="E303" s="168">
        <v>0</v>
      </c>
      <c r="F303" s="168">
        <v>45</v>
      </c>
      <c r="G303" s="168">
        <v>0</v>
      </c>
      <c r="H303" s="168">
        <v>0</v>
      </c>
      <c r="I303" s="168">
        <v>120</v>
      </c>
      <c r="J303" s="168">
        <v>0</v>
      </c>
      <c r="K303" s="168">
        <v>41</v>
      </c>
      <c r="L303" s="168">
        <v>0</v>
      </c>
      <c r="M303" s="168">
        <v>0</v>
      </c>
      <c r="N303" s="168">
        <v>0</v>
      </c>
      <c r="O303" s="168">
        <v>4</v>
      </c>
      <c r="P303" s="168">
        <v>7</v>
      </c>
      <c r="Q303" s="168">
        <v>13</v>
      </c>
      <c r="R303" s="168">
        <v>0</v>
      </c>
      <c r="S303" s="168">
        <v>5</v>
      </c>
      <c r="T303" s="168">
        <v>0</v>
      </c>
      <c r="U303" s="168">
        <v>13</v>
      </c>
      <c r="V303" s="168">
        <v>0</v>
      </c>
      <c r="W303" s="168">
        <v>1</v>
      </c>
      <c r="X303" s="168">
        <v>0</v>
      </c>
      <c r="Y303" s="168">
        <v>0</v>
      </c>
      <c r="Z303" s="168">
        <v>0</v>
      </c>
      <c r="AA303" s="168">
        <v>0</v>
      </c>
      <c r="AB303" s="168">
        <v>0</v>
      </c>
      <c r="AC303" s="174">
        <v>368</v>
      </c>
    </row>
    <row r="304" spans="1:29">
      <c r="A304" s="104"/>
      <c r="B304" s="442" t="s">
        <v>44</v>
      </c>
      <c r="C304" s="429" t="s">
        <v>45</v>
      </c>
      <c r="D304" s="172">
        <v>5</v>
      </c>
      <c r="E304" s="173">
        <v>0</v>
      </c>
      <c r="F304" s="173">
        <v>0</v>
      </c>
      <c r="G304" s="173">
        <v>1</v>
      </c>
      <c r="H304" s="173">
        <v>0</v>
      </c>
      <c r="I304" s="173">
        <v>1</v>
      </c>
      <c r="J304" s="173">
        <v>0</v>
      </c>
      <c r="K304" s="173">
        <v>0</v>
      </c>
      <c r="L304" s="173">
        <v>0</v>
      </c>
      <c r="M304" s="173">
        <v>0</v>
      </c>
      <c r="N304" s="173">
        <v>0</v>
      </c>
      <c r="O304" s="173">
        <v>0</v>
      </c>
      <c r="P304" s="173">
        <v>0</v>
      </c>
      <c r="Q304" s="173">
        <v>0</v>
      </c>
      <c r="R304" s="173">
        <v>0</v>
      </c>
      <c r="S304" s="173">
        <v>0</v>
      </c>
      <c r="T304" s="173">
        <v>0</v>
      </c>
      <c r="U304" s="173">
        <v>0</v>
      </c>
      <c r="V304" s="173">
        <v>1</v>
      </c>
      <c r="W304" s="173">
        <v>0</v>
      </c>
      <c r="X304" s="173">
        <v>0</v>
      </c>
      <c r="Y304" s="173">
        <v>0</v>
      </c>
      <c r="Z304" s="173">
        <v>0</v>
      </c>
      <c r="AA304" s="173">
        <v>0</v>
      </c>
      <c r="AB304" s="173">
        <v>0</v>
      </c>
      <c r="AC304" s="291">
        <v>8</v>
      </c>
    </row>
    <row r="305" spans="1:29" ht="26.25">
      <c r="A305" s="104"/>
      <c r="B305" s="441"/>
      <c r="C305" s="58" t="s">
        <v>751</v>
      </c>
      <c r="D305" s="169">
        <v>50</v>
      </c>
      <c r="E305" s="168">
        <v>0</v>
      </c>
      <c r="F305" s="168">
        <v>1</v>
      </c>
      <c r="G305" s="168">
        <v>0</v>
      </c>
      <c r="H305" s="168">
        <v>0</v>
      </c>
      <c r="I305" s="168">
        <v>38</v>
      </c>
      <c r="J305" s="168">
        <v>0</v>
      </c>
      <c r="K305" s="168">
        <v>5</v>
      </c>
      <c r="L305" s="168">
        <v>0</v>
      </c>
      <c r="M305" s="168">
        <v>0</v>
      </c>
      <c r="N305" s="168">
        <v>0</v>
      </c>
      <c r="O305" s="168">
        <v>0</v>
      </c>
      <c r="P305" s="168">
        <v>1</v>
      </c>
      <c r="Q305" s="168">
        <v>0</v>
      </c>
      <c r="R305" s="168">
        <v>0</v>
      </c>
      <c r="S305" s="168">
        <v>0</v>
      </c>
      <c r="T305" s="168">
        <v>0</v>
      </c>
      <c r="U305" s="168">
        <v>1</v>
      </c>
      <c r="V305" s="168">
        <v>0</v>
      </c>
      <c r="W305" s="168">
        <v>0</v>
      </c>
      <c r="X305" s="168">
        <v>0</v>
      </c>
      <c r="Y305" s="168">
        <v>0</v>
      </c>
      <c r="Z305" s="168">
        <v>0</v>
      </c>
      <c r="AA305" s="168">
        <v>0</v>
      </c>
      <c r="AB305" s="168">
        <v>0</v>
      </c>
      <c r="AC305" s="174">
        <v>96</v>
      </c>
    </row>
    <row r="306" spans="1:29">
      <c r="A306" s="104"/>
      <c r="B306" s="441"/>
      <c r="C306" s="58" t="s">
        <v>290</v>
      </c>
      <c r="D306" s="169">
        <v>34</v>
      </c>
      <c r="E306" s="168">
        <v>0</v>
      </c>
      <c r="F306" s="168">
        <v>17</v>
      </c>
      <c r="G306" s="168">
        <v>0</v>
      </c>
      <c r="H306" s="168">
        <v>0</v>
      </c>
      <c r="I306" s="168">
        <v>50</v>
      </c>
      <c r="J306" s="168">
        <v>0</v>
      </c>
      <c r="K306" s="168">
        <v>33</v>
      </c>
      <c r="L306" s="168">
        <v>0</v>
      </c>
      <c r="M306" s="168">
        <v>0</v>
      </c>
      <c r="N306" s="168">
        <v>0</v>
      </c>
      <c r="O306" s="168">
        <v>1</v>
      </c>
      <c r="P306" s="168">
        <v>5</v>
      </c>
      <c r="Q306" s="168">
        <v>12</v>
      </c>
      <c r="R306" s="168">
        <v>0</v>
      </c>
      <c r="S306" s="168">
        <v>1</v>
      </c>
      <c r="T306" s="168">
        <v>1</v>
      </c>
      <c r="U306" s="168">
        <v>34</v>
      </c>
      <c r="V306" s="168">
        <v>0</v>
      </c>
      <c r="W306" s="168">
        <v>0</v>
      </c>
      <c r="X306" s="168">
        <v>0</v>
      </c>
      <c r="Y306" s="168">
        <v>0</v>
      </c>
      <c r="Z306" s="168">
        <v>0</v>
      </c>
      <c r="AA306" s="168">
        <v>0</v>
      </c>
      <c r="AB306" s="168">
        <v>0</v>
      </c>
      <c r="AC306" s="174">
        <v>188</v>
      </c>
    </row>
    <row r="307" spans="1:29">
      <c r="A307" s="104"/>
      <c r="B307" s="443"/>
      <c r="C307" s="444" t="s">
        <v>36</v>
      </c>
      <c r="D307" s="170">
        <v>89</v>
      </c>
      <c r="E307" s="171">
        <v>0</v>
      </c>
      <c r="F307" s="171">
        <v>18</v>
      </c>
      <c r="G307" s="171">
        <v>1</v>
      </c>
      <c r="H307" s="171">
        <v>0</v>
      </c>
      <c r="I307" s="171">
        <v>89</v>
      </c>
      <c r="J307" s="171">
        <v>0</v>
      </c>
      <c r="K307" s="171">
        <v>38</v>
      </c>
      <c r="L307" s="171">
        <v>0</v>
      </c>
      <c r="M307" s="171">
        <v>0</v>
      </c>
      <c r="N307" s="171">
        <v>0</v>
      </c>
      <c r="O307" s="171">
        <v>1</v>
      </c>
      <c r="P307" s="171">
        <v>6</v>
      </c>
      <c r="Q307" s="171">
        <v>12</v>
      </c>
      <c r="R307" s="171">
        <v>0</v>
      </c>
      <c r="S307" s="171">
        <v>1</v>
      </c>
      <c r="T307" s="171">
        <v>1</v>
      </c>
      <c r="U307" s="171">
        <v>35</v>
      </c>
      <c r="V307" s="171">
        <v>1</v>
      </c>
      <c r="W307" s="171">
        <v>0</v>
      </c>
      <c r="X307" s="171">
        <v>0</v>
      </c>
      <c r="Y307" s="171">
        <v>0</v>
      </c>
      <c r="Z307" s="171">
        <v>0</v>
      </c>
      <c r="AA307" s="171">
        <v>0</v>
      </c>
      <c r="AB307" s="171">
        <v>0</v>
      </c>
      <c r="AC307" s="175">
        <v>292</v>
      </c>
    </row>
    <row r="308" spans="1:29">
      <c r="A308" s="446"/>
      <c r="B308" s="443" t="s">
        <v>36</v>
      </c>
      <c r="C308" s="444"/>
      <c r="D308" s="170">
        <v>208</v>
      </c>
      <c r="E308" s="171">
        <v>0</v>
      </c>
      <c r="F308" s="171">
        <v>63</v>
      </c>
      <c r="G308" s="171">
        <v>1</v>
      </c>
      <c r="H308" s="171">
        <v>0</v>
      </c>
      <c r="I308" s="171">
        <v>209</v>
      </c>
      <c r="J308" s="171">
        <v>0</v>
      </c>
      <c r="K308" s="171">
        <v>79</v>
      </c>
      <c r="L308" s="171">
        <v>0</v>
      </c>
      <c r="M308" s="171">
        <v>0</v>
      </c>
      <c r="N308" s="171">
        <v>0</v>
      </c>
      <c r="O308" s="171">
        <v>5</v>
      </c>
      <c r="P308" s="171">
        <v>13</v>
      </c>
      <c r="Q308" s="171">
        <v>25</v>
      </c>
      <c r="R308" s="171">
        <v>0</v>
      </c>
      <c r="S308" s="171">
        <v>6</v>
      </c>
      <c r="T308" s="171">
        <v>1</v>
      </c>
      <c r="U308" s="171">
        <v>48</v>
      </c>
      <c r="V308" s="171">
        <v>1</v>
      </c>
      <c r="W308" s="171">
        <v>1</v>
      </c>
      <c r="X308" s="171">
        <v>0</v>
      </c>
      <c r="Y308" s="171">
        <v>0</v>
      </c>
      <c r="Z308" s="171">
        <v>0</v>
      </c>
      <c r="AA308" s="171">
        <v>0</v>
      </c>
      <c r="AB308" s="171">
        <v>0</v>
      </c>
      <c r="AC308" s="175">
        <v>660</v>
      </c>
    </row>
    <row r="309" spans="1:29" ht="26.25">
      <c r="A309" s="104" t="s">
        <v>9</v>
      </c>
      <c r="B309" s="441" t="s">
        <v>180</v>
      </c>
      <c r="C309" s="58" t="s">
        <v>47</v>
      </c>
      <c r="D309" s="169">
        <v>51</v>
      </c>
      <c r="E309" s="168">
        <v>0</v>
      </c>
      <c r="F309" s="168">
        <v>70</v>
      </c>
      <c r="G309" s="168">
        <v>0</v>
      </c>
      <c r="H309" s="168">
        <v>0</v>
      </c>
      <c r="I309" s="168">
        <v>124</v>
      </c>
      <c r="J309" s="168">
        <v>0</v>
      </c>
      <c r="K309" s="168">
        <v>85</v>
      </c>
      <c r="L309" s="168">
        <v>0</v>
      </c>
      <c r="M309" s="168">
        <v>0</v>
      </c>
      <c r="N309" s="168">
        <v>0</v>
      </c>
      <c r="O309" s="168">
        <v>3</v>
      </c>
      <c r="P309" s="168">
        <v>15</v>
      </c>
      <c r="Q309" s="168">
        <v>231</v>
      </c>
      <c r="R309" s="168">
        <v>11</v>
      </c>
      <c r="S309" s="168">
        <v>3</v>
      </c>
      <c r="T309" s="168">
        <v>0</v>
      </c>
      <c r="U309" s="168">
        <v>40</v>
      </c>
      <c r="V309" s="168">
        <v>0</v>
      </c>
      <c r="W309" s="168">
        <v>3</v>
      </c>
      <c r="X309" s="168">
        <v>0</v>
      </c>
      <c r="Y309" s="168">
        <v>0</v>
      </c>
      <c r="Z309" s="168">
        <v>0</v>
      </c>
      <c r="AA309" s="168">
        <v>0</v>
      </c>
      <c r="AB309" s="168">
        <v>0</v>
      </c>
      <c r="AC309" s="174">
        <v>636</v>
      </c>
    </row>
    <row r="310" spans="1:29" ht="26.25">
      <c r="A310" s="104"/>
      <c r="B310" s="441"/>
      <c r="C310" s="58" t="s">
        <v>48</v>
      </c>
      <c r="D310" s="169">
        <v>358</v>
      </c>
      <c r="E310" s="168">
        <v>0</v>
      </c>
      <c r="F310" s="168">
        <v>194</v>
      </c>
      <c r="G310" s="168">
        <v>0</v>
      </c>
      <c r="H310" s="168">
        <v>0</v>
      </c>
      <c r="I310" s="168">
        <v>224</v>
      </c>
      <c r="J310" s="168">
        <v>0</v>
      </c>
      <c r="K310" s="168">
        <v>219</v>
      </c>
      <c r="L310" s="168">
        <v>0</v>
      </c>
      <c r="M310" s="168">
        <v>0</v>
      </c>
      <c r="N310" s="168">
        <v>2</v>
      </c>
      <c r="O310" s="168">
        <v>2</v>
      </c>
      <c r="P310" s="168">
        <v>39</v>
      </c>
      <c r="Q310" s="168">
        <v>743</v>
      </c>
      <c r="R310" s="168">
        <v>55</v>
      </c>
      <c r="S310" s="168">
        <v>5</v>
      </c>
      <c r="T310" s="168">
        <v>0</v>
      </c>
      <c r="U310" s="168">
        <v>162</v>
      </c>
      <c r="V310" s="168">
        <v>1</v>
      </c>
      <c r="W310" s="168">
        <v>94</v>
      </c>
      <c r="X310" s="168">
        <v>0</v>
      </c>
      <c r="Y310" s="168">
        <v>0</v>
      </c>
      <c r="Z310" s="168">
        <v>1</v>
      </c>
      <c r="AA310" s="168">
        <v>0</v>
      </c>
      <c r="AB310" s="168">
        <v>0</v>
      </c>
      <c r="AC310" s="174">
        <v>2099</v>
      </c>
    </row>
    <row r="311" spans="1:29">
      <c r="A311" s="104"/>
      <c r="B311" s="441"/>
      <c r="C311" s="58" t="s">
        <v>36</v>
      </c>
      <c r="D311" s="169">
        <v>409</v>
      </c>
      <c r="E311" s="168">
        <v>0</v>
      </c>
      <c r="F311" s="168">
        <v>264</v>
      </c>
      <c r="G311" s="168">
        <v>0</v>
      </c>
      <c r="H311" s="168">
        <v>0</v>
      </c>
      <c r="I311" s="168">
        <v>348</v>
      </c>
      <c r="J311" s="168">
        <v>0</v>
      </c>
      <c r="K311" s="168">
        <v>304</v>
      </c>
      <c r="L311" s="168">
        <v>0</v>
      </c>
      <c r="M311" s="168">
        <v>0</v>
      </c>
      <c r="N311" s="168">
        <v>2</v>
      </c>
      <c r="O311" s="168">
        <v>5</v>
      </c>
      <c r="P311" s="168">
        <v>54</v>
      </c>
      <c r="Q311" s="168">
        <v>974</v>
      </c>
      <c r="R311" s="168">
        <v>66</v>
      </c>
      <c r="S311" s="168">
        <v>8</v>
      </c>
      <c r="T311" s="168">
        <v>0</v>
      </c>
      <c r="U311" s="168">
        <v>202</v>
      </c>
      <c r="V311" s="168">
        <v>1</v>
      </c>
      <c r="W311" s="168">
        <v>97</v>
      </c>
      <c r="X311" s="168">
        <v>0</v>
      </c>
      <c r="Y311" s="168">
        <v>0</v>
      </c>
      <c r="Z311" s="168">
        <v>1</v>
      </c>
      <c r="AA311" s="168">
        <v>0</v>
      </c>
      <c r="AB311" s="168">
        <v>0</v>
      </c>
      <c r="AC311" s="174">
        <v>2735</v>
      </c>
    </row>
    <row r="312" spans="1:29" ht="26.25">
      <c r="A312" s="104"/>
      <c r="B312" s="442" t="s">
        <v>181</v>
      </c>
      <c r="C312" s="429" t="s">
        <v>49</v>
      </c>
      <c r="D312" s="172">
        <v>0</v>
      </c>
      <c r="E312" s="173">
        <v>0</v>
      </c>
      <c r="F312" s="173">
        <v>2</v>
      </c>
      <c r="G312" s="173">
        <v>0</v>
      </c>
      <c r="H312" s="173">
        <v>0</v>
      </c>
      <c r="I312" s="173">
        <v>6</v>
      </c>
      <c r="J312" s="173">
        <v>0</v>
      </c>
      <c r="K312" s="173">
        <v>1</v>
      </c>
      <c r="L312" s="173">
        <v>0</v>
      </c>
      <c r="M312" s="173">
        <v>0</v>
      </c>
      <c r="N312" s="173">
        <v>0</v>
      </c>
      <c r="O312" s="173">
        <v>0</v>
      </c>
      <c r="P312" s="173">
        <v>1</v>
      </c>
      <c r="Q312" s="173">
        <v>10</v>
      </c>
      <c r="R312" s="173">
        <v>0</v>
      </c>
      <c r="S312" s="173">
        <v>0</v>
      </c>
      <c r="T312" s="173">
        <v>0</v>
      </c>
      <c r="U312" s="173">
        <v>9</v>
      </c>
      <c r="V312" s="173">
        <v>0</v>
      </c>
      <c r="W312" s="173">
        <v>1</v>
      </c>
      <c r="X312" s="173">
        <v>0</v>
      </c>
      <c r="Y312" s="173">
        <v>0</v>
      </c>
      <c r="Z312" s="173">
        <v>0</v>
      </c>
      <c r="AA312" s="173">
        <v>0</v>
      </c>
      <c r="AB312" s="173">
        <v>0</v>
      </c>
      <c r="AC312" s="291">
        <v>30</v>
      </c>
    </row>
    <row r="313" spans="1:29" ht="26.25">
      <c r="A313" s="104"/>
      <c r="B313" s="441"/>
      <c r="C313" s="58" t="s">
        <v>291</v>
      </c>
      <c r="D313" s="169">
        <v>4</v>
      </c>
      <c r="E313" s="168">
        <v>0</v>
      </c>
      <c r="F313" s="168">
        <v>0</v>
      </c>
      <c r="G313" s="168">
        <v>0</v>
      </c>
      <c r="H313" s="168">
        <v>0</v>
      </c>
      <c r="I313" s="168">
        <v>1</v>
      </c>
      <c r="J313" s="168">
        <v>0</v>
      </c>
      <c r="K313" s="168">
        <v>2</v>
      </c>
      <c r="L313" s="168">
        <v>0</v>
      </c>
      <c r="M313" s="168">
        <v>1</v>
      </c>
      <c r="N313" s="168">
        <v>1</v>
      </c>
      <c r="O313" s="168">
        <v>0</v>
      </c>
      <c r="P313" s="168">
        <v>0</v>
      </c>
      <c r="Q313" s="168">
        <v>3</v>
      </c>
      <c r="R313" s="168">
        <v>0</v>
      </c>
      <c r="S313" s="168">
        <v>0</v>
      </c>
      <c r="T313" s="168">
        <v>0</v>
      </c>
      <c r="U313" s="168">
        <v>1</v>
      </c>
      <c r="V313" s="168">
        <v>0</v>
      </c>
      <c r="W313" s="168">
        <v>0</v>
      </c>
      <c r="X313" s="168">
        <v>0</v>
      </c>
      <c r="Y313" s="168">
        <v>0</v>
      </c>
      <c r="Z313" s="168">
        <v>0</v>
      </c>
      <c r="AA313" s="168">
        <v>0</v>
      </c>
      <c r="AB313" s="168">
        <v>0</v>
      </c>
      <c r="AC313" s="174">
        <v>13</v>
      </c>
    </row>
    <row r="314" spans="1:29">
      <c r="A314" s="104"/>
      <c r="B314" s="443"/>
      <c r="C314" s="444" t="s">
        <v>36</v>
      </c>
      <c r="D314" s="170">
        <v>4</v>
      </c>
      <c r="E314" s="171">
        <v>0</v>
      </c>
      <c r="F314" s="171">
        <v>2</v>
      </c>
      <c r="G314" s="171">
        <v>0</v>
      </c>
      <c r="H314" s="171">
        <v>0</v>
      </c>
      <c r="I314" s="171">
        <v>7</v>
      </c>
      <c r="J314" s="171">
        <v>0</v>
      </c>
      <c r="K314" s="171">
        <v>3</v>
      </c>
      <c r="L314" s="171">
        <v>0</v>
      </c>
      <c r="M314" s="171">
        <v>1</v>
      </c>
      <c r="N314" s="171">
        <v>1</v>
      </c>
      <c r="O314" s="171">
        <v>0</v>
      </c>
      <c r="P314" s="171">
        <v>1</v>
      </c>
      <c r="Q314" s="171">
        <v>13</v>
      </c>
      <c r="R314" s="171">
        <v>0</v>
      </c>
      <c r="S314" s="171">
        <v>0</v>
      </c>
      <c r="T314" s="171">
        <v>0</v>
      </c>
      <c r="U314" s="171">
        <v>10</v>
      </c>
      <c r="V314" s="171">
        <v>0</v>
      </c>
      <c r="W314" s="171">
        <v>1</v>
      </c>
      <c r="X314" s="171">
        <v>0</v>
      </c>
      <c r="Y314" s="171">
        <v>0</v>
      </c>
      <c r="Z314" s="171">
        <v>0</v>
      </c>
      <c r="AA314" s="171">
        <v>0</v>
      </c>
      <c r="AB314" s="171">
        <v>0</v>
      </c>
      <c r="AC314" s="175">
        <v>43</v>
      </c>
    </row>
    <row r="315" spans="1:29">
      <c r="A315" s="446"/>
      <c r="B315" s="443" t="s">
        <v>36</v>
      </c>
      <c r="C315" s="444"/>
      <c r="D315" s="170">
        <v>413</v>
      </c>
      <c r="E315" s="171">
        <v>0</v>
      </c>
      <c r="F315" s="171">
        <v>266</v>
      </c>
      <c r="G315" s="171">
        <v>0</v>
      </c>
      <c r="H315" s="171">
        <v>0</v>
      </c>
      <c r="I315" s="171">
        <v>355</v>
      </c>
      <c r="J315" s="171">
        <v>0</v>
      </c>
      <c r="K315" s="171">
        <v>307</v>
      </c>
      <c r="L315" s="171">
        <v>0</v>
      </c>
      <c r="M315" s="171">
        <v>1</v>
      </c>
      <c r="N315" s="171">
        <v>3</v>
      </c>
      <c r="O315" s="171">
        <v>5</v>
      </c>
      <c r="P315" s="171">
        <v>55</v>
      </c>
      <c r="Q315" s="171">
        <v>987</v>
      </c>
      <c r="R315" s="171">
        <v>66</v>
      </c>
      <c r="S315" s="171">
        <v>8</v>
      </c>
      <c r="T315" s="171">
        <v>0</v>
      </c>
      <c r="U315" s="171">
        <v>212</v>
      </c>
      <c r="V315" s="171">
        <v>1</v>
      </c>
      <c r="W315" s="171">
        <v>98</v>
      </c>
      <c r="X315" s="171">
        <v>0</v>
      </c>
      <c r="Y315" s="171">
        <v>0</v>
      </c>
      <c r="Z315" s="171">
        <v>1</v>
      </c>
      <c r="AA315" s="171">
        <v>0</v>
      </c>
      <c r="AB315" s="171">
        <v>0</v>
      </c>
      <c r="AC315" s="175">
        <v>2778</v>
      </c>
    </row>
    <row r="316" spans="1:29" ht="26.25">
      <c r="A316" s="104" t="s">
        <v>10</v>
      </c>
      <c r="B316" s="445" t="s">
        <v>51</v>
      </c>
      <c r="C316" s="440" t="s">
        <v>51</v>
      </c>
      <c r="D316" s="179">
        <v>0</v>
      </c>
      <c r="E316" s="178">
        <v>0</v>
      </c>
      <c r="F316" s="178">
        <v>1</v>
      </c>
      <c r="G316" s="178">
        <v>0</v>
      </c>
      <c r="H316" s="178">
        <v>0</v>
      </c>
      <c r="I316" s="178">
        <v>0</v>
      </c>
      <c r="J316" s="178">
        <v>0</v>
      </c>
      <c r="K316" s="178">
        <v>0</v>
      </c>
      <c r="L316" s="178">
        <v>0</v>
      </c>
      <c r="M316" s="178">
        <v>0</v>
      </c>
      <c r="N316" s="178">
        <v>0</v>
      </c>
      <c r="O316" s="178">
        <v>0</v>
      </c>
      <c r="P316" s="178">
        <v>0</v>
      </c>
      <c r="Q316" s="178">
        <v>0</v>
      </c>
      <c r="R316" s="178">
        <v>0</v>
      </c>
      <c r="S316" s="178">
        <v>0</v>
      </c>
      <c r="T316" s="178">
        <v>0</v>
      </c>
      <c r="U316" s="178">
        <v>0</v>
      </c>
      <c r="V316" s="178">
        <v>0</v>
      </c>
      <c r="W316" s="178">
        <v>0</v>
      </c>
      <c r="X316" s="178">
        <v>0</v>
      </c>
      <c r="Y316" s="178">
        <v>0</v>
      </c>
      <c r="Z316" s="178">
        <v>0</v>
      </c>
      <c r="AA316" s="178">
        <v>0</v>
      </c>
      <c r="AB316" s="178">
        <v>0</v>
      </c>
      <c r="AC316" s="180">
        <v>1</v>
      </c>
    </row>
    <row r="317" spans="1:29">
      <c r="A317" s="104"/>
      <c r="B317" s="441" t="s">
        <v>182</v>
      </c>
      <c r="C317" s="58" t="s">
        <v>52</v>
      </c>
      <c r="D317" s="169">
        <v>3</v>
      </c>
      <c r="E317" s="168">
        <v>0</v>
      </c>
      <c r="F317" s="168">
        <v>0</v>
      </c>
      <c r="G317" s="168">
        <v>0</v>
      </c>
      <c r="H317" s="168">
        <v>0</v>
      </c>
      <c r="I317" s="168">
        <v>5</v>
      </c>
      <c r="J317" s="168">
        <v>0</v>
      </c>
      <c r="K317" s="168">
        <v>4</v>
      </c>
      <c r="L317" s="168">
        <v>0</v>
      </c>
      <c r="M317" s="168">
        <v>0</v>
      </c>
      <c r="N317" s="168">
        <v>1</v>
      </c>
      <c r="O317" s="168">
        <v>0</v>
      </c>
      <c r="P317" s="168">
        <v>0</v>
      </c>
      <c r="Q317" s="168">
        <v>4</v>
      </c>
      <c r="R317" s="168">
        <v>0</v>
      </c>
      <c r="S317" s="168">
        <v>0</v>
      </c>
      <c r="T317" s="168">
        <v>0</v>
      </c>
      <c r="U317" s="168">
        <v>1</v>
      </c>
      <c r="V317" s="168">
        <v>0</v>
      </c>
      <c r="W317" s="168">
        <v>1</v>
      </c>
      <c r="X317" s="168">
        <v>0</v>
      </c>
      <c r="Y317" s="168">
        <v>0</v>
      </c>
      <c r="Z317" s="168">
        <v>0</v>
      </c>
      <c r="AA317" s="168">
        <v>0</v>
      </c>
      <c r="AB317" s="168">
        <v>0</v>
      </c>
      <c r="AC317" s="174">
        <v>19</v>
      </c>
    </row>
    <row r="318" spans="1:29">
      <c r="A318" s="104"/>
      <c r="B318" s="441"/>
      <c r="C318" s="58" t="s">
        <v>53</v>
      </c>
      <c r="D318" s="169">
        <v>80</v>
      </c>
      <c r="E318" s="168">
        <v>0</v>
      </c>
      <c r="F318" s="168">
        <v>40</v>
      </c>
      <c r="G318" s="168">
        <v>6</v>
      </c>
      <c r="H318" s="168">
        <v>7</v>
      </c>
      <c r="I318" s="168">
        <v>133</v>
      </c>
      <c r="J318" s="168">
        <v>0</v>
      </c>
      <c r="K318" s="168">
        <v>68</v>
      </c>
      <c r="L318" s="168">
        <v>0</v>
      </c>
      <c r="M318" s="168">
        <v>24</v>
      </c>
      <c r="N318" s="168">
        <v>76</v>
      </c>
      <c r="O318" s="168">
        <v>2</v>
      </c>
      <c r="P318" s="168">
        <v>17</v>
      </c>
      <c r="Q318" s="168">
        <v>159</v>
      </c>
      <c r="R318" s="168">
        <v>7</v>
      </c>
      <c r="S318" s="168">
        <v>1</v>
      </c>
      <c r="T318" s="168">
        <v>6</v>
      </c>
      <c r="U318" s="168">
        <v>32</v>
      </c>
      <c r="V318" s="168">
        <v>91</v>
      </c>
      <c r="W318" s="168">
        <v>26</v>
      </c>
      <c r="X318" s="168">
        <v>0</v>
      </c>
      <c r="Y318" s="168">
        <v>0</v>
      </c>
      <c r="Z318" s="168">
        <v>0</v>
      </c>
      <c r="AA318" s="168">
        <v>0</v>
      </c>
      <c r="AB318" s="168">
        <v>0</v>
      </c>
      <c r="AC318" s="174">
        <v>775</v>
      </c>
    </row>
    <row r="319" spans="1:29">
      <c r="A319" s="104"/>
      <c r="B319" s="441"/>
      <c r="C319" s="58" t="s">
        <v>36</v>
      </c>
      <c r="D319" s="169">
        <v>83</v>
      </c>
      <c r="E319" s="168">
        <v>0</v>
      </c>
      <c r="F319" s="168">
        <v>40</v>
      </c>
      <c r="G319" s="168">
        <v>6</v>
      </c>
      <c r="H319" s="168">
        <v>7</v>
      </c>
      <c r="I319" s="168">
        <v>138</v>
      </c>
      <c r="J319" s="168">
        <v>0</v>
      </c>
      <c r="K319" s="168">
        <v>72</v>
      </c>
      <c r="L319" s="168">
        <v>0</v>
      </c>
      <c r="M319" s="168">
        <v>24</v>
      </c>
      <c r="N319" s="168">
        <v>77</v>
      </c>
      <c r="O319" s="168">
        <v>2</v>
      </c>
      <c r="P319" s="168">
        <v>17</v>
      </c>
      <c r="Q319" s="168">
        <v>163</v>
      </c>
      <c r="R319" s="168">
        <v>7</v>
      </c>
      <c r="S319" s="168">
        <v>1</v>
      </c>
      <c r="T319" s="168">
        <v>6</v>
      </c>
      <c r="U319" s="168">
        <v>33</v>
      </c>
      <c r="V319" s="168">
        <v>91</v>
      </c>
      <c r="W319" s="168">
        <v>27</v>
      </c>
      <c r="X319" s="168">
        <v>0</v>
      </c>
      <c r="Y319" s="168">
        <v>0</v>
      </c>
      <c r="Z319" s="168">
        <v>0</v>
      </c>
      <c r="AA319" s="168">
        <v>0</v>
      </c>
      <c r="AB319" s="168">
        <v>0</v>
      </c>
      <c r="AC319" s="174">
        <v>794</v>
      </c>
    </row>
    <row r="320" spans="1:29">
      <c r="A320" s="446"/>
      <c r="B320" s="445" t="s">
        <v>36</v>
      </c>
      <c r="C320" s="440"/>
      <c r="D320" s="179">
        <v>83</v>
      </c>
      <c r="E320" s="178">
        <v>0</v>
      </c>
      <c r="F320" s="178">
        <v>41</v>
      </c>
      <c r="G320" s="178">
        <v>6</v>
      </c>
      <c r="H320" s="178">
        <v>7</v>
      </c>
      <c r="I320" s="178">
        <v>138</v>
      </c>
      <c r="J320" s="178">
        <v>0</v>
      </c>
      <c r="K320" s="178">
        <v>72</v>
      </c>
      <c r="L320" s="178">
        <v>0</v>
      </c>
      <c r="M320" s="178">
        <v>24</v>
      </c>
      <c r="N320" s="178">
        <v>77</v>
      </c>
      <c r="O320" s="178">
        <v>2</v>
      </c>
      <c r="P320" s="178">
        <v>17</v>
      </c>
      <c r="Q320" s="178">
        <v>163</v>
      </c>
      <c r="R320" s="178">
        <v>7</v>
      </c>
      <c r="S320" s="178">
        <v>1</v>
      </c>
      <c r="T320" s="178">
        <v>6</v>
      </c>
      <c r="U320" s="178">
        <v>33</v>
      </c>
      <c r="V320" s="178">
        <v>91</v>
      </c>
      <c r="W320" s="178">
        <v>27</v>
      </c>
      <c r="X320" s="178">
        <v>0</v>
      </c>
      <c r="Y320" s="178">
        <v>0</v>
      </c>
      <c r="Z320" s="178">
        <v>0</v>
      </c>
      <c r="AA320" s="178">
        <v>0</v>
      </c>
      <c r="AB320" s="178">
        <v>0</v>
      </c>
      <c r="AC320" s="180">
        <v>795</v>
      </c>
    </row>
    <row r="321" spans="1:29">
      <c r="A321" s="104" t="s">
        <v>11</v>
      </c>
      <c r="B321" s="441" t="s">
        <v>54</v>
      </c>
      <c r="C321" s="58" t="s">
        <v>55</v>
      </c>
      <c r="D321" s="169">
        <v>9</v>
      </c>
      <c r="E321" s="168">
        <v>0</v>
      </c>
      <c r="F321" s="168">
        <v>10</v>
      </c>
      <c r="G321" s="168">
        <v>0</v>
      </c>
      <c r="H321" s="168">
        <v>0</v>
      </c>
      <c r="I321" s="168">
        <v>2</v>
      </c>
      <c r="J321" s="168">
        <v>0</v>
      </c>
      <c r="K321" s="168">
        <v>1</v>
      </c>
      <c r="L321" s="168">
        <v>0</v>
      </c>
      <c r="M321" s="168">
        <v>0</v>
      </c>
      <c r="N321" s="168">
        <v>0</v>
      </c>
      <c r="O321" s="168">
        <v>0</v>
      </c>
      <c r="P321" s="168">
        <v>0</v>
      </c>
      <c r="Q321" s="168">
        <v>0</v>
      </c>
      <c r="R321" s="168">
        <v>0</v>
      </c>
      <c r="S321" s="168">
        <v>0</v>
      </c>
      <c r="T321" s="168">
        <v>0</v>
      </c>
      <c r="U321" s="168">
        <v>0</v>
      </c>
      <c r="V321" s="168">
        <v>0</v>
      </c>
      <c r="W321" s="168">
        <v>0</v>
      </c>
      <c r="X321" s="168">
        <v>0</v>
      </c>
      <c r="Y321" s="168">
        <v>0</v>
      </c>
      <c r="Z321" s="168">
        <v>0</v>
      </c>
      <c r="AA321" s="168">
        <v>0</v>
      </c>
      <c r="AB321" s="168">
        <v>0</v>
      </c>
      <c r="AC321" s="174">
        <v>22</v>
      </c>
    </row>
    <row r="322" spans="1:29">
      <c r="A322" s="104"/>
      <c r="B322" s="441"/>
      <c r="C322" s="58" t="s">
        <v>56</v>
      </c>
      <c r="D322" s="169">
        <v>38</v>
      </c>
      <c r="E322" s="168">
        <v>0</v>
      </c>
      <c r="F322" s="168">
        <v>18</v>
      </c>
      <c r="G322" s="168">
        <v>0</v>
      </c>
      <c r="H322" s="168">
        <v>0</v>
      </c>
      <c r="I322" s="168">
        <v>5</v>
      </c>
      <c r="J322" s="168">
        <v>0</v>
      </c>
      <c r="K322" s="168">
        <v>5</v>
      </c>
      <c r="L322" s="168">
        <v>0</v>
      </c>
      <c r="M322" s="168">
        <v>0</v>
      </c>
      <c r="N322" s="168">
        <v>0</v>
      </c>
      <c r="O322" s="168">
        <v>0</v>
      </c>
      <c r="P322" s="168">
        <v>0</v>
      </c>
      <c r="Q322" s="168">
        <v>1</v>
      </c>
      <c r="R322" s="168">
        <v>0</v>
      </c>
      <c r="S322" s="168">
        <v>0</v>
      </c>
      <c r="T322" s="168">
        <v>0</v>
      </c>
      <c r="U322" s="168">
        <v>0</v>
      </c>
      <c r="V322" s="168">
        <v>0</v>
      </c>
      <c r="W322" s="168">
        <v>0</v>
      </c>
      <c r="X322" s="168">
        <v>0</v>
      </c>
      <c r="Y322" s="168">
        <v>0</v>
      </c>
      <c r="Z322" s="168">
        <v>0</v>
      </c>
      <c r="AA322" s="168">
        <v>0</v>
      </c>
      <c r="AB322" s="168">
        <v>0</v>
      </c>
      <c r="AC322" s="174">
        <v>67</v>
      </c>
    </row>
    <row r="323" spans="1:29">
      <c r="A323" s="104"/>
      <c r="B323" s="441"/>
      <c r="C323" s="58" t="s">
        <v>36</v>
      </c>
      <c r="D323" s="169">
        <v>47</v>
      </c>
      <c r="E323" s="168">
        <v>0</v>
      </c>
      <c r="F323" s="168">
        <v>28</v>
      </c>
      <c r="G323" s="168">
        <v>0</v>
      </c>
      <c r="H323" s="168">
        <v>0</v>
      </c>
      <c r="I323" s="168">
        <v>7</v>
      </c>
      <c r="J323" s="168">
        <v>0</v>
      </c>
      <c r="K323" s="168">
        <v>6</v>
      </c>
      <c r="L323" s="168">
        <v>0</v>
      </c>
      <c r="M323" s="168">
        <v>0</v>
      </c>
      <c r="N323" s="168">
        <v>0</v>
      </c>
      <c r="O323" s="168">
        <v>0</v>
      </c>
      <c r="P323" s="168">
        <v>0</v>
      </c>
      <c r="Q323" s="168">
        <v>1</v>
      </c>
      <c r="R323" s="168">
        <v>0</v>
      </c>
      <c r="S323" s="168">
        <v>0</v>
      </c>
      <c r="T323" s="168">
        <v>0</v>
      </c>
      <c r="U323" s="168">
        <v>0</v>
      </c>
      <c r="V323" s="168">
        <v>0</v>
      </c>
      <c r="W323" s="168">
        <v>0</v>
      </c>
      <c r="X323" s="168">
        <v>0</v>
      </c>
      <c r="Y323" s="168">
        <v>0</v>
      </c>
      <c r="Z323" s="168">
        <v>0</v>
      </c>
      <c r="AA323" s="168">
        <v>0</v>
      </c>
      <c r="AB323" s="168">
        <v>0</v>
      </c>
      <c r="AC323" s="174">
        <v>89</v>
      </c>
    </row>
    <row r="324" spans="1:29">
      <c r="A324" s="104"/>
      <c r="B324" s="445" t="s">
        <v>57</v>
      </c>
      <c r="C324" s="440" t="s">
        <v>57</v>
      </c>
      <c r="D324" s="179">
        <v>6</v>
      </c>
      <c r="E324" s="178">
        <v>0</v>
      </c>
      <c r="F324" s="178">
        <v>2</v>
      </c>
      <c r="G324" s="178">
        <v>0</v>
      </c>
      <c r="H324" s="178">
        <v>0</v>
      </c>
      <c r="I324" s="178">
        <v>2</v>
      </c>
      <c r="J324" s="178">
        <v>0</v>
      </c>
      <c r="K324" s="178">
        <v>0</v>
      </c>
      <c r="L324" s="178">
        <v>0</v>
      </c>
      <c r="M324" s="178">
        <v>0</v>
      </c>
      <c r="N324" s="178">
        <v>0</v>
      </c>
      <c r="O324" s="178">
        <v>0</v>
      </c>
      <c r="P324" s="178">
        <v>0</v>
      </c>
      <c r="Q324" s="178">
        <v>0</v>
      </c>
      <c r="R324" s="178">
        <v>0</v>
      </c>
      <c r="S324" s="178">
        <v>0</v>
      </c>
      <c r="T324" s="178">
        <v>0</v>
      </c>
      <c r="U324" s="178">
        <v>0</v>
      </c>
      <c r="V324" s="178">
        <v>0</v>
      </c>
      <c r="W324" s="178">
        <v>0</v>
      </c>
      <c r="X324" s="178">
        <v>0</v>
      </c>
      <c r="Y324" s="178">
        <v>0</v>
      </c>
      <c r="Z324" s="178">
        <v>0</v>
      </c>
      <c r="AA324" s="178">
        <v>0</v>
      </c>
      <c r="AB324" s="178">
        <v>0</v>
      </c>
      <c r="AC324" s="180">
        <v>10</v>
      </c>
    </row>
    <row r="325" spans="1:29">
      <c r="A325" s="446"/>
      <c r="B325" s="443" t="s">
        <v>36</v>
      </c>
      <c r="C325" s="444"/>
      <c r="D325" s="170">
        <v>53</v>
      </c>
      <c r="E325" s="171">
        <v>0</v>
      </c>
      <c r="F325" s="171">
        <v>30</v>
      </c>
      <c r="G325" s="171">
        <v>0</v>
      </c>
      <c r="H325" s="171">
        <v>0</v>
      </c>
      <c r="I325" s="171">
        <v>9</v>
      </c>
      <c r="J325" s="171">
        <v>0</v>
      </c>
      <c r="K325" s="171">
        <v>6</v>
      </c>
      <c r="L325" s="171">
        <v>0</v>
      </c>
      <c r="M325" s="171">
        <v>0</v>
      </c>
      <c r="N325" s="171">
        <v>0</v>
      </c>
      <c r="O325" s="171">
        <v>0</v>
      </c>
      <c r="P325" s="171">
        <v>0</v>
      </c>
      <c r="Q325" s="171">
        <v>1</v>
      </c>
      <c r="R325" s="171">
        <v>0</v>
      </c>
      <c r="S325" s="171">
        <v>0</v>
      </c>
      <c r="T325" s="171">
        <v>0</v>
      </c>
      <c r="U325" s="171">
        <v>0</v>
      </c>
      <c r="V325" s="171">
        <v>0</v>
      </c>
      <c r="W325" s="171">
        <v>0</v>
      </c>
      <c r="X325" s="171">
        <v>0</v>
      </c>
      <c r="Y325" s="171">
        <v>0</v>
      </c>
      <c r="Z325" s="171">
        <v>0</v>
      </c>
      <c r="AA325" s="171">
        <v>0</v>
      </c>
      <c r="AB325" s="171">
        <v>0</v>
      </c>
      <c r="AC325" s="175">
        <v>99</v>
      </c>
    </row>
    <row r="326" spans="1:29" ht="26.25">
      <c r="A326" s="446" t="s">
        <v>12</v>
      </c>
      <c r="B326" s="443"/>
      <c r="C326" s="444"/>
      <c r="D326" s="170">
        <v>639</v>
      </c>
      <c r="E326" s="171">
        <v>1</v>
      </c>
      <c r="F326" s="171">
        <v>270</v>
      </c>
      <c r="G326" s="171">
        <v>0</v>
      </c>
      <c r="H326" s="171">
        <v>0</v>
      </c>
      <c r="I326" s="171">
        <v>198</v>
      </c>
      <c r="J326" s="171">
        <v>0</v>
      </c>
      <c r="K326" s="171">
        <v>91</v>
      </c>
      <c r="L326" s="171">
        <v>0</v>
      </c>
      <c r="M326" s="171">
        <v>0</v>
      </c>
      <c r="N326" s="171">
        <v>0</v>
      </c>
      <c r="O326" s="171">
        <v>1</v>
      </c>
      <c r="P326" s="171">
        <v>12</v>
      </c>
      <c r="Q326" s="171">
        <v>23</v>
      </c>
      <c r="R326" s="171">
        <v>5</v>
      </c>
      <c r="S326" s="171">
        <v>2</v>
      </c>
      <c r="T326" s="171">
        <v>0</v>
      </c>
      <c r="U326" s="171">
        <v>20</v>
      </c>
      <c r="V326" s="171">
        <v>0</v>
      </c>
      <c r="W326" s="171">
        <v>1</v>
      </c>
      <c r="X326" s="171">
        <v>0</v>
      </c>
      <c r="Y326" s="171">
        <v>0</v>
      </c>
      <c r="Z326" s="171">
        <v>0</v>
      </c>
      <c r="AA326" s="171">
        <v>1</v>
      </c>
      <c r="AB326" s="171">
        <v>0</v>
      </c>
      <c r="AC326" s="175">
        <v>1264</v>
      </c>
    </row>
    <row r="327" spans="1:29">
      <c r="A327" s="104" t="s">
        <v>13</v>
      </c>
      <c r="B327" s="441" t="s">
        <v>183</v>
      </c>
      <c r="C327" s="58" t="s">
        <v>58</v>
      </c>
      <c r="D327" s="169">
        <v>41</v>
      </c>
      <c r="E327" s="168">
        <v>0</v>
      </c>
      <c r="F327" s="168">
        <v>21</v>
      </c>
      <c r="G327" s="168">
        <v>0</v>
      </c>
      <c r="H327" s="168">
        <v>0</v>
      </c>
      <c r="I327" s="168">
        <v>11</v>
      </c>
      <c r="J327" s="168">
        <v>0</v>
      </c>
      <c r="K327" s="168">
        <v>6</v>
      </c>
      <c r="L327" s="168">
        <v>0</v>
      </c>
      <c r="M327" s="168">
        <v>0</v>
      </c>
      <c r="N327" s="168">
        <v>0</v>
      </c>
      <c r="O327" s="168">
        <v>0</v>
      </c>
      <c r="P327" s="168">
        <v>0</v>
      </c>
      <c r="Q327" s="168">
        <v>2</v>
      </c>
      <c r="R327" s="168">
        <v>1</v>
      </c>
      <c r="S327" s="168">
        <v>0</v>
      </c>
      <c r="T327" s="168">
        <v>0</v>
      </c>
      <c r="U327" s="168">
        <v>0</v>
      </c>
      <c r="V327" s="168">
        <v>0</v>
      </c>
      <c r="W327" s="168">
        <v>0</v>
      </c>
      <c r="X327" s="168">
        <v>0</v>
      </c>
      <c r="Y327" s="168">
        <v>0</v>
      </c>
      <c r="Z327" s="168">
        <v>0</v>
      </c>
      <c r="AA327" s="168">
        <v>0</v>
      </c>
      <c r="AB327" s="168">
        <v>0</v>
      </c>
      <c r="AC327" s="174">
        <v>82</v>
      </c>
    </row>
    <row r="328" spans="1:29">
      <c r="A328" s="104"/>
      <c r="B328" s="441"/>
      <c r="C328" s="58" t="s">
        <v>59</v>
      </c>
      <c r="D328" s="169">
        <v>213</v>
      </c>
      <c r="E328" s="168">
        <v>0</v>
      </c>
      <c r="F328" s="168">
        <v>57</v>
      </c>
      <c r="G328" s="168">
        <v>0</v>
      </c>
      <c r="H328" s="168">
        <v>0</v>
      </c>
      <c r="I328" s="168">
        <v>94</v>
      </c>
      <c r="J328" s="168">
        <v>0</v>
      </c>
      <c r="K328" s="168">
        <v>51</v>
      </c>
      <c r="L328" s="168">
        <v>1</v>
      </c>
      <c r="M328" s="168">
        <v>1</v>
      </c>
      <c r="N328" s="168">
        <v>0</v>
      </c>
      <c r="O328" s="168">
        <v>4</v>
      </c>
      <c r="P328" s="168">
        <v>10</v>
      </c>
      <c r="Q328" s="168">
        <v>50</v>
      </c>
      <c r="R328" s="168">
        <v>5</v>
      </c>
      <c r="S328" s="168">
        <v>1</v>
      </c>
      <c r="T328" s="168">
        <v>0</v>
      </c>
      <c r="U328" s="168">
        <v>17</v>
      </c>
      <c r="V328" s="168">
        <v>0</v>
      </c>
      <c r="W328" s="168">
        <v>1</v>
      </c>
      <c r="X328" s="168">
        <v>0</v>
      </c>
      <c r="Y328" s="168">
        <v>0</v>
      </c>
      <c r="Z328" s="168">
        <v>0</v>
      </c>
      <c r="AA328" s="168">
        <v>0</v>
      </c>
      <c r="AB328" s="168">
        <v>0</v>
      </c>
      <c r="AC328" s="174">
        <v>505</v>
      </c>
    </row>
    <row r="329" spans="1:29">
      <c r="A329" s="104"/>
      <c r="B329" s="441"/>
      <c r="C329" s="58" t="s">
        <v>36</v>
      </c>
      <c r="D329" s="169">
        <v>254</v>
      </c>
      <c r="E329" s="168">
        <v>0</v>
      </c>
      <c r="F329" s="168">
        <v>78</v>
      </c>
      <c r="G329" s="168">
        <v>0</v>
      </c>
      <c r="H329" s="168">
        <v>0</v>
      </c>
      <c r="I329" s="168">
        <v>105</v>
      </c>
      <c r="J329" s="168">
        <v>0</v>
      </c>
      <c r="K329" s="168">
        <v>57</v>
      </c>
      <c r="L329" s="168">
        <v>1</v>
      </c>
      <c r="M329" s="168">
        <v>1</v>
      </c>
      <c r="N329" s="168">
        <v>0</v>
      </c>
      <c r="O329" s="168">
        <v>4</v>
      </c>
      <c r="P329" s="168">
        <v>10</v>
      </c>
      <c r="Q329" s="168">
        <v>52</v>
      </c>
      <c r="R329" s="168">
        <v>6</v>
      </c>
      <c r="S329" s="168">
        <v>1</v>
      </c>
      <c r="T329" s="168">
        <v>0</v>
      </c>
      <c r="U329" s="168">
        <v>17</v>
      </c>
      <c r="V329" s="168">
        <v>0</v>
      </c>
      <c r="W329" s="168">
        <v>1</v>
      </c>
      <c r="X329" s="168">
        <v>0</v>
      </c>
      <c r="Y329" s="168">
        <v>0</v>
      </c>
      <c r="Z329" s="168">
        <v>0</v>
      </c>
      <c r="AA329" s="168">
        <v>0</v>
      </c>
      <c r="AB329" s="168">
        <v>0</v>
      </c>
      <c r="AC329" s="174">
        <v>587</v>
      </c>
    </row>
    <row r="330" spans="1:29">
      <c r="A330" s="104"/>
      <c r="B330" s="442" t="s">
        <v>60</v>
      </c>
      <c r="C330" s="429" t="s">
        <v>61</v>
      </c>
      <c r="D330" s="172">
        <v>42</v>
      </c>
      <c r="E330" s="173">
        <v>0</v>
      </c>
      <c r="F330" s="173">
        <v>12</v>
      </c>
      <c r="G330" s="173">
        <v>0</v>
      </c>
      <c r="H330" s="173">
        <v>0</v>
      </c>
      <c r="I330" s="173">
        <v>25</v>
      </c>
      <c r="J330" s="173">
        <v>0</v>
      </c>
      <c r="K330" s="173">
        <v>7</v>
      </c>
      <c r="L330" s="173">
        <v>0</v>
      </c>
      <c r="M330" s="173">
        <v>0</v>
      </c>
      <c r="N330" s="173">
        <v>0</v>
      </c>
      <c r="O330" s="173">
        <v>0</v>
      </c>
      <c r="P330" s="173">
        <v>1</v>
      </c>
      <c r="Q330" s="173">
        <v>6</v>
      </c>
      <c r="R330" s="173">
        <v>1</v>
      </c>
      <c r="S330" s="173">
        <v>0</v>
      </c>
      <c r="T330" s="173">
        <v>0</v>
      </c>
      <c r="U330" s="173">
        <v>1</v>
      </c>
      <c r="V330" s="173">
        <v>0</v>
      </c>
      <c r="W330" s="173">
        <v>0</v>
      </c>
      <c r="X330" s="173">
        <v>0</v>
      </c>
      <c r="Y330" s="173">
        <v>0</v>
      </c>
      <c r="Z330" s="173">
        <v>0</v>
      </c>
      <c r="AA330" s="173">
        <v>0</v>
      </c>
      <c r="AB330" s="173">
        <v>0</v>
      </c>
      <c r="AC330" s="291">
        <v>95</v>
      </c>
    </row>
    <row r="331" spans="1:29">
      <c r="A331" s="104"/>
      <c r="B331" s="441"/>
      <c r="C331" s="58" t="s">
        <v>63</v>
      </c>
      <c r="D331" s="169">
        <v>138</v>
      </c>
      <c r="E331" s="168">
        <v>0</v>
      </c>
      <c r="F331" s="168">
        <v>57</v>
      </c>
      <c r="G331" s="168">
        <v>0</v>
      </c>
      <c r="H331" s="168">
        <v>0</v>
      </c>
      <c r="I331" s="168">
        <v>199</v>
      </c>
      <c r="J331" s="168">
        <v>0</v>
      </c>
      <c r="K331" s="168">
        <v>99</v>
      </c>
      <c r="L331" s="168">
        <v>0</v>
      </c>
      <c r="M331" s="168">
        <v>0</v>
      </c>
      <c r="N331" s="168">
        <v>0</v>
      </c>
      <c r="O331" s="168">
        <v>8</v>
      </c>
      <c r="P331" s="168">
        <v>40</v>
      </c>
      <c r="Q331" s="168">
        <v>838</v>
      </c>
      <c r="R331" s="168">
        <v>109</v>
      </c>
      <c r="S331" s="168">
        <v>2</v>
      </c>
      <c r="T331" s="168">
        <v>0</v>
      </c>
      <c r="U331" s="168">
        <v>87</v>
      </c>
      <c r="V331" s="168">
        <v>0</v>
      </c>
      <c r="W331" s="168">
        <v>56</v>
      </c>
      <c r="X331" s="168">
        <v>0</v>
      </c>
      <c r="Y331" s="168">
        <v>0</v>
      </c>
      <c r="Z331" s="168">
        <v>0</v>
      </c>
      <c r="AA331" s="168">
        <v>0</v>
      </c>
      <c r="AB331" s="168">
        <v>0</v>
      </c>
      <c r="AC331" s="174">
        <v>1633</v>
      </c>
    </row>
    <row r="332" spans="1:29">
      <c r="A332" s="104"/>
      <c r="B332" s="441"/>
      <c r="C332" s="58" t="s">
        <v>292</v>
      </c>
      <c r="D332" s="169">
        <v>284</v>
      </c>
      <c r="E332" s="168">
        <v>0</v>
      </c>
      <c r="F332" s="168">
        <v>129</v>
      </c>
      <c r="G332" s="168">
        <v>0</v>
      </c>
      <c r="H332" s="168">
        <v>0</v>
      </c>
      <c r="I332" s="168">
        <v>255</v>
      </c>
      <c r="J332" s="168">
        <v>0</v>
      </c>
      <c r="K332" s="168">
        <v>136</v>
      </c>
      <c r="L332" s="168">
        <v>0</v>
      </c>
      <c r="M332" s="168">
        <v>0</v>
      </c>
      <c r="N332" s="168">
        <v>1</v>
      </c>
      <c r="O332" s="168">
        <v>15</v>
      </c>
      <c r="P332" s="168">
        <v>69</v>
      </c>
      <c r="Q332" s="168">
        <v>706</v>
      </c>
      <c r="R332" s="168">
        <v>69</v>
      </c>
      <c r="S332" s="168">
        <v>8</v>
      </c>
      <c r="T332" s="168">
        <v>0</v>
      </c>
      <c r="U332" s="168">
        <v>137</v>
      </c>
      <c r="V332" s="168">
        <v>1</v>
      </c>
      <c r="W332" s="168">
        <v>49</v>
      </c>
      <c r="X332" s="168">
        <v>0</v>
      </c>
      <c r="Y332" s="168">
        <v>0</v>
      </c>
      <c r="Z332" s="168">
        <v>0</v>
      </c>
      <c r="AA332" s="168">
        <v>0</v>
      </c>
      <c r="AB332" s="168">
        <v>0</v>
      </c>
      <c r="AC332" s="174">
        <v>1859</v>
      </c>
    </row>
    <row r="333" spans="1:29">
      <c r="A333" s="104"/>
      <c r="B333" s="443"/>
      <c r="C333" s="444" t="s">
        <v>36</v>
      </c>
      <c r="D333" s="170">
        <v>464</v>
      </c>
      <c r="E333" s="171">
        <v>0</v>
      </c>
      <c r="F333" s="171">
        <v>198</v>
      </c>
      <c r="G333" s="171">
        <v>0</v>
      </c>
      <c r="H333" s="171">
        <v>0</v>
      </c>
      <c r="I333" s="171">
        <v>479</v>
      </c>
      <c r="J333" s="171">
        <v>0</v>
      </c>
      <c r="K333" s="171">
        <v>242</v>
      </c>
      <c r="L333" s="171">
        <v>0</v>
      </c>
      <c r="M333" s="171">
        <v>0</v>
      </c>
      <c r="N333" s="171">
        <v>1</v>
      </c>
      <c r="O333" s="171">
        <v>23</v>
      </c>
      <c r="P333" s="171">
        <v>110</v>
      </c>
      <c r="Q333" s="171">
        <v>1550</v>
      </c>
      <c r="R333" s="171">
        <v>179</v>
      </c>
      <c r="S333" s="171">
        <v>10</v>
      </c>
      <c r="T333" s="171">
        <v>0</v>
      </c>
      <c r="U333" s="171">
        <v>225</v>
      </c>
      <c r="V333" s="171">
        <v>1</v>
      </c>
      <c r="W333" s="171">
        <v>105</v>
      </c>
      <c r="X333" s="171">
        <v>0</v>
      </c>
      <c r="Y333" s="171">
        <v>0</v>
      </c>
      <c r="Z333" s="171">
        <v>0</v>
      </c>
      <c r="AA333" s="171">
        <v>0</v>
      </c>
      <c r="AB333" s="171">
        <v>0</v>
      </c>
      <c r="AC333" s="175">
        <v>3587</v>
      </c>
    </row>
    <row r="334" spans="1:29">
      <c r="A334" s="104"/>
      <c r="B334" s="443" t="s">
        <v>64</v>
      </c>
      <c r="C334" s="444" t="s">
        <v>64</v>
      </c>
      <c r="D334" s="170">
        <v>246</v>
      </c>
      <c r="E334" s="171">
        <v>0</v>
      </c>
      <c r="F334" s="171">
        <v>113</v>
      </c>
      <c r="G334" s="171">
        <v>0</v>
      </c>
      <c r="H334" s="171">
        <v>2</v>
      </c>
      <c r="I334" s="171">
        <v>364</v>
      </c>
      <c r="J334" s="171">
        <v>0</v>
      </c>
      <c r="K334" s="171">
        <v>231</v>
      </c>
      <c r="L334" s="171">
        <v>0</v>
      </c>
      <c r="M334" s="171">
        <v>2</v>
      </c>
      <c r="N334" s="171">
        <v>3</v>
      </c>
      <c r="O334" s="171">
        <v>11</v>
      </c>
      <c r="P334" s="171">
        <v>69</v>
      </c>
      <c r="Q334" s="171">
        <v>1044</v>
      </c>
      <c r="R334" s="171">
        <v>115</v>
      </c>
      <c r="S334" s="171">
        <v>3</v>
      </c>
      <c r="T334" s="171">
        <v>0</v>
      </c>
      <c r="U334" s="171">
        <v>89</v>
      </c>
      <c r="V334" s="171">
        <v>0</v>
      </c>
      <c r="W334" s="171">
        <v>28</v>
      </c>
      <c r="X334" s="171">
        <v>0</v>
      </c>
      <c r="Y334" s="171">
        <v>0</v>
      </c>
      <c r="Z334" s="171">
        <v>0</v>
      </c>
      <c r="AA334" s="171">
        <v>0</v>
      </c>
      <c r="AB334" s="171">
        <v>0</v>
      </c>
      <c r="AC334" s="175">
        <v>2320</v>
      </c>
    </row>
    <row r="335" spans="1:29">
      <c r="A335" s="104"/>
      <c r="B335" s="445" t="s">
        <v>65</v>
      </c>
      <c r="C335" s="440" t="s">
        <v>65</v>
      </c>
      <c r="D335" s="179">
        <v>0</v>
      </c>
      <c r="E335" s="178">
        <v>0</v>
      </c>
      <c r="F335" s="178">
        <v>0</v>
      </c>
      <c r="G335" s="178">
        <v>0</v>
      </c>
      <c r="H335" s="178">
        <v>0</v>
      </c>
      <c r="I335" s="178">
        <v>0</v>
      </c>
      <c r="J335" s="178">
        <v>0</v>
      </c>
      <c r="K335" s="178">
        <v>0</v>
      </c>
      <c r="L335" s="178">
        <v>0</v>
      </c>
      <c r="M335" s="178">
        <v>0</v>
      </c>
      <c r="N335" s="178">
        <v>0</v>
      </c>
      <c r="O335" s="178">
        <v>0</v>
      </c>
      <c r="P335" s="178">
        <v>0</v>
      </c>
      <c r="Q335" s="178">
        <v>0</v>
      </c>
      <c r="R335" s="178">
        <v>0</v>
      </c>
      <c r="S335" s="178">
        <v>0</v>
      </c>
      <c r="T335" s="178">
        <v>0</v>
      </c>
      <c r="U335" s="178">
        <v>1</v>
      </c>
      <c r="V335" s="178">
        <v>0</v>
      </c>
      <c r="W335" s="178">
        <v>0</v>
      </c>
      <c r="X335" s="178">
        <v>0</v>
      </c>
      <c r="Y335" s="178">
        <v>0</v>
      </c>
      <c r="Z335" s="178">
        <v>0</v>
      </c>
      <c r="AA335" s="178">
        <v>0</v>
      </c>
      <c r="AB335" s="178">
        <v>0</v>
      </c>
      <c r="AC335" s="180">
        <v>1</v>
      </c>
    </row>
    <row r="336" spans="1:29">
      <c r="A336" s="446"/>
      <c r="B336" s="443" t="s">
        <v>36</v>
      </c>
      <c r="C336" s="444"/>
      <c r="D336" s="170">
        <v>964</v>
      </c>
      <c r="E336" s="171">
        <v>0</v>
      </c>
      <c r="F336" s="171">
        <v>389</v>
      </c>
      <c r="G336" s="171">
        <v>0</v>
      </c>
      <c r="H336" s="171">
        <v>2</v>
      </c>
      <c r="I336" s="171">
        <v>948</v>
      </c>
      <c r="J336" s="171">
        <v>0</v>
      </c>
      <c r="K336" s="171">
        <v>530</v>
      </c>
      <c r="L336" s="171">
        <v>1</v>
      </c>
      <c r="M336" s="171">
        <v>3</v>
      </c>
      <c r="N336" s="171">
        <v>4</v>
      </c>
      <c r="O336" s="171">
        <v>38</v>
      </c>
      <c r="P336" s="171">
        <v>189</v>
      </c>
      <c r="Q336" s="171">
        <v>2646</v>
      </c>
      <c r="R336" s="171">
        <v>300</v>
      </c>
      <c r="S336" s="171">
        <v>14</v>
      </c>
      <c r="T336" s="171">
        <v>0</v>
      </c>
      <c r="U336" s="171">
        <v>332</v>
      </c>
      <c r="V336" s="171">
        <v>1</v>
      </c>
      <c r="W336" s="171">
        <v>134</v>
      </c>
      <c r="X336" s="171">
        <v>0</v>
      </c>
      <c r="Y336" s="171">
        <v>0</v>
      </c>
      <c r="Z336" s="171">
        <v>0</v>
      </c>
      <c r="AA336" s="171">
        <v>0</v>
      </c>
      <c r="AB336" s="171">
        <v>0</v>
      </c>
      <c r="AC336" s="175">
        <v>6495</v>
      </c>
    </row>
    <row r="337" spans="1:29">
      <c r="A337" s="104" t="s">
        <v>14</v>
      </c>
      <c r="B337" s="441" t="s">
        <v>66</v>
      </c>
      <c r="C337" s="58" t="s">
        <v>66</v>
      </c>
      <c r="D337" s="169">
        <v>234</v>
      </c>
      <c r="E337" s="168">
        <v>0</v>
      </c>
      <c r="F337" s="168">
        <v>239</v>
      </c>
      <c r="G337" s="168">
        <v>2</v>
      </c>
      <c r="H337" s="168">
        <v>3</v>
      </c>
      <c r="I337" s="168">
        <v>342</v>
      </c>
      <c r="J337" s="168">
        <v>0</v>
      </c>
      <c r="K337" s="168">
        <v>235</v>
      </c>
      <c r="L337" s="168">
        <v>0</v>
      </c>
      <c r="M337" s="168">
        <v>3</v>
      </c>
      <c r="N337" s="168">
        <v>23</v>
      </c>
      <c r="O337" s="168">
        <v>12</v>
      </c>
      <c r="P337" s="168">
        <v>65</v>
      </c>
      <c r="Q337" s="168">
        <v>497</v>
      </c>
      <c r="R337" s="168">
        <v>43</v>
      </c>
      <c r="S337" s="168">
        <v>5</v>
      </c>
      <c r="T337" s="168">
        <v>0</v>
      </c>
      <c r="U337" s="168">
        <v>97</v>
      </c>
      <c r="V337" s="168">
        <v>10</v>
      </c>
      <c r="W337" s="168">
        <v>24</v>
      </c>
      <c r="X337" s="168">
        <v>0</v>
      </c>
      <c r="Y337" s="168">
        <v>0</v>
      </c>
      <c r="Z337" s="168">
        <v>0</v>
      </c>
      <c r="AA337" s="168">
        <v>0</v>
      </c>
      <c r="AB337" s="168">
        <v>0</v>
      </c>
      <c r="AC337" s="174">
        <v>1834</v>
      </c>
    </row>
    <row r="338" spans="1:29">
      <c r="A338" s="104"/>
      <c r="B338" s="442" t="s">
        <v>67</v>
      </c>
      <c r="C338" s="429" t="s">
        <v>68</v>
      </c>
      <c r="D338" s="172">
        <v>1</v>
      </c>
      <c r="E338" s="173">
        <v>0</v>
      </c>
      <c r="F338" s="173">
        <v>4</v>
      </c>
      <c r="G338" s="173">
        <v>0</v>
      </c>
      <c r="H338" s="173">
        <v>0</v>
      </c>
      <c r="I338" s="173">
        <v>5</v>
      </c>
      <c r="J338" s="173">
        <v>0</v>
      </c>
      <c r="K338" s="173">
        <v>5</v>
      </c>
      <c r="L338" s="173">
        <v>0</v>
      </c>
      <c r="M338" s="173">
        <v>2</v>
      </c>
      <c r="N338" s="173">
        <v>3</v>
      </c>
      <c r="O338" s="173">
        <v>0</v>
      </c>
      <c r="P338" s="173">
        <v>0</v>
      </c>
      <c r="Q338" s="173">
        <v>14</v>
      </c>
      <c r="R338" s="173">
        <v>0</v>
      </c>
      <c r="S338" s="173">
        <v>0</v>
      </c>
      <c r="T338" s="173">
        <v>0</v>
      </c>
      <c r="U338" s="173">
        <v>0</v>
      </c>
      <c r="V338" s="173">
        <v>1</v>
      </c>
      <c r="W338" s="173">
        <v>0</v>
      </c>
      <c r="X338" s="173">
        <v>0</v>
      </c>
      <c r="Y338" s="173">
        <v>0</v>
      </c>
      <c r="Z338" s="173">
        <v>0</v>
      </c>
      <c r="AA338" s="173">
        <v>0</v>
      </c>
      <c r="AB338" s="173">
        <v>0</v>
      </c>
      <c r="AC338" s="291">
        <v>35</v>
      </c>
    </row>
    <row r="339" spans="1:29">
      <c r="A339" s="104"/>
      <c r="B339" s="441"/>
      <c r="C339" s="58" t="s">
        <v>69</v>
      </c>
      <c r="D339" s="169">
        <v>4</v>
      </c>
      <c r="E339" s="168">
        <v>0</v>
      </c>
      <c r="F339" s="168">
        <v>9</v>
      </c>
      <c r="G339" s="168">
        <v>0</v>
      </c>
      <c r="H339" s="168">
        <v>0</v>
      </c>
      <c r="I339" s="168">
        <v>10</v>
      </c>
      <c r="J339" s="168">
        <v>0</v>
      </c>
      <c r="K339" s="168">
        <v>4</v>
      </c>
      <c r="L339" s="168">
        <v>0</v>
      </c>
      <c r="M339" s="168">
        <v>0</v>
      </c>
      <c r="N339" s="168">
        <v>0</v>
      </c>
      <c r="O339" s="168">
        <v>0</v>
      </c>
      <c r="P339" s="168">
        <v>1</v>
      </c>
      <c r="Q339" s="168">
        <v>2</v>
      </c>
      <c r="R339" s="168">
        <v>0</v>
      </c>
      <c r="S339" s="168">
        <v>0</v>
      </c>
      <c r="T339" s="168">
        <v>0</v>
      </c>
      <c r="U339" s="168">
        <v>4</v>
      </c>
      <c r="V339" s="168">
        <v>0</v>
      </c>
      <c r="W339" s="168">
        <v>1</v>
      </c>
      <c r="X339" s="168">
        <v>0</v>
      </c>
      <c r="Y339" s="168">
        <v>0</v>
      </c>
      <c r="Z339" s="168">
        <v>0</v>
      </c>
      <c r="AA339" s="168">
        <v>0</v>
      </c>
      <c r="AB339" s="168">
        <v>0</v>
      </c>
      <c r="AC339" s="174">
        <v>35</v>
      </c>
    </row>
    <row r="340" spans="1:29" ht="26.25">
      <c r="A340" s="104"/>
      <c r="B340" s="441"/>
      <c r="C340" s="58" t="s">
        <v>70</v>
      </c>
      <c r="D340" s="169">
        <v>3</v>
      </c>
      <c r="E340" s="168">
        <v>0</v>
      </c>
      <c r="F340" s="168">
        <v>2</v>
      </c>
      <c r="G340" s="168">
        <v>0</v>
      </c>
      <c r="H340" s="168">
        <v>0</v>
      </c>
      <c r="I340" s="168">
        <v>1</v>
      </c>
      <c r="J340" s="168">
        <v>0</v>
      </c>
      <c r="K340" s="168">
        <v>0</v>
      </c>
      <c r="L340" s="168">
        <v>0</v>
      </c>
      <c r="M340" s="168">
        <v>0</v>
      </c>
      <c r="N340" s="168">
        <v>0</v>
      </c>
      <c r="O340" s="168">
        <v>0</v>
      </c>
      <c r="P340" s="168">
        <v>0</v>
      </c>
      <c r="Q340" s="168">
        <v>0</v>
      </c>
      <c r="R340" s="168">
        <v>0</v>
      </c>
      <c r="S340" s="168">
        <v>0</v>
      </c>
      <c r="T340" s="168">
        <v>0</v>
      </c>
      <c r="U340" s="168">
        <v>0</v>
      </c>
      <c r="V340" s="168">
        <v>0</v>
      </c>
      <c r="W340" s="168">
        <v>0</v>
      </c>
      <c r="X340" s="168">
        <v>0</v>
      </c>
      <c r="Y340" s="168">
        <v>0</v>
      </c>
      <c r="Z340" s="168">
        <v>0</v>
      </c>
      <c r="AA340" s="168">
        <v>0</v>
      </c>
      <c r="AB340" s="168">
        <v>0</v>
      </c>
      <c r="AC340" s="174">
        <v>6</v>
      </c>
    </row>
    <row r="341" spans="1:29">
      <c r="A341" s="104"/>
      <c r="B341" s="443"/>
      <c r="C341" s="444" t="s">
        <v>36</v>
      </c>
      <c r="D341" s="170">
        <v>8</v>
      </c>
      <c r="E341" s="171">
        <v>0</v>
      </c>
      <c r="F341" s="171">
        <v>15</v>
      </c>
      <c r="G341" s="171">
        <v>0</v>
      </c>
      <c r="H341" s="171">
        <v>0</v>
      </c>
      <c r="I341" s="171">
        <v>16</v>
      </c>
      <c r="J341" s="171">
        <v>0</v>
      </c>
      <c r="K341" s="171">
        <v>9</v>
      </c>
      <c r="L341" s="171">
        <v>0</v>
      </c>
      <c r="M341" s="171">
        <v>2</v>
      </c>
      <c r="N341" s="171">
        <v>3</v>
      </c>
      <c r="O341" s="171">
        <v>0</v>
      </c>
      <c r="P341" s="171">
        <v>1</v>
      </c>
      <c r="Q341" s="171">
        <v>16</v>
      </c>
      <c r="R341" s="171">
        <v>0</v>
      </c>
      <c r="S341" s="171">
        <v>0</v>
      </c>
      <c r="T341" s="171">
        <v>0</v>
      </c>
      <c r="U341" s="171">
        <v>4</v>
      </c>
      <c r="V341" s="171">
        <v>1</v>
      </c>
      <c r="W341" s="171">
        <v>1</v>
      </c>
      <c r="X341" s="171">
        <v>0</v>
      </c>
      <c r="Y341" s="171">
        <v>0</v>
      </c>
      <c r="Z341" s="171">
        <v>0</v>
      </c>
      <c r="AA341" s="171">
        <v>0</v>
      </c>
      <c r="AB341" s="171">
        <v>0</v>
      </c>
      <c r="AC341" s="175">
        <v>76</v>
      </c>
    </row>
    <row r="342" spans="1:29">
      <c r="A342" s="104"/>
      <c r="B342" s="441" t="s">
        <v>184</v>
      </c>
      <c r="C342" s="58" t="s">
        <v>71</v>
      </c>
      <c r="D342" s="169">
        <v>1</v>
      </c>
      <c r="E342" s="168">
        <v>0</v>
      </c>
      <c r="F342" s="168">
        <v>0</v>
      </c>
      <c r="G342" s="168">
        <v>0</v>
      </c>
      <c r="H342" s="168">
        <v>0</v>
      </c>
      <c r="I342" s="168">
        <v>0</v>
      </c>
      <c r="J342" s="168">
        <v>0</v>
      </c>
      <c r="K342" s="168">
        <v>0</v>
      </c>
      <c r="L342" s="168">
        <v>0</v>
      </c>
      <c r="M342" s="168">
        <v>0</v>
      </c>
      <c r="N342" s="168">
        <v>0</v>
      </c>
      <c r="O342" s="168">
        <v>0</v>
      </c>
      <c r="P342" s="168">
        <v>0</v>
      </c>
      <c r="Q342" s="168">
        <v>0</v>
      </c>
      <c r="R342" s="168">
        <v>0</v>
      </c>
      <c r="S342" s="168">
        <v>0</v>
      </c>
      <c r="T342" s="168">
        <v>0</v>
      </c>
      <c r="U342" s="168">
        <v>0</v>
      </c>
      <c r="V342" s="168">
        <v>1</v>
      </c>
      <c r="W342" s="168">
        <v>2</v>
      </c>
      <c r="X342" s="168">
        <v>0</v>
      </c>
      <c r="Y342" s="168">
        <v>0</v>
      </c>
      <c r="Z342" s="168">
        <v>0</v>
      </c>
      <c r="AA342" s="168">
        <v>0</v>
      </c>
      <c r="AB342" s="168">
        <v>0</v>
      </c>
      <c r="AC342" s="174">
        <v>4</v>
      </c>
    </row>
    <row r="343" spans="1:29">
      <c r="A343" s="104"/>
      <c r="B343" s="441"/>
      <c r="C343" s="58" t="s">
        <v>72</v>
      </c>
      <c r="D343" s="169">
        <v>0</v>
      </c>
      <c r="E343" s="168">
        <v>0</v>
      </c>
      <c r="F343" s="168">
        <v>2</v>
      </c>
      <c r="G343" s="168">
        <v>0</v>
      </c>
      <c r="H343" s="168">
        <v>0</v>
      </c>
      <c r="I343" s="168">
        <v>2</v>
      </c>
      <c r="J343" s="168">
        <v>0</v>
      </c>
      <c r="K343" s="168">
        <v>3</v>
      </c>
      <c r="L343" s="168">
        <v>0</v>
      </c>
      <c r="M343" s="168">
        <v>0</v>
      </c>
      <c r="N343" s="168">
        <v>0</v>
      </c>
      <c r="O343" s="168">
        <v>1</v>
      </c>
      <c r="P343" s="168">
        <v>1</v>
      </c>
      <c r="Q343" s="168">
        <v>7</v>
      </c>
      <c r="R343" s="168">
        <v>1</v>
      </c>
      <c r="S343" s="168">
        <v>0</v>
      </c>
      <c r="T343" s="168">
        <v>0</v>
      </c>
      <c r="U343" s="168">
        <v>5</v>
      </c>
      <c r="V343" s="168">
        <v>0</v>
      </c>
      <c r="W343" s="168">
        <v>1</v>
      </c>
      <c r="X343" s="168">
        <v>0</v>
      </c>
      <c r="Y343" s="168">
        <v>0</v>
      </c>
      <c r="Z343" s="168">
        <v>0</v>
      </c>
      <c r="AA343" s="168">
        <v>0</v>
      </c>
      <c r="AB343" s="168">
        <v>0</v>
      </c>
      <c r="AC343" s="174">
        <v>23</v>
      </c>
    </row>
    <row r="344" spans="1:29">
      <c r="A344" s="104"/>
      <c r="B344" s="441"/>
      <c r="C344" s="58" t="s">
        <v>36</v>
      </c>
      <c r="D344" s="169">
        <v>1</v>
      </c>
      <c r="E344" s="168">
        <v>0</v>
      </c>
      <c r="F344" s="168">
        <v>2</v>
      </c>
      <c r="G344" s="168">
        <v>0</v>
      </c>
      <c r="H344" s="168">
        <v>0</v>
      </c>
      <c r="I344" s="168">
        <v>2</v>
      </c>
      <c r="J344" s="168">
        <v>0</v>
      </c>
      <c r="K344" s="168">
        <v>3</v>
      </c>
      <c r="L344" s="168">
        <v>0</v>
      </c>
      <c r="M344" s="168">
        <v>0</v>
      </c>
      <c r="N344" s="168">
        <v>0</v>
      </c>
      <c r="O344" s="168">
        <v>1</v>
      </c>
      <c r="P344" s="168">
        <v>1</v>
      </c>
      <c r="Q344" s="168">
        <v>7</v>
      </c>
      <c r="R344" s="168">
        <v>1</v>
      </c>
      <c r="S344" s="168">
        <v>0</v>
      </c>
      <c r="T344" s="168">
        <v>0</v>
      </c>
      <c r="U344" s="168">
        <v>5</v>
      </c>
      <c r="V344" s="168">
        <v>1</v>
      </c>
      <c r="W344" s="168">
        <v>3</v>
      </c>
      <c r="X344" s="168">
        <v>0</v>
      </c>
      <c r="Y344" s="168">
        <v>0</v>
      </c>
      <c r="Z344" s="168">
        <v>0</v>
      </c>
      <c r="AA344" s="168">
        <v>0</v>
      </c>
      <c r="AB344" s="168">
        <v>0</v>
      </c>
      <c r="AC344" s="174">
        <v>27</v>
      </c>
    </row>
    <row r="345" spans="1:29">
      <c r="A345" s="104"/>
      <c r="B345" s="442" t="s">
        <v>174</v>
      </c>
      <c r="C345" s="429" t="s">
        <v>74</v>
      </c>
      <c r="D345" s="172">
        <v>3</v>
      </c>
      <c r="E345" s="173">
        <v>0</v>
      </c>
      <c r="F345" s="173">
        <v>11</v>
      </c>
      <c r="G345" s="173">
        <v>0</v>
      </c>
      <c r="H345" s="173">
        <v>0</v>
      </c>
      <c r="I345" s="173">
        <v>24</v>
      </c>
      <c r="J345" s="173">
        <v>0</v>
      </c>
      <c r="K345" s="173">
        <v>17</v>
      </c>
      <c r="L345" s="173">
        <v>0</v>
      </c>
      <c r="M345" s="173">
        <v>0</v>
      </c>
      <c r="N345" s="173">
        <v>0</v>
      </c>
      <c r="O345" s="173">
        <v>0</v>
      </c>
      <c r="P345" s="173">
        <v>4</v>
      </c>
      <c r="Q345" s="173">
        <v>25</v>
      </c>
      <c r="R345" s="173">
        <v>0</v>
      </c>
      <c r="S345" s="173">
        <v>0</v>
      </c>
      <c r="T345" s="173">
        <v>0</v>
      </c>
      <c r="U345" s="173">
        <v>15</v>
      </c>
      <c r="V345" s="173">
        <v>0</v>
      </c>
      <c r="W345" s="173">
        <v>1</v>
      </c>
      <c r="X345" s="173">
        <v>0</v>
      </c>
      <c r="Y345" s="173">
        <v>0</v>
      </c>
      <c r="Z345" s="173">
        <v>0</v>
      </c>
      <c r="AA345" s="173">
        <v>0</v>
      </c>
      <c r="AB345" s="173">
        <v>0</v>
      </c>
      <c r="AC345" s="291">
        <v>100</v>
      </c>
    </row>
    <row r="346" spans="1:29">
      <c r="A346" s="104"/>
      <c r="B346" s="441"/>
      <c r="C346" s="58" t="s">
        <v>293</v>
      </c>
      <c r="D346" s="169">
        <v>2</v>
      </c>
      <c r="E346" s="168">
        <v>0</v>
      </c>
      <c r="F346" s="168">
        <v>1</v>
      </c>
      <c r="G346" s="168">
        <v>0</v>
      </c>
      <c r="H346" s="168">
        <v>0</v>
      </c>
      <c r="I346" s="168">
        <v>6</v>
      </c>
      <c r="J346" s="168">
        <v>0</v>
      </c>
      <c r="K346" s="168">
        <v>10</v>
      </c>
      <c r="L346" s="168">
        <v>0</v>
      </c>
      <c r="M346" s="168">
        <v>0</v>
      </c>
      <c r="N346" s="168">
        <v>0</v>
      </c>
      <c r="O346" s="168">
        <v>0</v>
      </c>
      <c r="P346" s="168">
        <v>7</v>
      </c>
      <c r="Q346" s="168">
        <v>262</v>
      </c>
      <c r="R346" s="168">
        <v>10</v>
      </c>
      <c r="S346" s="168">
        <v>0</v>
      </c>
      <c r="T346" s="168">
        <v>0</v>
      </c>
      <c r="U346" s="168">
        <v>21</v>
      </c>
      <c r="V346" s="168">
        <v>0</v>
      </c>
      <c r="W346" s="168">
        <v>14</v>
      </c>
      <c r="X346" s="168">
        <v>0</v>
      </c>
      <c r="Y346" s="168">
        <v>0</v>
      </c>
      <c r="Z346" s="168">
        <v>0</v>
      </c>
      <c r="AA346" s="168">
        <v>0</v>
      </c>
      <c r="AB346" s="168">
        <v>0</v>
      </c>
      <c r="AC346" s="174">
        <v>333</v>
      </c>
    </row>
    <row r="347" spans="1:29">
      <c r="A347" s="104"/>
      <c r="B347" s="443"/>
      <c r="C347" s="444" t="s">
        <v>36</v>
      </c>
      <c r="D347" s="170">
        <v>5</v>
      </c>
      <c r="E347" s="171">
        <v>0</v>
      </c>
      <c r="F347" s="171">
        <v>12</v>
      </c>
      <c r="G347" s="171">
        <v>0</v>
      </c>
      <c r="H347" s="171">
        <v>0</v>
      </c>
      <c r="I347" s="171">
        <v>30</v>
      </c>
      <c r="J347" s="171">
        <v>0</v>
      </c>
      <c r="K347" s="171">
        <v>27</v>
      </c>
      <c r="L347" s="171">
        <v>0</v>
      </c>
      <c r="M347" s="171">
        <v>0</v>
      </c>
      <c r="N347" s="171">
        <v>0</v>
      </c>
      <c r="O347" s="171">
        <v>0</v>
      </c>
      <c r="P347" s="171">
        <v>11</v>
      </c>
      <c r="Q347" s="171">
        <v>287</v>
      </c>
      <c r="R347" s="171">
        <v>10</v>
      </c>
      <c r="S347" s="171">
        <v>0</v>
      </c>
      <c r="T347" s="171">
        <v>0</v>
      </c>
      <c r="U347" s="171">
        <v>36</v>
      </c>
      <c r="V347" s="171">
        <v>0</v>
      </c>
      <c r="W347" s="171">
        <v>15</v>
      </c>
      <c r="X347" s="171">
        <v>0</v>
      </c>
      <c r="Y347" s="171">
        <v>0</v>
      </c>
      <c r="Z347" s="171">
        <v>0</v>
      </c>
      <c r="AA347" s="171">
        <v>0</v>
      </c>
      <c r="AB347" s="171">
        <v>0</v>
      </c>
      <c r="AC347" s="175">
        <v>433</v>
      </c>
    </row>
    <row r="348" spans="1:29">
      <c r="A348" s="446"/>
      <c r="B348" s="443" t="s">
        <v>36</v>
      </c>
      <c r="C348" s="444"/>
      <c r="D348" s="170">
        <v>248</v>
      </c>
      <c r="E348" s="171">
        <v>0</v>
      </c>
      <c r="F348" s="171">
        <v>268</v>
      </c>
      <c r="G348" s="171">
        <v>2</v>
      </c>
      <c r="H348" s="171">
        <v>3</v>
      </c>
      <c r="I348" s="171">
        <v>390</v>
      </c>
      <c r="J348" s="171">
        <v>0</v>
      </c>
      <c r="K348" s="171">
        <v>274</v>
      </c>
      <c r="L348" s="171">
        <v>0</v>
      </c>
      <c r="M348" s="171">
        <v>5</v>
      </c>
      <c r="N348" s="171">
        <v>26</v>
      </c>
      <c r="O348" s="171">
        <v>13</v>
      </c>
      <c r="P348" s="171">
        <v>78</v>
      </c>
      <c r="Q348" s="171">
        <v>807</v>
      </c>
      <c r="R348" s="171">
        <v>54</v>
      </c>
      <c r="S348" s="171">
        <v>5</v>
      </c>
      <c r="T348" s="171">
        <v>0</v>
      </c>
      <c r="U348" s="171">
        <v>142</v>
      </c>
      <c r="V348" s="171">
        <v>12</v>
      </c>
      <c r="W348" s="171">
        <v>43</v>
      </c>
      <c r="X348" s="171">
        <v>0</v>
      </c>
      <c r="Y348" s="171">
        <v>0</v>
      </c>
      <c r="Z348" s="171">
        <v>0</v>
      </c>
      <c r="AA348" s="171">
        <v>0</v>
      </c>
      <c r="AB348" s="171">
        <v>0</v>
      </c>
      <c r="AC348" s="175">
        <v>2370</v>
      </c>
    </row>
    <row r="349" spans="1:29">
      <c r="A349" s="104" t="s">
        <v>15</v>
      </c>
      <c r="B349" s="441" t="s">
        <v>75</v>
      </c>
      <c r="C349" s="58" t="s">
        <v>76</v>
      </c>
      <c r="D349" s="169">
        <v>0</v>
      </c>
      <c r="E349" s="168">
        <v>0</v>
      </c>
      <c r="F349" s="168">
        <v>0</v>
      </c>
      <c r="G349" s="168">
        <v>0</v>
      </c>
      <c r="H349" s="168">
        <v>0</v>
      </c>
      <c r="I349" s="168">
        <v>0</v>
      </c>
      <c r="J349" s="168">
        <v>0</v>
      </c>
      <c r="K349" s="168">
        <v>1</v>
      </c>
      <c r="L349" s="168">
        <v>0</v>
      </c>
      <c r="M349" s="168">
        <v>0</v>
      </c>
      <c r="N349" s="168">
        <v>0</v>
      </c>
      <c r="O349" s="168">
        <v>0</v>
      </c>
      <c r="P349" s="168">
        <v>0</v>
      </c>
      <c r="Q349" s="168">
        <v>1</v>
      </c>
      <c r="R349" s="168">
        <v>0</v>
      </c>
      <c r="S349" s="168">
        <v>0</v>
      </c>
      <c r="T349" s="168">
        <v>0</v>
      </c>
      <c r="U349" s="168">
        <v>0</v>
      </c>
      <c r="V349" s="168">
        <v>1</v>
      </c>
      <c r="W349" s="168">
        <v>0</v>
      </c>
      <c r="X349" s="168">
        <v>0</v>
      </c>
      <c r="Y349" s="168">
        <v>0</v>
      </c>
      <c r="Z349" s="168">
        <v>0</v>
      </c>
      <c r="AA349" s="168">
        <v>0</v>
      </c>
      <c r="AB349" s="168">
        <v>0</v>
      </c>
      <c r="AC349" s="174">
        <v>3</v>
      </c>
    </row>
    <row r="350" spans="1:29" ht="26.25">
      <c r="A350" s="104"/>
      <c r="B350" s="442" t="s">
        <v>77</v>
      </c>
      <c r="C350" s="429" t="s">
        <v>78</v>
      </c>
      <c r="D350" s="172">
        <v>35</v>
      </c>
      <c r="E350" s="173">
        <v>0</v>
      </c>
      <c r="F350" s="173">
        <v>19</v>
      </c>
      <c r="G350" s="173">
        <v>0</v>
      </c>
      <c r="H350" s="173">
        <v>0</v>
      </c>
      <c r="I350" s="173">
        <v>1</v>
      </c>
      <c r="J350" s="173">
        <v>0</v>
      </c>
      <c r="K350" s="173">
        <v>1</v>
      </c>
      <c r="L350" s="173">
        <v>0</v>
      </c>
      <c r="M350" s="173">
        <v>0</v>
      </c>
      <c r="N350" s="173">
        <v>0</v>
      </c>
      <c r="O350" s="173">
        <v>0</v>
      </c>
      <c r="P350" s="173">
        <v>1</v>
      </c>
      <c r="Q350" s="173">
        <v>0</v>
      </c>
      <c r="R350" s="173">
        <v>0</v>
      </c>
      <c r="S350" s="173">
        <v>0</v>
      </c>
      <c r="T350" s="173">
        <v>0</v>
      </c>
      <c r="U350" s="173">
        <v>0</v>
      </c>
      <c r="V350" s="173">
        <v>0</v>
      </c>
      <c r="W350" s="173">
        <v>0</v>
      </c>
      <c r="X350" s="173">
        <v>0</v>
      </c>
      <c r="Y350" s="173">
        <v>0</v>
      </c>
      <c r="Z350" s="173">
        <v>0</v>
      </c>
      <c r="AA350" s="173">
        <v>0</v>
      </c>
      <c r="AB350" s="173">
        <v>0</v>
      </c>
      <c r="AC350" s="291">
        <v>57</v>
      </c>
    </row>
    <row r="351" spans="1:29" ht="26.25">
      <c r="A351" s="104"/>
      <c r="B351" s="441"/>
      <c r="C351" s="58" t="s">
        <v>79</v>
      </c>
      <c r="D351" s="169">
        <v>272</v>
      </c>
      <c r="E351" s="168">
        <v>0</v>
      </c>
      <c r="F351" s="168">
        <v>371</v>
      </c>
      <c r="G351" s="168">
        <v>0</v>
      </c>
      <c r="H351" s="168">
        <v>0</v>
      </c>
      <c r="I351" s="168">
        <v>376</v>
      </c>
      <c r="J351" s="168">
        <v>0</v>
      </c>
      <c r="K351" s="168">
        <v>219</v>
      </c>
      <c r="L351" s="168">
        <v>0</v>
      </c>
      <c r="M351" s="168">
        <v>0</v>
      </c>
      <c r="N351" s="168">
        <v>0</v>
      </c>
      <c r="O351" s="168">
        <v>6</v>
      </c>
      <c r="P351" s="168">
        <v>22</v>
      </c>
      <c r="Q351" s="168">
        <v>55</v>
      </c>
      <c r="R351" s="168">
        <v>1</v>
      </c>
      <c r="S351" s="168">
        <v>4</v>
      </c>
      <c r="T351" s="168">
        <v>0</v>
      </c>
      <c r="U351" s="168">
        <v>59</v>
      </c>
      <c r="V351" s="168">
        <v>0</v>
      </c>
      <c r="W351" s="168">
        <v>1</v>
      </c>
      <c r="X351" s="168">
        <v>0</v>
      </c>
      <c r="Y351" s="168">
        <v>0</v>
      </c>
      <c r="Z351" s="168">
        <v>0</v>
      </c>
      <c r="AA351" s="168">
        <v>0</v>
      </c>
      <c r="AB351" s="168">
        <v>0</v>
      </c>
      <c r="AC351" s="174">
        <v>1386</v>
      </c>
    </row>
    <row r="352" spans="1:29">
      <c r="A352" s="104"/>
      <c r="B352" s="443"/>
      <c r="C352" s="444" t="s">
        <v>36</v>
      </c>
      <c r="D352" s="170">
        <v>307</v>
      </c>
      <c r="E352" s="171">
        <v>0</v>
      </c>
      <c r="F352" s="171">
        <v>390</v>
      </c>
      <c r="G352" s="171">
        <v>0</v>
      </c>
      <c r="H352" s="171">
        <v>0</v>
      </c>
      <c r="I352" s="171">
        <v>377</v>
      </c>
      <c r="J352" s="171">
        <v>0</v>
      </c>
      <c r="K352" s="171">
        <v>220</v>
      </c>
      <c r="L352" s="171">
        <v>0</v>
      </c>
      <c r="M352" s="171">
        <v>0</v>
      </c>
      <c r="N352" s="171">
        <v>0</v>
      </c>
      <c r="O352" s="171">
        <v>6</v>
      </c>
      <c r="P352" s="171">
        <v>23</v>
      </c>
      <c r="Q352" s="171">
        <v>55</v>
      </c>
      <c r="R352" s="171">
        <v>1</v>
      </c>
      <c r="S352" s="171">
        <v>4</v>
      </c>
      <c r="T352" s="171">
        <v>0</v>
      </c>
      <c r="U352" s="171">
        <v>59</v>
      </c>
      <c r="V352" s="171">
        <v>0</v>
      </c>
      <c r="W352" s="171">
        <v>1</v>
      </c>
      <c r="X352" s="171">
        <v>0</v>
      </c>
      <c r="Y352" s="171">
        <v>0</v>
      </c>
      <c r="Z352" s="171">
        <v>0</v>
      </c>
      <c r="AA352" s="171">
        <v>0</v>
      </c>
      <c r="AB352" s="171">
        <v>0</v>
      </c>
      <c r="AC352" s="175">
        <v>1443</v>
      </c>
    </row>
    <row r="353" spans="1:29">
      <c r="A353" s="104"/>
      <c r="B353" s="441" t="s">
        <v>175</v>
      </c>
      <c r="C353" s="58" t="s">
        <v>80</v>
      </c>
      <c r="D353" s="169">
        <v>1</v>
      </c>
      <c r="E353" s="168">
        <v>0</v>
      </c>
      <c r="F353" s="168">
        <v>1</v>
      </c>
      <c r="G353" s="168">
        <v>0</v>
      </c>
      <c r="H353" s="168">
        <v>0</v>
      </c>
      <c r="I353" s="168">
        <v>0</v>
      </c>
      <c r="J353" s="168">
        <v>0</v>
      </c>
      <c r="K353" s="168">
        <v>0</v>
      </c>
      <c r="L353" s="168">
        <v>0</v>
      </c>
      <c r="M353" s="168">
        <v>0</v>
      </c>
      <c r="N353" s="168">
        <v>0</v>
      </c>
      <c r="O353" s="168">
        <v>0</v>
      </c>
      <c r="P353" s="168">
        <v>1</v>
      </c>
      <c r="Q353" s="168">
        <v>0</v>
      </c>
      <c r="R353" s="168">
        <v>0</v>
      </c>
      <c r="S353" s="168">
        <v>0</v>
      </c>
      <c r="T353" s="168">
        <v>0</v>
      </c>
      <c r="U353" s="168">
        <v>0</v>
      </c>
      <c r="V353" s="168">
        <v>0</v>
      </c>
      <c r="W353" s="168">
        <v>0</v>
      </c>
      <c r="X353" s="168">
        <v>0</v>
      </c>
      <c r="Y353" s="168">
        <v>0</v>
      </c>
      <c r="Z353" s="168">
        <v>0</v>
      </c>
      <c r="AA353" s="168">
        <v>0</v>
      </c>
      <c r="AB353" s="168">
        <v>0</v>
      </c>
      <c r="AC353" s="174">
        <v>3</v>
      </c>
    </row>
    <row r="354" spans="1:29">
      <c r="A354" s="104"/>
      <c r="B354" s="441"/>
      <c r="C354" s="58" t="s">
        <v>81</v>
      </c>
      <c r="D354" s="169">
        <v>0</v>
      </c>
      <c r="E354" s="168">
        <v>0</v>
      </c>
      <c r="F354" s="168">
        <v>11</v>
      </c>
      <c r="G354" s="168">
        <v>0</v>
      </c>
      <c r="H354" s="168">
        <v>0</v>
      </c>
      <c r="I354" s="168">
        <v>43</v>
      </c>
      <c r="J354" s="168">
        <v>0</v>
      </c>
      <c r="K354" s="168">
        <v>73</v>
      </c>
      <c r="L354" s="168">
        <v>0</v>
      </c>
      <c r="M354" s="168">
        <v>0</v>
      </c>
      <c r="N354" s="168">
        <v>0</v>
      </c>
      <c r="O354" s="168">
        <v>4</v>
      </c>
      <c r="P354" s="168">
        <v>21</v>
      </c>
      <c r="Q354" s="168">
        <v>163</v>
      </c>
      <c r="R354" s="168">
        <v>4</v>
      </c>
      <c r="S354" s="168">
        <v>0</v>
      </c>
      <c r="T354" s="168">
        <v>0</v>
      </c>
      <c r="U354" s="168">
        <v>91</v>
      </c>
      <c r="V354" s="168">
        <v>0</v>
      </c>
      <c r="W354" s="168">
        <v>27</v>
      </c>
      <c r="X354" s="168">
        <v>0</v>
      </c>
      <c r="Y354" s="168">
        <v>0</v>
      </c>
      <c r="Z354" s="168">
        <v>0</v>
      </c>
      <c r="AA354" s="168">
        <v>0</v>
      </c>
      <c r="AB354" s="168">
        <v>0</v>
      </c>
      <c r="AC354" s="174">
        <v>437</v>
      </c>
    </row>
    <row r="355" spans="1:29">
      <c r="A355" s="104"/>
      <c r="B355" s="441"/>
      <c r="C355" s="58" t="s">
        <v>36</v>
      </c>
      <c r="D355" s="169">
        <v>1</v>
      </c>
      <c r="E355" s="168">
        <v>0</v>
      </c>
      <c r="F355" s="168">
        <v>12</v>
      </c>
      <c r="G355" s="168">
        <v>0</v>
      </c>
      <c r="H355" s="168">
        <v>0</v>
      </c>
      <c r="I355" s="168">
        <v>43</v>
      </c>
      <c r="J355" s="168">
        <v>0</v>
      </c>
      <c r="K355" s="168">
        <v>73</v>
      </c>
      <c r="L355" s="168">
        <v>0</v>
      </c>
      <c r="M355" s="168">
        <v>0</v>
      </c>
      <c r="N355" s="168">
        <v>0</v>
      </c>
      <c r="O355" s="168">
        <v>4</v>
      </c>
      <c r="P355" s="168">
        <v>22</v>
      </c>
      <c r="Q355" s="168">
        <v>163</v>
      </c>
      <c r="R355" s="168">
        <v>4</v>
      </c>
      <c r="S355" s="168">
        <v>0</v>
      </c>
      <c r="T355" s="168">
        <v>0</v>
      </c>
      <c r="U355" s="168">
        <v>91</v>
      </c>
      <c r="V355" s="168">
        <v>0</v>
      </c>
      <c r="W355" s="168">
        <v>27</v>
      </c>
      <c r="X355" s="168">
        <v>0</v>
      </c>
      <c r="Y355" s="168">
        <v>0</v>
      </c>
      <c r="Z355" s="168">
        <v>0</v>
      </c>
      <c r="AA355" s="168">
        <v>0</v>
      </c>
      <c r="AB355" s="168">
        <v>0</v>
      </c>
      <c r="AC355" s="174">
        <v>440</v>
      </c>
    </row>
    <row r="356" spans="1:29">
      <c r="A356" s="104"/>
      <c r="B356" s="442" t="s">
        <v>82</v>
      </c>
      <c r="C356" s="429" t="s">
        <v>83</v>
      </c>
      <c r="D356" s="172">
        <v>53</v>
      </c>
      <c r="E356" s="173">
        <v>0</v>
      </c>
      <c r="F356" s="173">
        <v>16</v>
      </c>
      <c r="G356" s="173">
        <v>0</v>
      </c>
      <c r="H356" s="173">
        <v>0</v>
      </c>
      <c r="I356" s="173">
        <v>265</v>
      </c>
      <c r="J356" s="173">
        <v>0</v>
      </c>
      <c r="K356" s="173">
        <v>157</v>
      </c>
      <c r="L356" s="173">
        <v>0</v>
      </c>
      <c r="M356" s="173">
        <v>0</v>
      </c>
      <c r="N356" s="173">
        <v>0</v>
      </c>
      <c r="O356" s="173">
        <v>47</v>
      </c>
      <c r="P356" s="173">
        <v>149</v>
      </c>
      <c r="Q356" s="173">
        <v>5848</v>
      </c>
      <c r="R356" s="173">
        <v>569</v>
      </c>
      <c r="S356" s="173">
        <v>17</v>
      </c>
      <c r="T356" s="173">
        <v>0</v>
      </c>
      <c r="U356" s="173">
        <v>1367</v>
      </c>
      <c r="V356" s="173">
        <v>0</v>
      </c>
      <c r="W356" s="173">
        <v>593</v>
      </c>
      <c r="X356" s="173">
        <v>0</v>
      </c>
      <c r="Y356" s="173">
        <v>0</v>
      </c>
      <c r="Z356" s="173">
        <v>0</v>
      </c>
      <c r="AA356" s="173">
        <v>0</v>
      </c>
      <c r="AB356" s="173">
        <v>0</v>
      </c>
      <c r="AC356" s="291">
        <v>9081</v>
      </c>
    </row>
    <row r="357" spans="1:29">
      <c r="A357" s="104"/>
      <c r="B357" s="441"/>
      <c r="C357" s="58" t="s">
        <v>84</v>
      </c>
      <c r="D357" s="169">
        <v>0</v>
      </c>
      <c r="E357" s="168">
        <v>0</v>
      </c>
      <c r="F357" s="168">
        <v>0</v>
      </c>
      <c r="G357" s="168">
        <v>0</v>
      </c>
      <c r="H357" s="168">
        <v>0</v>
      </c>
      <c r="I357" s="168">
        <v>0</v>
      </c>
      <c r="J357" s="168">
        <v>0</v>
      </c>
      <c r="K357" s="168">
        <v>0</v>
      </c>
      <c r="L357" s="168">
        <v>0</v>
      </c>
      <c r="M357" s="168">
        <v>0</v>
      </c>
      <c r="N357" s="168">
        <v>0</v>
      </c>
      <c r="O357" s="168">
        <v>0</v>
      </c>
      <c r="P357" s="168">
        <v>1</v>
      </c>
      <c r="Q357" s="168">
        <v>13</v>
      </c>
      <c r="R357" s="168">
        <v>4</v>
      </c>
      <c r="S357" s="168">
        <v>0</v>
      </c>
      <c r="T357" s="168">
        <v>0</v>
      </c>
      <c r="U357" s="168">
        <v>6</v>
      </c>
      <c r="V357" s="168">
        <v>0</v>
      </c>
      <c r="W357" s="168">
        <v>2</v>
      </c>
      <c r="X357" s="168">
        <v>0</v>
      </c>
      <c r="Y357" s="168">
        <v>0</v>
      </c>
      <c r="Z357" s="168">
        <v>0</v>
      </c>
      <c r="AA357" s="168">
        <v>0</v>
      </c>
      <c r="AB357" s="168">
        <v>0</v>
      </c>
      <c r="AC357" s="174">
        <v>26</v>
      </c>
    </row>
    <row r="358" spans="1:29">
      <c r="A358" s="104"/>
      <c r="B358" s="443"/>
      <c r="C358" s="444" t="s">
        <v>36</v>
      </c>
      <c r="D358" s="170">
        <v>53</v>
      </c>
      <c r="E358" s="171">
        <v>0</v>
      </c>
      <c r="F358" s="171">
        <v>16</v>
      </c>
      <c r="G358" s="171">
        <v>0</v>
      </c>
      <c r="H358" s="171">
        <v>0</v>
      </c>
      <c r="I358" s="171">
        <v>265</v>
      </c>
      <c r="J358" s="171">
        <v>0</v>
      </c>
      <c r="K358" s="171">
        <v>157</v>
      </c>
      <c r="L358" s="171">
        <v>0</v>
      </c>
      <c r="M358" s="171">
        <v>0</v>
      </c>
      <c r="N358" s="171">
        <v>0</v>
      </c>
      <c r="O358" s="171">
        <v>47</v>
      </c>
      <c r="P358" s="171">
        <v>150</v>
      </c>
      <c r="Q358" s="171">
        <v>5861</v>
      </c>
      <c r="R358" s="171">
        <v>573</v>
      </c>
      <c r="S358" s="171">
        <v>17</v>
      </c>
      <c r="T358" s="171">
        <v>0</v>
      </c>
      <c r="U358" s="171">
        <v>1373</v>
      </c>
      <c r="V358" s="171">
        <v>0</v>
      </c>
      <c r="W358" s="171">
        <v>595</v>
      </c>
      <c r="X358" s="171">
        <v>0</v>
      </c>
      <c r="Y358" s="171">
        <v>0</v>
      </c>
      <c r="Z358" s="171">
        <v>0</v>
      </c>
      <c r="AA358" s="171">
        <v>0</v>
      </c>
      <c r="AB358" s="171">
        <v>0</v>
      </c>
      <c r="AC358" s="175">
        <v>9107</v>
      </c>
    </row>
    <row r="359" spans="1:29">
      <c r="A359" s="104"/>
      <c r="B359" s="441" t="s">
        <v>85</v>
      </c>
      <c r="C359" s="58" t="s">
        <v>294</v>
      </c>
      <c r="D359" s="169">
        <v>1</v>
      </c>
      <c r="E359" s="168">
        <v>0</v>
      </c>
      <c r="F359" s="168">
        <v>2</v>
      </c>
      <c r="G359" s="168">
        <v>0</v>
      </c>
      <c r="H359" s="168">
        <v>0</v>
      </c>
      <c r="I359" s="168">
        <v>11</v>
      </c>
      <c r="J359" s="168">
        <v>0</v>
      </c>
      <c r="K359" s="168">
        <v>9</v>
      </c>
      <c r="L359" s="168">
        <v>0</v>
      </c>
      <c r="M359" s="168">
        <v>0</v>
      </c>
      <c r="N359" s="168">
        <v>0</v>
      </c>
      <c r="O359" s="168">
        <v>2</v>
      </c>
      <c r="P359" s="168">
        <v>6</v>
      </c>
      <c r="Q359" s="168">
        <v>182</v>
      </c>
      <c r="R359" s="168">
        <v>16</v>
      </c>
      <c r="S359" s="168">
        <v>0</v>
      </c>
      <c r="T359" s="168">
        <v>0</v>
      </c>
      <c r="U359" s="168">
        <v>23</v>
      </c>
      <c r="V359" s="168">
        <v>0</v>
      </c>
      <c r="W359" s="168">
        <v>17</v>
      </c>
      <c r="X359" s="168">
        <v>0</v>
      </c>
      <c r="Y359" s="168">
        <v>0</v>
      </c>
      <c r="Z359" s="168">
        <v>0</v>
      </c>
      <c r="AA359" s="168">
        <v>0</v>
      </c>
      <c r="AB359" s="168">
        <v>0</v>
      </c>
      <c r="AC359" s="174">
        <v>269</v>
      </c>
    </row>
    <row r="360" spans="1:29">
      <c r="A360" s="446"/>
      <c r="B360" s="445" t="s">
        <v>36</v>
      </c>
      <c r="C360" s="440"/>
      <c r="D360" s="179">
        <v>362</v>
      </c>
      <c r="E360" s="178">
        <v>0</v>
      </c>
      <c r="F360" s="178">
        <v>420</v>
      </c>
      <c r="G360" s="178">
        <v>0</v>
      </c>
      <c r="H360" s="178">
        <v>0</v>
      </c>
      <c r="I360" s="178">
        <v>696</v>
      </c>
      <c r="J360" s="178">
        <v>0</v>
      </c>
      <c r="K360" s="178">
        <v>460</v>
      </c>
      <c r="L360" s="178">
        <v>0</v>
      </c>
      <c r="M360" s="178">
        <v>0</v>
      </c>
      <c r="N360" s="178">
        <v>0</v>
      </c>
      <c r="O360" s="178">
        <v>59</v>
      </c>
      <c r="P360" s="178">
        <v>201</v>
      </c>
      <c r="Q360" s="178">
        <v>6262</v>
      </c>
      <c r="R360" s="178">
        <v>594</v>
      </c>
      <c r="S360" s="178">
        <v>21</v>
      </c>
      <c r="T360" s="178">
        <v>0</v>
      </c>
      <c r="U360" s="178">
        <v>1546</v>
      </c>
      <c r="V360" s="178">
        <v>1</v>
      </c>
      <c r="W360" s="178">
        <v>640</v>
      </c>
      <c r="X360" s="178">
        <v>0</v>
      </c>
      <c r="Y360" s="178">
        <v>0</v>
      </c>
      <c r="Z360" s="178">
        <v>0</v>
      </c>
      <c r="AA360" s="178">
        <v>0</v>
      </c>
      <c r="AB360" s="178">
        <v>0</v>
      </c>
      <c r="AC360" s="180">
        <v>11262</v>
      </c>
    </row>
    <row r="361" spans="1:29" ht="26.25">
      <c r="A361" s="104" t="s">
        <v>16</v>
      </c>
      <c r="B361" s="441" t="s">
        <v>185</v>
      </c>
      <c r="C361" s="58" t="s">
        <v>86</v>
      </c>
      <c r="D361" s="169">
        <v>75</v>
      </c>
      <c r="E361" s="168">
        <v>0</v>
      </c>
      <c r="F361" s="168">
        <v>51</v>
      </c>
      <c r="G361" s="168">
        <v>0</v>
      </c>
      <c r="H361" s="168">
        <v>0</v>
      </c>
      <c r="I361" s="168">
        <v>101</v>
      </c>
      <c r="J361" s="168">
        <v>0</v>
      </c>
      <c r="K361" s="168">
        <v>125</v>
      </c>
      <c r="L361" s="168">
        <v>0</v>
      </c>
      <c r="M361" s="168">
        <v>0</v>
      </c>
      <c r="N361" s="168">
        <v>0</v>
      </c>
      <c r="O361" s="168">
        <v>1</v>
      </c>
      <c r="P361" s="168">
        <v>18</v>
      </c>
      <c r="Q361" s="168">
        <v>339</v>
      </c>
      <c r="R361" s="168">
        <v>28</v>
      </c>
      <c r="S361" s="168">
        <v>2</v>
      </c>
      <c r="T361" s="168">
        <v>0</v>
      </c>
      <c r="U361" s="168">
        <v>85</v>
      </c>
      <c r="V361" s="168">
        <v>0</v>
      </c>
      <c r="W361" s="168">
        <v>25</v>
      </c>
      <c r="X361" s="168">
        <v>0</v>
      </c>
      <c r="Y361" s="168">
        <v>0</v>
      </c>
      <c r="Z361" s="168">
        <v>0</v>
      </c>
      <c r="AA361" s="168">
        <v>0</v>
      </c>
      <c r="AB361" s="168">
        <v>0</v>
      </c>
      <c r="AC361" s="174">
        <v>850</v>
      </c>
    </row>
    <row r="362" spans="1:29">
      <c r="A362" s="104"/>
      <c r="B362" s="441"/>
      <c r="C362" s="58" t="s">
        <v>295</v>
      </c>
      <c r="D362" s="169">
        <v>1</v>
      </c>
      <c r="E362" s="168">
        <v>0</v>
      </c>
      <c r="F362" s="168">
        <v>3</v>
      </c>
      <c r="G362" s="168">
        <v>0</v>
      </c>
      <c r="H362" s="168">
        <v>0</v>
      </c>
      <c r="I362" s="168">
        <v>2</v>
      </c>
      <c r="J362" s="168">
        <v>0</v>
      </c>
      <c r="K362" s="168">
        <v>7</v>
      </c>
      <c r="L362" s="168">
        <v>0</v>
      </c>
      <c r="M362" s="168">
        <v>0</v>
      </c>
      <c r="N362" s="168">
        <v>0</v>
      </c>
      <c r="O362" s="168">
        <v>0</v>
      </c>
      <c r="P362" s="168">
        <v>3</v>
      </c>
      <c r="Q362" s="168">
        <v>4</v>
      </c>
      <c r="R362" s="168">
        <v>0</v>
      </c>
      <c r="S362" s="168">
        <v>0</v>
      </c>
      <c r="T362" s="168">
        <v>0</v>
      </c>
      <c r="U362" s="168">
        <v>4</v>
      </c>
      <c r="V362" s="168">
        <v>0</v>
      </c>
      <c r="W362" s="168">
        <v>0</v>
      </c>
      <c r="X362" s="168">
        <v>0</v>
      </c>
      <c r="Y362" s="168">
        <v>0</v>
      </c>
      <c r="Z362" s="168">
        <v>0</v>
      </c>
      <c r="AA362" s="168">
        <v>0</v>
      </c>
      <c r="AB362" s="168">
        <v>0</v>
      </c>
      <c r="AC362" s="174">
        <v>24</v>
      </c>
    </row>
    <row r="363" spans="1:29">
      <c r="A363" s="104"/>
      <c r="B363" s="441"/>
      <c r="C363" s="58" t="s">
        <v>36</v>
      </c>
      <c r="D363" s="169">
        <v>76</v>
      </c>
      <c r="E363" s="168">
        <v>0</v>
      </c>
      <c r="F363" s="168">
        <v>54</v>
      </c>
      <c r="G363" s="168">
        <v>0</v>
      </c>
      <c r="H363" s="168">
        <v>0</v>
      </c>
      <c r="I363" s="168">
        <v>103</v>
      </c>
      <c r="J363" s="168">
        <v>0</v>
      </c>
      <c r="K363" s="168">
        <v>132</v>
      </c>
      <c r="L363" s="168">
        <v>0</v>
      </c>
      <c r="M363" s="168">
        <v>0</v>
      </c>
      <c r="N363" s="168">
        <v>0</v>
      </c>
      <c r="O363" s="168">
        <v>1</v>
      </c>
      <c r="P363" s="168">
        <v>21</v>
      </c>
      <c r="Q363" s="168">
        <v>343</v>
      </c>
      <c r="R363" s="168">
        <v>28</v>
      </c>
      <c r="S363" s="168">
        <v>2</v>
      </c>
      <c r="T363" s="168">
        <v>0</v>
      </c>
      <c r="U363" s="168">
        <v>89</v>
      </c>
      <c r="V363" s="168">
        <v>0</v>
      </c>
      <c r="W363" s="168">
        <v>25</v>
      </c>
      <c r="X363" s="168">
        <v>0</v>
      </c>
      <c r="Y363" s="168">
        <v>0</v>
      </c>
      <c r="Z363" s="168">
        <v>0</v>
      </c>
      <c r="AA363" s="168">
        <v>0</v>
      </c>
      <c r="AB363" s="168">
        <v>0</v>
      </c>
      <c r="AC363" s="174">
        <v>874</v>
      </c>
    </row>
    <row r="364" spans="1:29" ht="26.25">
      <c r="A364" s="104"/>
      <c r="B364" s="442" t="s">
        <v>186</v>
      </c>
      <c r="C364" s="429" t="s">
        <v>190</v>
      </c>
      <c r="D364" s="172">
        <v>139</v>
      </c>
      <c r="E364" s="173">
        <v>0</v>
      </c>
      <c r="F364" s="173">
        <v>42</v>
      </c>
      <c r="G364" s="173">
        <v>0</v>
      </c>
      <c r="H364" s="173">
        <v>0</v>
      </c>
      <c r="I364" s="173">
        <v>148</v>
      </c>
      <c r="J364" s="173">
        <v>0</v>
      </c>
      <c r="K364" s="173">
        <v>147</v>
      </c>
      <c r="L364" s="173">
        <v>0</v>
      </c>
      <c r="M364" s="173">
        <v>0</v>
      </c>
      <c r="N364" s="173">
        <v>0</v>
      </c>
      <c r="O364" s="173">
        <v>11</v>
      </c>
      <c r="P364" s="173">
        <v>62</v>
      </c>
      <c r="Q364" s="173">
        <v>1099</v>
      </c>
      <c r="R364" s="173">
        <v>86</v>
      </c>
      <c r="S364" s="173">
        <v>0</v>
      </c>
      <c r="T364" s="173">
        <v>0</v>
      </c>
      <c r="U364" s="173">
        <v>193</v>
      </c>
      <c r="V364" s="173">
        <v>0</v>
      </c>
      <c r="W364" s="173">
        <v>68</v>
      </c>
      <c r="X364" s="173">
        <v>0</v>
      </c>
      <c r="Y364" s="173">
        <v>0</v>
      </c>
      <c r="Z364" s="173">
        <v>0</v>
      </c>
      <c r="AA364" s="173">
        <v>0</v>
      </c>
      <c r="AB364" s="173">
        <v>0</v>
      </c>
      <c r="AC364" s="291">
        <v>1995</v>
      </c>
    </row>
    <row r="365" spans="1:29">
      <c r="A365" s="104"/>
      <c r="B365" s="441"/>
      <c r="C365" s="58" t="s">
        <v>87</v>
      </c>
      <c r="D365" s="169">
        <v>15</v>
      </c>
      <c r="E365" s="168">
        <v>0</v>
      </c>
      <c r="F365" s="168">
        <v>2</v>
      </c>
      <c r="G365" s="168">
        <v>0</v>
      </c>
      <c r="H365" s="168">
        <v>0</v>
      </c>
      <c r="I365" s="168">
        <v>8</v>
      </c>
      <c r="J365" s="168">
        <v>0</v>
      </c>
      <c r="K365" s="168">
        <v>18</v>
      </c>
      <c r="L365" s="168">
        <v>0</v>
      </c>
      <c r="M365" s="168">
        <v>0</v>
      </c>
      <c r="N365" s="168">
        <v>0</v>
      </c>
      <c r="O365" s="168">
        <v>1</v>
      </c>
      <c r="P365" s="168">
        <v>4</v>
      </c>
      <c r="Q365" s="168">
        <v>76</v>
      </c>
      <c r="R365" s="168">
        <v>8</v>
      </c>
      <c r="S365" s="168">
        <v>1</v>
      </c>
      <c r="T365" s="168">
        <v>0</v>
      </c>
      <c r="U365" s="168">
        <v>64</v>
      </c>
      <c r="V365" s="168">
        <v>0</v>
      </c>
      <c r="W365" s="168">
        <v>16</v>
      </c>
      <c r="X365" s="168">
        <v>0</v>
      </c>
      <c r="Y365" s="168">
        <v>0</v>
      </c>
      <c r="Z365" s="168">
        <v>0</v>
      </c>
      <c r="AA365" s="168">
        <v>0</v>
      </c>
      <c r="AB365" s="168">
        <v>0</v>
      </c>
      <c r="AC365" s="174">
        <v>213</v>
      </c>
    </row>
    <row r="366" spans="1:29" ht="26.25">
      <c r="A366" s="104"/>
      <c r="B366" s="441"/>
      <c r="C366" s="58" t="s">
        <v>88</v>
      </c>
      <c r="D366" s="169">
        <v>2</v>
      </c>
      <c r="E366" s="168">
        <v>0</v>
      </c>
      <c r="F366" s="168">
        <v>6</v>
      </c>
      <c r="G366" s="168">
        <v>0</v>
      </c>
      <c r="H366" s="168">
        <v>0</v>
      </c>
      <c r="I366" s="168">
        <v>2</v>
      </c>
      <c r="J366" s="168">
        <v>0</v>
      </c>
      <c r="K366" s="168">
        <v>5</v>
      </c>
      <c r="L366" s="168">
        <v>0</v>
      </c>
      <c r="M366" s="168">
        <v>0</v>
      </c>
      <c r="N366" s="168">
        <v>0</v>
      </c>
      <c r="O366" s="168">
        <v>0</v>
      </c>
      <c r="P366" s="168">
        <v>0</v>
      </c>
      <c r="Q366" s="168">
        <v>1</v>
      </c>
      <c r="R366" s="168">
        <v>0</v>
      </c>
      <c r="S366" s="168">
        <v>0</v>
      </c>
      <c r="T366" s="168">
        <v>0</v>
      </c>
      <c r="U366" s="168">
        <v>9</v>
      </c>
      <c r="V366" s="168">
        <v>0</v>
      </c>
      <c r="W366" s="168">
        <v>0</v>
      </c>
      <c r="X366" s="168">
        <v>0</v>
      </c>
      <c r="Y366" s="168">
        <v>0</v>
      </c>
      <c r="Z366" s="168">
        <v>0</v>
      </c>
      <c r="AA366" s="168">
        <v>0</v>
      </c>
      <c r="AB366" s="168">
        <v>0</v>
      </c>
      <c r="AC366" s="174">
        <v>25</v>
      </c>
    </row>
    <row r="367" spans="1:29">
      <c r="A367" s="104"/>
      <c r="B367" s="441"/>
      <c r="C367" s="58" t="s">
        <v>296</v>
      </c>
      <c r="D367" s="169">
        <v>2</v>
      </c>
      <c r="E367" s="168">
        <v>0</v>
      </c>
      <c r="F367" s="168">
        <v>0</v>
      </c>
      <c r="G367" s="168">
        <v>0</v>
      </c>
      <c r="H367" s="168">
        <v>0</v>
      </c>
      <c r="I367" s="168">
        <v>1</v>
      </c>
      <c r="J367" s="168">
        <v>0</v>
      </c>
      <c r="K367" s="168">
        <v>2</v>
      </c>
      <c r="L367" s="168">
        <v>0</v>
      </c>
      <c r="M367" s="168">
        <v>0</v>
      </c>
      <c r="N367" s="168">
        <v>0</v>
      </c>
      <c r="O367" s="168">
        <v>0</v>
      </c>
      <c r="P367" s="168">
        <v>1</v>
      </c>
      <c r="Q367" s="168">
        <v>14</v>
      </c>
      <c r="R367" s="168">
        <v>4</v>
      </c>
      <c r="S367" s="168">
        <v>0</v>
      </c>
      <c r="T367" s="168">
        <v>0</v>
      </c>
      <c r="U367" s="168">
        <v>5</v>
      </c>
      <c r="V367" s="168">
        <v>0</v>
      </c>
      <c r="W367" s="168">
        <v>3</v>
      </c>
      <c r="X367" s="168">
        <v>0</v>
      </c>
      <c r="Y367" s="168">
        <v>0</v>
      </c>
      <c r="Z367" s="168">
        <v>0</v>
      </c>
      <c r="AA367" s="168">
        <v>0</v>
      </c>
      <c r="AB367" s="168">
        <v>0</v>
      </c>
      <c r="AC367" s="174">
        <v>32</v>
      </c>
    </row>
    <row r="368" spans="1:29">
      <c r="A368" s="104"/>
      <c r="B368" s="443"/>
      <c r="C368" s="444" t="s">
        <v>36</v>
      </c>
      <c r="D368" s="170">
        <v>158</v>
      </c>
      <c r="E368" s="171">
        <v>0</v>
      </c>
      <c r="F368" s="171">
        <v>50</v>
      </c>
      <c r="G368" s="171">
        <v>0</v>
      </c>
      <c r="H368" s="171">
        <v>0</v>
      </c>
      <c r="I368" s="171">
        <v>159</v>
      </c>
      <c r="J368" s="171">
        <v>0</v>
      </c>
      <c r="K368" s="171">
        <v>172</v>
      </c>
      <c r="L368" s="171">
        <v>0</v>
      </c>
      <c r="M368" s="171">
        <v>0</v>
      </c>
      <c r="N368" s="171">
        <v>0</v>
      </c>
      <c r="O368" s="171">
        <v>12</v>
      </c>
      <c r="P368" s="171">
        <v>67</v>
      </c>
      <c r="Q368" s="171">
        <v>1190</v>
      </c>
      <c r="R368" s="171">
        <v>98</v>
      </c>
      <c r="S368" s="171">
        <v>1</v>
      </c>
      <c r="T368" s="171">
        <v>0</v>
      </c>
      <c r="U368" s="171">
        <v>271</v>
      </c>
      <c r="V368" s="171">
        <v>0</v>
      </c>
      <c r="W368" s="171">
        <v>87</v>
      </c>
      <c r="X368" s="171">
        <v>0</v>
      </c>
      <c r="Y368" s="171">
        <v>0</v>
      </c>
      <c r="Z368" s="171">
        <v>0</v>
      </c>
      <c r="AA368" s="171">
        <v>0</v>
      </c>
      <c r="AB368" s="171">
        <v>0</v>
      </c>
      <c r="AC368" s="175">
        <v>2265</v>
      </c>
    </row>
    <row r="369" spans="1:29">
      <c r="A369" s="446"/>
      <c r="B369" s="443" t="s">
        <v>36</v>
      </c>
      <c r="C369" s="444"/>
      <c r="D369" s="170">
        <v>234</v>
      </c>
      <c r="E369" s="171">
        <v>0</v>
      </c>
      <c r="F369" s="171">
        <v>104</v>
      </c>
      <c r="G369" s="171">
        <v>0</v>
      </c>
      <c r="H369" s="171">
        <v>0</v>
      </c>
      <c r="I369" s="171">
        <v>262</v>
      </c>
      <c r="J369" s="171">
        <v>0</v>
      </c>
      <c r="K369" s="171">
        <v>304</v>
      </c>
      <c r="L369" s="171">
        <v>0</v>
      </c>
      <c r="M369" s="171">
        <v>0</v>
      </c>
      <c r="N369" s="171">
        <v>0</v>
      </c>
      <c r="O369" s="171">
        <v>13</v>
      </c>
      <c r="P369" s="171">
        <v>88</v>
      </c>
      <c r="Q369" s="171">
        <v>1533</v>
      </c>
      <c r="R369" s="171">
        <v>126</v>
      </c>
      <c r="S369" s="171">
        <v>3</v>
      </c>
      <c r="T369" s="171">
        <v>0</v>
      </c>
      <c r="U369" s="171">
        <v>360</v>
      </c>
      <c r="V369" s="171">
        <v>0</v>
      </c>
      <c r="W369" s="171">
        <v>112</v>
      </c>
      <c r="X369" s="171">
        <v>0</v>
      </c>
      <c r="Y369" s="171">
        <v>0</v>
      </c>
      <c r="Z369" s="171">
        <v>0</v>
      </c>
      <c r="AA369" s="171">
        <v>0</v>
      </c>
      <c r="AB369" s="171">
        <v>0</v>
      </c>
      <c r="AC369" s="175">
        <v>3139</v>
      </c>
    </row>
    <row r="370" spans="1:29">
      <c r="A370" s="104" t="s">
        <v>17</v>
      </c>
      <c r="B370" s="441" t="s">
        <v>89</v>
      </c>
      <c r="C370" s="58" t="s">
        <v>90</v>
      </c>
      <c r="D370" s="169">
        <v>58</v>
      </c>
      <c r="E370" s="168">
        <v>0</v>
      </c>
      <c r="F370" s="168">
        <v>26</v>
      </c>
      <c r="G370" s="168">
        <v>0</v>
      </c>
      <c r="H370" s="168">
        <v>0</v>
      </c>
      <c r="I370" s="168">
        <v>21</v>
      </c>
      <c r="J370" s="168">
        <v>0</v>
      </c>
      <c r="K370" s="168">
        <v>6</v>
      </c>
      <c r="L370" s="168">
        <v>0</v>
      </c>
      <c r="M370" s="168">
        <v>0</v>
      </c>
      <c r="N370" s="168">
        <v>0</v>
      </c>
      <c r="O370" s="168">
        <v>1</v>
      </c>
      <c r="P370" s="168">
        <v>1</v>
      </c>
      <c r="Q370" s="168">
        <v>8</v>
      </c>
      <c r="R370" s="168">
        <v>2</v>
      </c>
      <c r="S370" s="168">
        <v>0</v>
      </c>
      <c r="T370" s="168">
        <v>0</v>
      </c>
      <c r="U370" s="168">
        <v>1</v>
      </c>
      <c r="V370" s="168">
        <v>0</v>
      </c>
      <c r="W370" s="168">
        <v>0</v>
      </c>
      <c r="X370" s="168">
        <v>0</v>
      </c>
      <c r="Y370" s="168">
        <v>0</v>
      </c>
      <c r="Z370" s="168">
        <v>0</v>
      </c>
      <c r="AA370" s="168">
        <v>0</v>
      </c>
      <c r="AB370" s="168">
        <v>0</v>
      </c>
      <c r="AC370" s="174">
        <v>124</v>
      </c>
    </row>
    <row r="371" spans="1:29">
      <c r="A371" s="104"/>
      <c r="B371" s="441"/>
      <c r="C371" s="58" t="s">
        <v>91</v>
      </c>
      <c r="D371" s="169">
        <v>0</v>
      </c>
      <c r="E371" s="168">
        <v>0</v>
      </c>
      <c r="F371" s="168">
        <v>1</v>
      </c>
      <c r="G371" s="168">
        <v>0</v>
      </c>
      <c r="H371" s="168">
        <v>0</v>
      </c>
      <c r="I371" s="168">
        <v>7</v>
      </c>
      <c r="J371" s="168">
        <v>0</v>
      </c>
      <c r="K371" s="168">
        <v>1</v>
      </c>
      <c r="L371" s="168">
        <v>0</v>
      </c>
      <c r="M371" s="168">
        <v>0</v>
      </c>
      <c r="N371" s="168">
        <v>0</v>
      </c>
      <c r="O371" s="168">
        <v>2</v>
      </c>
      <c r="P371" s="168">
        <v>6</v>
      </c>
      <c r="Q371" s="168">
        <v>73</v>
      </c>
      <c r="R371" s="168">
        <v>7</v>
      </c>
      <c r="S371" s="168">
        <v>0</v>
      </c>
      <c r="T371" s="168">
        <v>0</v>
      </c>
      <c r="U371" s="168">
        <v>24</v>
      </c>
      <c r="V371" s="168">
        <v>0</v>
      </c>
      <c r="W371" s="168">
        <v>12</v>
      </c>
      <c r="X371" s="168">
        <v>0</v>
      </c>
      <c r="Y371" s="168">
        <v>0</v>
      </c>
      <c r="Z371" s="168">
        <v>0</v>
      </c>
      <c r="AA371" s="168">
        <v>0</v>
      </c>
      <c r="AB371" s="168">
        <v>0</v>
      </c>
      <c r="AC371" s="174">
        <v>133</v>
      </c>
    </row>
    <row r="372" spans="1:29">
      <c r="A372" s="104"/>
      <c r="B372" s="441"/>
      <c r="C372" s="58" t="s">
        <v>297</v>
      </c>
      <c r="D372" s="169">
        <v>129</v>
      </c>
      <c r="E372" s="168">
        <v>0</v>
      </c>
      <c r="F372" s="168">
        <v>31</v>
      </c>
      <c r="G372" s="168">
        <v>0</v>
      </c>
      <c r="H372" s="168">
        <v>0</v>
      </c>
      <c r="I372" s="168">
        <v>376</v>
      </c>
      <c r="J372" s="168">
        <v>0</v>
      </c>
      <c r="K372" s="168">
        <v>244</v>
      </c>
      <c r="L372" s="168">
        <v>0</v>
      </c>
      <c r="M372" s="168">
        <v>0</v>
      </c>
      <c r="N372" s="168">
        <v>3</v>
      </c>
      <c r="O372" s="168">
        <v>38</v>
      </c>
      <c r="P372" s="168">
        <v>170</v>
      </c>
      <c r="Q372" s="168">
        <v>1129</v>
      </c>
      <c r="R372" s="168">
        <v>111</v>
      </c>
      <c r="S372" s="168">
        <v>29</v>
      </c>
      <c r="T372" s="168">
        <v>0</v>
      </c>
      <c r="U372" s="168">
        <v>651</v>
      </c>
      <c r="V372" s="168">
        <v>0</v>
      </c>
      <c r="W372" s="168">
        <v>147</v>
      </c>
      <c r="X372" s="168">
        <v>0</v>
      </c>
      <c r="Y372" s="168">
        <v>0</v>
      </c>
      <c r="Z372" s="168">
        <v>0</v>
      </c>
      <c r="AA372" s="168">
        <v>0</v>
      </c>
      <c r="AB372" s="168">
        <v>0</v>
      </c>
      <c r="AC372" s="174">
        <v>3058</v>
      </c>
    </row>
    <row r="373" spans="1:29">
      <c r="A373" s="104"/>
      <c r="B373" s="441"/>
      <c r="C373" s="58" t="s">
        <v>36</v>
      </c>
      <c r="D373" s="169">
        <v>187</v>
      </c>
      <c r="E373" s="168">
        <v>0</v>
      </c>
      <c r="F373" s="168">
        <v>58</v>
      </c>
      <c r="G373" s="168">
        <v>0</v>
      </c>
      <c r="H373" s="168">
        <v>0</v>
      </c>
      <c r="I373" s="168">
        <v>404</v>
      </c>
      <c r="J373" s="168">
        <v>0</v>
      </c>
      <c r="K373" s="168">
        <v>251</v>
      </c>
      <c r="L373" s="168">
        <v>0</v>
      </c>
      <c r="M373" s="168">
        <v>0</v>
      </c>
      <c r="N373" s="168">
        <v>3</v>
      </c>
      <c r="O373" s="168">
        <v>41</v>
      </c>
      <c r="P373" s="168">
        <v>177</v>
      </c>
      <c r="Q373" s="168">
        <v>1210</v>
      </c>
      <c r="R373" s="168">
        <v>120</v>
      </c>
      <c r="S373" s="168">
        <v>29</v>
      </c>
      <c r="T373" s="168">
        <v>0</v>
      </c>
      <c r="U373" s="168">
        <v>676</v>
      </c>
      <c r="V373" s="168">
        <v>0</v>
      </c>
      <c r="W373" s="168">
        <v>159</v>
      </c>
      <c r="X373" s="168">
        <v>0</v>
      </c>
      <c r="Y373" s="168">
        <v>0</v>
      </c>
      <c r="Z373" s="168">
        <v>0</v>
      </c>
      <c r="AA373" s="168">
        <v>0</v>
      </c>
      <c r="AB373" s="168">
        <v>0</v>
      </c>
      <c r="AC373" s="174">
        <v>3315</v>
      </c>
    </row>
    <row r="374" spans="1:29">
      <c r="A374" s="104"/>
      <c r="B374" s="442" t="s">
        <v>92</v>
      </c>
      <c r="C374" s="429" t="s">
        <v>94</v>
      </c>
      <c r="D374" s="172">
        <v>0</v>
      </c>
      <c r="E374" s="173">
        <v>0</v>
      </c>
      <c r="F374" s="173">
        <v>0</v>
      </c>
      <c r="G374" s="173">
        <v>0</v>
      </c>
      <c r="H374" s="173">
        <v>0</v>
      </c>
      <c r="I374" s="173">
        <v>0</v>
      </c>
      <c r="J374" s="173">
        <v>0</v>
      </c>
      <c r="K374" s="173">
        <v>0</v>
      </c>
      <c r="L374" s="173">
        <v>0</v>
      </c>
      <c r="M374" s="173">
        <v>0</v>
      </c>
      <c r="N374" s="173">
        <v>0</v>
      </c>
      <c r="O374" s="173">
        <v>0</v>
      </c>
      <c r="P374" s="173">
        <v>0</v>
      </c>
      <c r="Q374" s="173">
        <v>20</v>
      </c>
      <c r="R374" s="173">
        <v>0</v>
      </c>
      <c r="S374" s="173">
        <v>0</v>
      </c>
      <c r="T374" s="173">
        <v>0</v>
      </c>
      <c r="U374" s="173">
        <v>0</v>
      </c>
      <c r="V374" s="173">
        <v>0</v>
      </c>
      <c r="W374" s="173">
        <v>1</v>
      </c>
      <c r="X374" s="173">
        <v>0</v>
      </c>
      <c r="Y374" s="173">
        <v>0</v>
      </c>
      <c r="Z374" s="173">
        <v>0</v>
      </c>
      <c r="AA374" s="173">
        <v>0</v>
      </c>
      <c r="AB374" s="173">
        <v>0</v>
      </c>
      <c r="AC374" s="291">
        <v>21</v>
      </c>
    </row>
    <row r="375" spans="1:29">
      <c r="A375" s="104"/>
      <c r="B375" s="441"/>
      <c r="C375" s="58" t="s">
        <v>95</v>
      </c>
      <c r="D375" s="169">
        <v>0</v>
      </c>
      <c r="E375" s="168">
        <v>0</v>
      </c>
      <c r="F375" s="168">
        <v>0</v>
      </c>
      <c r="G375" s="168">
        <v>0</v>
      </c>
      <c r="H375" s="168">
        <v>0</v>
      </c>
      <c r="I375" s="168">
        <v>0</v>
      </c>
      <c r="J375" s="168">
        <v>0</v>
      </c>
      <c r="K375" s="168">
        <v>0</v>
      </c>
      <c r="L375" s="168">
        <v>0</v>
      </c>
      <c r="M375" s="168">
        <v>0</v>
      </c>
      <c r="N375" s="168">
        <v>0</v>
      </c>
      <c r="O375" s="168">
        <v>0</v>
      </c>
      <c r="P375" s="168">
        <v>0</v>
      </c>
      <c r="Q375" s="168">
        <v>8</v>
      </c>
      <c r="R375" s="168">
        <v>0</v>
      </c>
      <c r="S375" s="168">
        <v>0</v>
      </c>
      <c r="T375" s="168">
        <v>0</v>
      </c>
      <c r="U375" s="168">
        <v>1</v>
      </c>
      <c r="V375" s="168">
        <v>0</v>
      </c>
      <c r="W375" s="168">
        <v>0</v>
      </c>
      <c r="X375" s="168">
        <v>0</v>
      </c>
      <c r="Y375" s="168">
        <v>0</v>
      </c>
      <c r="Z375" s="168">
        <v>0</v>
      </c>
      <c r="AA375" s="168">
        <v>0</v>
      </c>
      <c r="AB375" s="168">
        <v>0</v>
      </c>
      <c r="AC375" s="174">
        <v>9</v>
      </c>
    </row>
    <row r="376" spans="1:29">
      <c r="A376" s="104"/>
      <c r="B376" s="441"/>
      <c r="C376" s="58" t="s">
        <v>96</v>
      </c>
      <c r="D376" s="169">
        <v>0</v>
      </c>
      <c r="E376" s="168">
        <v>0</v>
      </c>
      <c r="F376" s="168">
        <v>0</v>
      </c>
      <c r="G376" s="168">
        <v>0</v>
      </c>
      <c r="H376" s="168">
        <v>0</v>
      </c>
      <c r="I376" s="168">
        <v>0</v>
      </c>
      <c r="J376" s="168">
        <v>0</v>
      </c>
      <c r="K376" s="168">
        <v>0</v>
      </c>
      <c r="L376" s="168">
        <v>0</v>
      </c>
      <c r="M376" s="168">
        <v>0</v>
      </c>
      <c r="N376" s="168">
        <v>0</v>
      </c>
      <c r="O376" s="168">
        <v>0</v>
      </c>
      <c r="P376" s="168">
        <v>0</v>
      </c>
      <c r="Q376" s="168">
        <v>2</v>
      </c>
      <c r="R376" s="168">
        <v>0</v>
      </c>
      <c r="S376" s="168">
        <v>0</v>
      </c>
      <c r="T376" s="168">
        <v>0</v>
      </c>
      <c r="U376" s="168">
        <v>0</v>
      </c>
      <c r="V376" s="168">
        <v>0</v>
      </c>
      <c r="W376" s="168">
        <v>0</v>
      </c>
      <c r="X376" s="168">
        <v>0</v>
      </c>
      <c r="Y376" s="168">
        <v>0</v>
      </c>
      <c r="Z376" s="168">
        <v>0</v>
      </c>
      <c r="AA376" s="168">
        <v>0</v>
      </c>
      <c r="AB376" s="168">
        <v>0</v>
      </c>
      <c r="AC376" s="174">
        <v>2</v>
      </c>
    </row>
    <row r="377" spans="1:29">
      <c r="A377" s="104"/>
      <c r="B377" s="441"/>
      <c r="C377" s="58" t="s">
        <v>298</v>
      </c>
      <c r="D377" s="169">
        <v>0</v>
      </c>
      <c r="E377" s="168">
        <v>0</v>
      </c>
      <c r="F377" s="168">
        <v>0</v>
      </c>
      <c r="G377" s="168">
        <v>0</v>
      </c>
      <c r="H377" s="168">
        <v>0</v>
      </c>
      <c r="I377" s="168">
        <v>0</v>
      </c>
      <c r="J377" s="168">
        <v>0</v>
      </c>
      <c r="K377" s="168">
        <v>0</v>
      </c>
      <c r="L377" s="168">
        <v>0</v>
      </c>
      <c r="M377" s="168">
        <v>0</v>
      </c>
      <c r="N377" s="168">
        <v>0</v>
      </c>
      <c r="O377" s="168">
        <v>0</v>
      </c>
      <c r="P377" s="168">
        <v>1</v>
      </c>
      <c r="Q377" s="168">
        <v>39</v>
      </c>
      <c r="R377" s="168">
        <v>3</v>
      </c>
      <c r="S377" s="168">
        <v>0</v>
      </c>
      <c r="T377" s="168">
        <v>0</v>
      </c>
      <c r="U377" s="168">
        <v>1</v>
      </c>
      <c r="V377" s="168">
        <v>0</v>
      </c>
      <c r="W377" s="168">
        <v>11</v>
      </c>
      <c r="X377" s="168">
        <v>0</v>
      </c>
      <c r="Y377" s="168">
        <v>0</v>
      </c>
      <c r="Z377" s="168">
        <v>0</v>
      </c>
      <c r="AA377" s="168">
        <v>0</v>
      </c>
      <c r="AB377" s="168">
        <v>0</v>
      </c>
      <c r="AC377" s="174">
        <v>55</v>
      </c>
    </row>
    <row r="378" spans="1:29">
      <c r="A378" s="104"/>
      <c r="B378" s="443"/>
      <c r="C378" s="444" t="s">
        <v>36</v>
      </c>
      <c r="D378" s="170">
        <v>0</v>
      </c>
      <c r="E378" s="171">
        <v>0</v>
      </c>
      <c r="F378" s="171">
        <v>0</v>
      </c>
      <c r="G378" s="171">
        <v>0</v>
      </c>
      <c r="H378" s="171">
        <v>0</v>
      </c>
      <c r="I378" s="171">
        <v>0</v>
      </c>
      <c r="J378" s="171">
        <v>0</v>
      </c>
      <c r="K378" s="171">
        <v>0</v>
      </c>
      <c r="L378" s="171">
        <v>0</v>
      </c>
      <c r="M378" s="171">
        <v>0</v>
      </c>
      <c r="N378" s="171">
        <v>0</v>
      </c>
      <c r="O378" s="171">
        <v>0</v>
      </c>
      <c r="P378" s="171">
        <v>1</v>
      </c>
      <c r="Q378" s="171">
        <v>69</v>
      </c>
      <c r="R378" s="171">
        <v>3</v>
      </c>
      <c r="S378" s="171">
        <v>0</v>
      </c>
      <c r="T378" s="171">
        <v>0</v>
      </c>
      <c r="U378" s="171">
        <v>2</v>
      </c>
      <c r="V378" s="171">
        <v>0</v>
      </c>
      <c r="W378" s="171">
        <v>12</v>
      </c>
      <c r="X378" s="171">
        <v>0</v>
      </c>
      <c r="Y378" s="171">
        <v>0</v>
      </c>
      <c r="Z378" s="171">
        <v>0</v>
      </c>
      <c r="AA378" s="171">
        <v>0</v>
      </c>
      <c r="AB378" s="171">
        <v>0</v>
      </c>
      <c r="AC378" s="175">
        <v>87</v>
      </c>
    </row>
    <row r="379" spans="1:29">
      <c r="A379" s="446"/>
      <c r="B379" s="443" t="s">
        <v>36</v>
      </c>
      <c r="C379" s="444"/>
      <c r="D379" s="170">
        <v>187</v>
      </c>
      <c r="E379" s="171">
        <v>0</v>
      </c>
      <c r="F379" s="171">
        <v>58</v>
      </c>
      <c r="G379" s="171">
        <v>0</v>
      </c>
      <c r="H379" s="171">
        <v>0</v>
      </c>
      <c r="I379" s="171">
        <v>404</v>
      </c>
      <c r="J379" s="171">
        <v>0</v>
      </c>
      <c r="K379" s="171">
        <v>251</v>
      </c>
      <c r="L379" s="171">
        <v>0</v>
      </c>
      <c r="M379" s="171">
        <v>0</v>
      </c>
      <c r="N379" s="171">
        <v>3</v>
      </c>
      <c r="O379" s="171">
        <v>41</v>
      </c>
      <c r="P379" s="171">
        <v>178</v>
      </c>
      <c r="Q379" s="171">
        <v>1279</v>
      </c>
      <c r="R379" s="171">
        <v>123</v>
      </c>
      <c r="S379" s="171">
        <v>29</v>
      </c>
      <c r="T379" s="171">
        <v>0</v>
      </c>
      <c r="U379" s="171">
        <v>678</v>
      </c>
      <c r="V379" s="171">
        <v>0</v>
      </c>
      <c r="W379" s="171">
        <v>171</v>
      </c>
      <c r="X379" s="171">
        <v>0</v>
      </c>
      <c r="Y379" s="171">
        <v>0</v>
      </c>
      <c r="Z379" s="171">
        <v>0</v>
      </c>
      <c r="AA379" s="171">
        <v>0</v>
      </c>
      <c r="AB379" s="171">
        <v>0</v>
      </c>
      <c r="AC379" s="175">
        <v>3402</v>
      </c>
    </row>
    <row r="380" spans="1:29">
      <c r="A380" s="104" t="s">
        <v>18</v>
      </c>
      <c r="B380" s="441" t="s">
        <v>97</v>
      </c>
      <c r="C380" s="58" t="s">
        <v>98</v>
      </c>
      <c r="D380" s="169">
        <v>0</v>
      </c>
      <c r="E380" s="168">
        <v>0</v>
      </c>
      <c r="F380" s="168">
        <v>0</v>
      </c>
      <c r="G380" s="168">
        <v>0</v>
      </c>
      <c r="H380" s="168">
        <v>0</v>
      </c>
      <c r="I380" s="168">
        <v>1</v>
      </c>
      <c r="J380" s="168">
        <v>0</v>
      </c>
      <c r="K380" s="168">
        <v>0</v>
      </c>
      <c r="L380" s="168">
        <v>0</v>
      </c>
      <c r="M380" s="168">
        <v>0</v>
      </c>
      <c r="N380" s="168">
        <v>0</v>
      </c>
      <c r="O380" s="168">
        <v>0</v>
      </c>
      <c r="P380" s="168">
        <v>5</v>
      </c>
      <c r="Q380" s="168">
        <v>462</v>
      </c>
      <c r="R380" s="168">
        <v>138</v>
      </c>
      <c r="S380" s="168">
        <v>0</v>
      </c>
      <c r="T380" s="168">
        <v>0</v>
      </c>
      <c r="U380" s="168">
        <v>42</v>
      </c>
      <c r="V380" s="168">
        <v>0</v>
      </c>
      <c r="W380" s="168">
        <v>72</v>
      </c>
      <c r="X380" s="168">
        <v>0</v>
      </c>
      <c r="Y380" s="168">
        <v>0</v>
      </c>
      <c r="Z380" s="168">
        <v>0</v>
      </c>
      <c r="AA380" s="168">
        <v>0</v>
      </c>
      <c r="AB380" s="168">
        <v>0</v>
      </c>
      <c r="AC380" s="174">
        <v>720</v>
      </c>
    </row>
    <row r="381" spans="1:29">
      <c r="A381" s="104"/>
      <c r="B381" s="441"/>
      <c r="C381" s="58" t="s">
        <v>99</v>
      </c>
      <c r="D381" s="169">
        <v>226</v>
      </c>
      <c r="E381" s="168">
        <v>0</v>
      </c>
      <c r="F381" s="168">
        <v>137</v>
      </c>
      <c r="G381" s="168">
        <v>0</v>
      </c>
      <c r="H381" s="168">
        <v>0</v>
      </c>
      <c r="I381" s="168">
        <v>201</v>
      </c>
      <c r="J381" s="168">
        <v>0</v>
      </c>
      <c r="K381" s="168">
        <v>92</v>
      </c>
      <c r="L381" s="168">
        <v>0</v>
      </c>
      <c r="M381" s="168">
        <v>0</v>
      </c>
      <c r="N381" s="168">
        <v>0</v>
      </c>
      <c r="O381" s="168">
        <v>3</v>
      </c>
      <c r="P381" s="168">
        <v>7</v>
      </c>
      <c r="Q381" s="168">
        <v>53</v>
      </c>
      <c r="R381" s="168">
        <v>10</v>
      </c>
      <c r="S381" s="168">
        <v>3</v>
      </c>
      <c r="T381" s="168">
        <v>0</v>
      </c>
      <c r="U381" s="168">
        <v>25</v>
      </c>
      <c r="V381" s="168">
        <v>0</v>
      </c>
      <c r="W381" s="168">
        <v>0</v>
      </c>
      <c r="X381" s="168">
        <v>0</v>
      </c>
      <c r="Y381" s="168">
        <v>0</v>
      </c>
      <c r="Z381" s="168">
        <v>0</v>
      </c>
      <c r="AA381" s="168">
        <v>0</v>
      </c>
      <c r="AB381" s="168">
        <v>0</v>
      </c>
      <c r="AC381" s="174">
        <v>757</v>
      </c>
    </row>
    <row r="382" spans="1:29">
      <c r="A382" s="104"/>
      <c r="B382" s="441"/>
      <c r="C382" s="58" t="s">
        <v>100</v>
      </c>
      <c r="D382" s="169">
        <v>160</v>
      </c>
      <c r="E382" s="168">
        <v>0</v>
      </c>
      <c r="F382" s="168">
        <v>126</v>
      </c>
      <c r="G382" s="168">
        <v>0</v>
      </c>
      <c r="H382" s="168">
        <v>0</v>
      </c>
      <c r="I382" s="168">
        <v>254</v>
      </c>
      <c r="J382" s="168">
        <v>0</v>
      </c>
      <c r="K382" s="168">
        <v>249</v>
      </c>
      <c r="L382" s="168">
        <v>1</v>
      </c>
      <c r="M382" s="168">
        <v>0</v>
      </c>
      <c r="N382" s="168">
        <v>0</v>
      </c>
      <c r="O382" s="168">
        <v>10</v>
      </c>
      <c r="P382" s="168">
        <v>53</v>
      </c>
      <c r="Q382" s="168">
        <v>222</v>
      </c>
      <c r="R382" s="168">
        <v>6</v>
      </c>
      <c r="S382" s="168">
        <v>6</v>
      </c>
      <c r="T382" s="168">
        <v>0</v>
      </c>
      <c r="U382" s="168">
        <v>191</v>
      </c>
      <c r="V382" s="168">
        <v>0</v>
      </c>
      <c r="W382" s="168">
        <v>9</v>
      </c>
      <c r="X382" s="168">
        <v>0</v>
      </c>
      <c r="Y382" s="168">
        <v>0</v>
      </c>
      <c r="Z382" s="168">
        <v>0</v>
      </c>
      <c r="AA382" s="168">
        <v>0</v>
      </c>
      <c r="AB382" s="168">
        <v>0</v>
      </c>
      <c r="AC382" s="174">
        <v>1287</v>
      </c>
    </row>
    <row r="383" spans="1:29">
      <c r="A383" s="104"/>
      <c r="B383" s="441"/>
      <c r="C383" s="58" t="s">
        <v>299</v>
      </c>
      <c r="D383" s="169">
        <v>0</v>
      </c>
      <c r="E383" s="168">
        <v>0</v>
      </c>
      <c r="F383" s="168">
        <v>0</v>
      </c>
      <c r="G383" s="168">
        <v>0</v>
      </c>
      <c r="H383" s="168">
        <v>0</v>
      </c>
      <c r="I383" s="168">
        <v>1</v>
      </c>
      <c r="J383" s="168">
        <v>0</v>
      </c>
      <c r="K383" s="168">
        <v>1</v>
      </c>
      <c r="L383" s="168">
        <v>0</v>
      </c>
      <c r="M383" s="168">
        <v>0</v>
      </c>
      <c r="N383" s="168">
        <v>0</v>
      </c>
      <c r="O383" s="168">
        <v>0</v>
      </c>
      <c r="P383" s="168">
        <v>0</v>
      </c>
      <c r="Q383" s="168">
        <v>1</v>
      </c>
      <c r="R383" s="168">
        <v>0</v>
      </c>
      <c r="S383" s="168">
        <v>0</v>
      </c>
      <c r="T383" s="168">
        <v>0</v>
      </c>
      <c r="U383" s="168">
        <v>0</v>
      </c>
      <c r="V383" s="168">
        <v>0</v>
      </c>
      <c r="W383" s="168">
        <v>0</v>
      </c>
      <c r="X383" s="168">
        <v>0</v>
      </c>
      <c r="Y383" s="168">
        <v>0</v>
      </c>
      <c r="Z383" s="168">
        <v>0</v>
      </c>
      <c r="AA383" s="168">
        <v>0</v>
      </c>
      <c r="AB383" s="168">
        <v>0</v>
      </c>
      <c r="AC383" s="174">
        <v>3</v>
      </c>
    </row>
    <row r="384" spans="1:29">
      <c r="A384" s="104"/>
      <c r="B384" s="441"/>
      <c r="C384" s="58" t="s">
        <v>36</v>
      </c>
      <c r="D384" s="169">
        <v>386</v>
      </c>
      <c r="E384" s="168">
        <v>0</v>
      </c>
      <c r="F384" s="168">
        <v>263</v>
      </c>
      <c r="G384" s="168">
        <v>0</v>
      </c>
      <c r="H384" s="168">
        <v>0</v>
      </c>
      <c r="I384" s="168">
        <v>457</v>
      </c>
      <c r="J384" s="168">
        <v>0</v>
      </c>
      <c r="K384" s="168">
        <v>342</v>
      </c>
      <c r="L384" s="168">
        <v>1</v>
      </c>
      <c r="M384" s="168">
        <v>0</v>
      </c>
      <c r="N384" s="168">
        <v>0</v>
      </c>
      <c r="O384" s="168">
        <v>13</v>
      </c>
      <c r="P384" s="168">
        <v>65</v>
      </c>
      <c r="Q384" s="168">
        <v>738</v>
      </c>
      <c r="R384" s="168">
        <v>154</v>
      </c>
      <c r="S384" s="168">
        <v>9</v>
      </c>
      <c r="T384" s="168">
        <v>0</v>
      </c>
      <c r="U384" s="168">
        <v>258</v>
      </c>
      <c r="V384" s="168">
        <v>0</v>
      </c>
      <c r="W384" s="168">
        <v>81</v>
      </c>
      <c r="X384" s="168">
        <v>0</v>
      </c>
      <c r="Y384" s="168">
        <v>0</v>
      </c>
      <c r="Z384" s="168">
        <v>0</v>
      </c>
      <c r="AA384" s="168">
        <v>0</v>
      </c>
      <c r="AB384" s="168">
        <v>0</v>
      </c>
      <c r="AC384" s="174">
        <v>2767</v>
      </c>
    </row>
    <row r="385" spans="1:29">
      <c r="A385" s="104"/>
      <c r="B385" s="442" t="s">
        <v>101</v>
      </c>
      <c r="C385" s="429" t="s">
        <v>102</v>
      </c>
      <c r="D385" s="172">
        <v>1</v>
      </c>
      <c r="E385" s="173">
        <v>0</v>
      </c>
      <c r="F385" s="173">
        <v>0</v>
      </c>
      <c r="G385" s="173">
        <v>0</v>
      </c>
      <c r="H385" s="173">
        <v>0</v>
      </c>
      <c r="I385" s="173">
        <v>1</v>
      </c>
      <c r="J385" s="173">
        <v>0</v>
      </c>
      <c r="K385" s="173">
        <v>1</v>
      </c>
      <c r="L385" s="173">
        <v>0</v>
      </c>
      <c r="M385" s="173">
        <v>0</v>
      </c>
      <c r="N385" s="173">
        <v>0</v>
      </c>
      <c r="O385" s="173">
        <v>0</v>
      </c>
      <c r="P385" s="173">
        <v>0</v>
      </c>
      <c r="Q385" s="173">
        <v>23</v>
      </c>
      <c r="R385" s="173">
        <v>0</v>
      </c>
      <c r="S385" s="173">
        <v>0</v>
      </c>
      <c r="T385" s="173">
        <v>0</v>
      </c>
      <c r="U385" s="173">
        <v>1</v>
      </c>
      <c r="V385" s="173">
        <v>0</v>
      </c>
      <c r="W385" s="173">
        <v>3</v>
      </c>
      <c r="X385" s="173">
        <v>0</v>
      </c>
      <c r="Y385" s="173">
        <v>0</v>
      </c>
      <c r="Z385" s="173">
        <v>0</v>
      </c>
      <c r="AA385" s="173">
        <v>0</v>
      </c>
      <c r="AB385" s="173">
        <v>0</v>
      </c>
      <c r="AC385" s="291">
        <v>30</v>
      </c>
    </row>
    <row r="386" spans="1:29">
      <c r="A386" s="104"/>
      <c r="B386" s="441"/>
      <c r="C386" s="58" t="s">
        <v>103</v>
      </c>
      <c r="D386" s="169">
        <v>0</v>
      </c>
      <c r="E386" s="168">
        <v>0</v>
      </c>
      <c r="F386" s="168">
        <v>1</v>
      </c>
      <c r="G386" s="168">
        <v>0</v>
      </c>
      <c r="H386" s="168">
        <v>0</v>
      </c>
      <c r="I386" s="168">
        <v>1</v>
      </c>
      <c r="J386" s="168">
        <v>0</v>
      </c>
      <c r="K386" s="168">
        <v>0</v>
      </c>
      <c r="L386" s="168">
        <v>0</v>
      </c>
      <c r="M386" s="168">
        <v>0</v>
      </c>
      <c r="N386" s="168">
        <v>0</v>
      </c>
      <c r="O386" s="168">
        <v>0</v>
      </c>
      <c r="P386" s="168">
        <v>1</v>
      </c>
      <c r="Q386" s="168">
        <v>100</v>
      </c>
      <c r="R386" s="168">
        <v>9</v>
      </c>
      <c r="S386" s="168">
        <v>0</v>
      </c>
      <c r="T386" s="168">
        <v>0</v>
      </c>
      <c r="U386" s="168">
        <v>12</v>
      </c>
      <c r="V386" s="168">
        <v>0</v>
      </c>
      <c r="W386" s="168">
        <v>12</v>
      </c>
      <c r="X386" s="168">
        <v>0</v>
      </c>
      <c r="Y386" s="168">
        <v>0</v>
      </c>
      <c r="Z386" s="168">
        <v>0</v>
      </c>
      <c r="AA386" s="168">
        <v>0</v>
      </c>
      <c r="AB386" s="168">
        <v>0</v>
      </c>
      <c r="AC386" s="174">
        <v>136</v>
      </c>
    </row>
    <row r="387" spans="1:29">
      <c r="A387" s="104"/>
      <c r="B387" s="441"/>
      <c r="C387" s="58" t="s">
        <v>104</v>
      </c>
      <c r="D387" s="169">
        <v>0</v>
      </c>
      <c r="E387" s="168">
        <v>0</v>
      </c>
      <c r="F387" s="168">
        <v>0</v>
      </c>
      <c r="G387" s="168">
        <v>0</v>
      </c>
      <c r="H387" s="168">
        <v>0</v>
      </c>
      <c r="I387" s="168">
        <v>0</v>
      </c>
      <c r="J387" s="168">
        <v>0</v>
      </c>
      <c r="K387" s="168">
        <v>0</v>
      </c>
      <c r="L387" s="168">
        <v>0</v>
      </c>
      <c r="M387" s="168">
        <v>0</v>
      </c>
      <c r="N387" s="168">
        <v>0</v>
      </c>
      <c r="O387" s="168">
        <v>0</v>
      </c>
      <c r="P387" s="168">
        <v>0</v>
      </c>
      <c r="Q387" s="168">
        <v>0</v>
      </c>
      <c r="R387" s="168">
        <v>0</v>
      </c>
      <c r="S387" s="168">
        <v>0</v>
      </c>
      <c r="T387" s="168">
        <v>0</v>
      </c>
      <c r="U387" s="168">
        <v>1</v>
      </c>
      <c r="V387" s="168">
        <v>0</v>
      </c>
      <c r="W387" s="168">
        <v>0</v>
      </c>
      <c r="X387" s="168">
        <v>0</v>
      </c>
      <c r="Y387" s="168">
        <v>0</v>
      </c>
      <c r="Z387" s="168">
        <v>0</v>
      </c>
      <c r="AA387" s="168">
        <v>0</v>
      </c>
      <c r="AB387" s="168">
        <v>0</v>
      </c>
      <c r="AC387" s="174">
        <v>1</v>
      </c>
    </row>
    <row r="388" spans="1:29">
      <c r="A388" s="104"/>
      <c r="B388" s="441"/>
      <c r="C388" s="58" t="s">
        <v>106</v>
      </c>
      <c r="D388" s="169">
        <v>11</v>
      </c>
      <c r="E388" s="168">
        <v>0</v>
      </c>
      <c r="F388" s="168">
        <v>1</v>
      </c>
      <c r="G388" s="168">
        <v>0</v>
      </c>
      <c r="H388" s="168">
        <v>0</v>
      </c>
      <c r="I388" s="168">
        <v>17</v>
      </c>
      <c r="J388" s="168">
        <v>0</v>
      </c>
      <c r="K388" s="168">
        <v>5</v>
      </c>
      <c r="L388" s="168">
        <v>0</v>
      </c>
      <c r="M388" s="168">
        <v>0</v>
      </c>
      <c r="N388" s="168">
        <v>0</v>
      </c>
      <c r="O388" s="168">
        <v>3</v>
      </c>
      <c r="P388" s="168">
        <v>1</v>
      </c>
      <c r="Q388" s="168">
        <v>36</v>
      </c>
      <c r="R388" s="168">
        <v>5</v>
      </c>
      <c r="S388" s="168">
        <v>1</v>
      </c>
      <c r="T388" s="168">
        <v>0</v>
      </c>
      <c r="U388" s="168">
        <v>13</v>
      </c>
      <c r="V388" s="168">
        <v>0</v>
      </c>
      <c r="W388" s="168">
        <v>4</v>
      </c>
      <c r="X388" s="168">
        <v>0</v>
      </c>
      <c r="Y388" s="168">
        <v>0</v>
      </c>
      <c r="Z388" s="168">
        <v>0</v>
      </c>
      <c r="AA388" s="168">
        <v>0</v>
      </c>
      <c r="AB388" s="168">
        <v>0</v>
      </c>
      <c r="AC388" s="174">
        <v>97</v>
      </c>
    </row>
    <row r="389" spans="1:29" ht="13.5" customHeight="1">
      <c r="A389" s="104"/>
      <c r="B389" s="441"/>
      <c r="C389" s="58" t="s">
        <v>300</v>
      </c>
      <c r="D389" s="169">
        <v>0</v>
      </c>
      <c r="E389" s="168">
        <v>0</v>
      </c>
      <c r="F389" s="168">
        <v>0</v>
      </c>
      <c r="G389" s="168">
        <v>0</v>
      </c>
      <c r="H389" s="168">
        <v>0</v>
      </c>
      <c r="I389" s="168">
        <v>1</v>
      </c>
      <c r="J389" s="168">
        <v>0</v>
      </c>
      <c r="K389" s="168">
        <v>5</v>
      </c>
      <c r="L389" s="168">
        <v>0</v>
      </c>
      <c r="M389" s="168">
        <v>0</v>
      </c>
      <c r="N389" s="168">
        <v>0</v>
      </c>
      <c r="O389" s="168">
        <v>0</v>
      </c>
      <c r="P389" s="168">
        <v>0</v>
      </c>
      <c r="Q389" s="168">
        <v>6</v>
      </c>
      <c r="R389" s="168">
        <v>0</v>
      </c>
      <c r="S389" s="168">
        <v>0</v>
      </c>
      <c r="T389" s="168">
        <v>0</v>
      </c>
      <c r="U389" s="168">
        <v>2</v>
      </c>
      <c r="V389" s="168">
        <v>0</v>
      </c>
      <c r="W389" s="168">
        <v>1</v>
      </c>
      <c r="X389" s="168">
        <v>0</v>
      </c>
      <c r="Y389" s="168">
        <v>0</v>
      </c>
      <c r="Z389" s="168">
        <v>0</v>
      </c>
      <c r="AA389" s="168">
        <v>0</v>
      </c>
      <c r="AB389" s="168">
        <v>0</v>
      </c>
      <c r="AC389" s="174">
        <v>15</v>
      </c>
    </row>
    <row r="390" spans="1:29">
      <c r="A390" s="104"/>
      <c r="B390" s="443"/>
      <c r="C390" s="444" t="s">
        <v>36</v>
      </c>
      <c r="D390" s="170">
        <v>12</v>
      </c>
      <c r="E390" s="171">
        <v>0</v>
      </c>
      <c r="F390" s="171">
        <v>2</v>
      </c>
      <c r="G390" s="171">
        <v>0</v>
      </c>
      <c r="H390" s="171">
        <v>0</v>
      </c>
      <c r="I390" s="171">
        <v>20</v>
      </c>
      <c r="J390" s="171">
        <v>0</v>
      </c>
      <c r="K390" s="171">
        <v>11</v>
      </c>
      <c r="L390" s="171">
        <v>0</v>
      </c>
      <c r="M390" s="171">
        <v>0</v>
      </c>
      <c r="N390" s="171">
        <v>0</v>
      </c>
      <c r="O390" s="171">
        <v>3</v>
      </c>
      <c r="P390" s="171">
        <v>2</v>
      </c>
      <c r="Q390" s="171">
        <v>165</v>
      </c>
      <c r="R390" s="171">
        <v>14</v>
      </c>
      <c r="S390" s="171">
        <v>1</v>
      </c>
      <c r="T390" s="171">
        <v>0</v>
      </c>
      <c r="U390" s="171">
        <v>29</v>
      </c>
      <c r="V390" s="171">
        <v>0</v>
      </c>
      <c r="W390" s="171">
        <v>20</v>
      </c>
      <c r="X390" s="171">
        <v>0</v>
      </c>
      <c r="Y390" s="171">
        <v>0</v>
      </c>
      <c r="Z390" s="171">
        <v>0</v>
      </c>
      <c r="AA390" s="171">
        <v>0</v>
      </c>
      <c r="AB390" s="171">
        <v>0</v>
      </c>
      <c r="AC390" s="175">
        <v>279</v>
      </c>
    </row>
    <row r="391" spans="1:29">
      <c r="A391" s="104"/>
      <c r="B391" s="441" t="s">
        <v>108</v>
      </c>
      <c r="C391" s="58" t="s">
        <v>109</v>
      </c>
      <c r="D391" s="169">
        <v>0</v>
      </c>
      <c r="E391" s="168">
        <v>0</v>
      </c>
      <c r="F391" s="168">
        <v>0</v>
      </c>
      <c r="G391" s="168">
        <v>0</v>
      </c>
      <c r="H391" s="168">
        <v>0</v>
      </c>
      <c r="I391" s="168">
        <v>1</v>
      </c>
      <c r="J391" s="168">
        <v>0</v>
      </c>
      <c r="K391" s="168">
        <v>0</v>
      </c>
      <c r="L391" s="168">
        <v>0</v>
      </c>
      <c r="M391" s="168">
        <v>0</v>
      </c>
      <c r="N391" s="168">
        <v>0</v>
      </c>
      <c r="O391" s="168">
        <v>0</v>
      </c>
      <c r="P391" s="168">
        <v>2</v>
      </c>
      <c r="Q391" s="168">
        <v>74</v>
      </c>
      <c r="R391" s="168">
        <v>13</v>
      </c>
      <c r="S391" s="168">
        <v>0</v>
      </c>
      <c r="T391" s="168">
        <v>0</v>
      </c>
      <c r="U391" s="168">
        <v>2</v>
      </c>
      <c r="V391" s="168">
        <v>0</v>
      </c>
      <c r="W391" s="168">
        <v>7</v>
      </c>
      <c r="X391" s="168">
        <v>0</v>
      </c>
      <c r="Y391" s="168">
        <v>0</v>
      </c>
      <c r="Z391" s="168">
        <v>0</v>
      </c>
      <c r="AA391" s="168">
        <v>0</v>
      </c>
      <c r="AB391" s="168">
        <v>0</v>
      </c>
      <c r="AC391" s="174">
        <v>99</v>
      </c>
    </row>
    <row r="392" spans="1:29">
      <c r="A392" s="104"/>
      <c r="B392" s="441"/>
      <c r="C392" s="58" t="s">
        <v>110</v>
      </c>
      <c r="D392" s="169">
        <v>6</v>
      </c>
      <c r="E392" s="168">
        <v>0</v>
      </c>
      <c r="F392" s="168">
        <v>2</v>
      </c>
      <c r="G392" s="168">
        <v>0</v>
      </c>
      <c r="H392" s="168">
        <v>0</v>
      </c>
      <c r="I392" s="168">
        <v>9</v>
      </c>
      <c r="J392" s="168">
        <v>0</v>
      </c>
      <c r="K392" s="168">
        <v>11</v>
      </c>
      <c r="L392" s="168">
        <v>0</v>
      </c>
      <c r="M392" s="168">
        <v>0</v>
      </c>
      <c r="N392" s="168">
        <v>0</v>
      </c>
      <c r="O392" s="168">
        <v>3</v>
      </c>
      <c r="P392" s="168">
        <v>12</v>
      </c>
      <c r="Q392" s="168">
        <v>154</v>
      </c>
      <c r="R392" s="168">
        <v>27</v>
      </c>
      <c r="S392" s="168">
        <v>0</v>
      </c>
      <c r="T392" s="168">
        <v>0</v>
      </c>
      <c r="U392" s="168">
        <v>41</v>
      </c>
      <c r="V392" s="168">
        <v>0</v>
      </c>
      <c r="W392" s="168">
        <v>26</v>
      </c>
      <c r="X392" s="168">
        <v>0</v>
      </c>
      <c r="Y392" s="168">
        <v>0</v>
      </c>
      <c r="Z392" s="168">
        <v>0</v>
      </c>
      <c r="AA392" s="168">
        <v>0</v>
      </c>
      <c r="AB392" s="168">
        <v>0</v>
      </c>
      <c r="AC392" s="174">
        <v>291</v>
      </c>
    </row>
    <row r="393" spans="1:29">
      <c r="A393" s="104"/>
      <c r="B393" s="441"/>
      <c r="C393" s="58" t="s">
        <v>111</v>
      </c>
      <c r="D393" s="169">
        <v>6</v>
      </c>
      <c r="E393" s="168">
        <v>0</v>
      </c>
      <c r="F393" s="168">
        <v>13</v>
      </c>
      <c r="G393" s="168">
        <v>0</v>
      </c>
      <c r="H393" s="168">
        <v>0</v>
      </c>
      <c r="I393" s="168">
        <v>23</v>
      </c>
      <c r="J393" s="168">
        <v>0</v>
      </c>
      <c r="K393" s="168">
        <v>39</v>
      </c>
      <c r="L393" s="168">
        <v>0</v>
      </c>
      <c r="M393" s="168">
        <v>0</v>
      </c>
      <c r="N393" s="168">
        <v>0</v>
      </c>
      <c r="O393" s="168">
        <v>0</v>
      </c>
      <c r="P393" s="168">
        <v>12</v>
      </c>
      <c r="Q393" s="168">
        <v>66</v>
      </c>
      <c r="R393" s="168">
        <v>1</v>
      </c>
      <c r="S393" s="168">
        <v>0</v>
      </c>
      <c r="T393" s="168">
        <v>0</v>
      </c>
      <c r="U393" s="168">
        <v>11</v>
      </c>
      <c r="V393" s="168">
        <v>0</v>
      </c>
      <c r="W393" s="168">
        <v>2</v>
      </c>
      <c r="X393" s="168">
        <v>0</v>
      </c>
      <c r="Y393" s="168">
        <v>0</v>
      </c>
      <c r="Z393" s="168">
        <v>0</v>
      </c>
      <c r="AA393" s="168">
        <v>0</v>
      </c>
      <c r="AB393" s="168">
        <v>0</v>
      </c>
      <c r="AC393" s="174">
        <v>173</v>
      </c>
    </row>
    <row r="394" spans="1:29">
      <c r="A394" s="104"/>
      <c r="B394" s="441"/>
      <c r="C394" s="58" t="s">
        <v>36</v>
      </c>
      <c r="D394" s="169">
        <v>12</v>
      </c>
      <c r="E394" s="168">
        <v>0</v>
      </c>
      <c r="F394" s="168">
        <v>15</v>
      </c>
      <c r="G394" s="168">
        <v>0</v>
      </c>
      <c r="H394" s="168">
        <v>0</v>
      </c>
      <c r="I394" s="168">
        <v>33</v>
      </c>
      <c r="J394" s="168">
        <v>0</v>
      </c>
      <c r="K394" s="168">
        <v>50</v>
      </c>
      <c r="L394" s="168">
        <v>0</v>
      </c>
      <c r="M394" s="168">
        <v>0</v>
      </c>
      <c r="N394" s="168">
        <v>0</v>
      </c>
      <c r="O394" s="168">
        <v>3</v>
      </c>
      <c r="P394" s="168">
        <v>26</v>
      </c>
      <c r="Q394" s="168">
        <v>294</v>
      </c>
      <c r="R394" s="168">
        <v>41</v>
      </c>
      <c r="S394" s="168">
        <v>0</v>
      </c>
      <c r="T394" s="168">
        <v>0</v>
      </c>
      <c r="U394" s="168">
        <v>54</v>
      </c>
      <c r="V394" s="168">
        <v>0</v>
      </c>
      <c r="W394" s="168">
        <v>35</v>
      </c>
      <c r="X394" s="168">
        <v>0</v>
      </c>
      <c r="Y394" s="168">
        <v>0</v>
      </c>
      <c r="Z394" s="168">
        <v>0</v>
      </c>
      <c r="AA394" s="168">
        <v>0</v>
      </c>
      <c r="AB394" s="168">
        <v>0</v>
      </c>
      <c r="AC394" s="174">
        <v>563</v>
      </c>
    </row>
    <row r="395" spans="1:29">
      <c r="A395" s="446"/>
      <c r="B395" s="445" t="s">
        <v>36</v>
      </c>
      <c r="C395" s="440"/>
      <c r="D395" s="179">
        <v>410</v>
      </c>
      <c r="E395" s="178">
        <v>0</v>
      </c>
      <c r="F395" s="178">
        <v>280</v>
      </c>
      <c r="G395" s="178">
        <v>0</v>
      </c>
      <c r="H395" s="178">
        <v>0</v>
      </c>
      <c r="I395" s="178">
        <v>510</v>
      </c>
      <c r="J395" s="178">
        <v>0</v>
      </c>
      <c r="K395" s="178">
        <v>403</v>
      </c>
      <c r="L395" s="178">
        <v>1</v>
      </c>
      <c r="M395" s="178">
        <v>0</v>
      </c>
      <c r="N395" s="178">
        <v>0</v>
      </c>
      <c r="O395" s="178">
        <v>19</v>
      </c>
      <c r="P395" s="178">
        <v>93</v>
      </c>
      <c r="Q395" s="178">
        <v>1197</v>
      </c>
      <c r="R395" s="178">
        <v>209</v>
      </c>
      <c r="S395" s="178">
        <v>10</v>
      </c>
      <c r="T395" s="178">
        <v>0</v>
      </c>
      <c r="U395" s="178">
        <v>341</v>
      </c>
      <c r="V395" s="178">
        <v>0</v>
      </c>
      <c r="W395" s="178">
        <v>136</v>
      </c>
      <c r="X395" s="178">
        <v>0</v>
      </c>
      <c r="Y395" s="178">
        <v>0</v>
      </c>
      <c r="Z395" s="178">
        <v>0</v>
      </c>
      <c r="AA395" s="178">
        <v>0</v>
      </c>
      <c r="AB395" s="178">
        <v>0</v>
      </c>
      <c r="AC395" s="180">
        <v>3609</v>
      </c>
    </row>
    <row r="396" spans="1:29">
      <c r="A396" s="104" t="s">
        <v>19</v>
      </c>
      <c r="B396" s="441" t="s">
        <v>112</v>
      </c>
      <c r="C396" s="58" t="s">
        <v>113</v>
      </c>
      <c r="D396" s="169">
        <v>485</v>
      </c>
      <c r="E396" s="168">
        <v>0</v>
      </c>
      <c r="F396" s="168">
        <v>509</v>
      </c>
      <c r="G396" s="168">
        <v>0</v>
      </c>
      <c r="H396" s="168">
        <v>0</v>
      </c>
      <c r="I396" s="168">
        <v>584</v>
      </c>
      <c r="J396" s="168">
        <v>0</v>
      </c>
      <c r="K396" s="168">
        <v>911</v>
      </c>
      <c r="L396" s="168">
        <v>0</v>
      </c>
      <c r="M396" s="168">
        <v>0</v>
      </c>
      <c r="N396" s="168">
        <v>2</v>
      </c>
      <c r="O396" s="168">
        <v>16</v>
      </c>
      <c r="P396" s="168">
        <v>247</v>
      </c>
      <c r="Q396" s="168">
        <v>7064</v>
      </c>
      <c r="R396" s="168">
        <v>340</v>
      </c>
      <c r="S396" s="168">
        <v>26</v>
      </c>
      <c r="T396" s="168">
        <v>0</v>
      </c>
      <c r="U396" s="168">
        <v>2161</v>
      </c>
      <c r="V396" s="168">
        <v>1</v>
      </c>
      <c r="W396" s="168">
        <v>853</v>
      </c>
      <c r="X396" s="168">
        <v>0</v>
      </c>
      <c r="Y396" s="168">
        <v>0</v>
      </c>
      <c r="Z396" s="168">
        <v>1</v>
      </c>
      <c r="AA396" s="168">
        <v>0</v>
      </c>
      <c r="AB396" s="168">
        <v>0</v>
      </c>
      <c r="AC396" s="174">
        <v>13200</v>
      </c>
    </row>
    <row r="397" spans="1:29">
      <c r="A397" s="104"/>
      <c r="B397" s="441"/>
      <c r="C397" s="58" t="s">
        <v>114</v>
      </c>
      <c r="D397" s="169">
        <v>2</v>
      </c>
      <c r="E397" s="168">
        <v>0</v>
      </c>
      <c r="F397" s="168">
        <v>5</v>
      </c>
      <c r="G397" s="168">
        <v>0</v>
      </c>
      <c r="H397" s="168">
        <v>0</v>
      </c>
      <c r="I397" s="168">
        <v>31</v>
      </c>
      <c r="J397" s="168">
        <v>0</v>
      </c>
      <c r="K397" s="168">
        <v>51</v>
      </c>
      <c r="L397" s="168">
        <v>1</v>
      </c>
      <c r="M397" s="168">
        <v>0</v>
      </c>
      <c r="N397" s="168">
        <v>1</v>
      </c>
      <c r="O397" s="168">
        <v>5</v>
      </c>
      <c r="P397" s="168">
        <v>42</v>
      </c>
      <c r="Q397" s="168">
        <v>2714</v>
      </c>
      <c r="R397" s="168">
        <v>152</v>
      </c>
      <c r="S397" s="168">
        <v>3</v>
      </c>
      <c r="T397" s="168">
        <v>0</v>
      </c>
      <c r="U397" s="168">
        <v>257</v>
      </c>
      <c r="V397" s="168">
        <v>0</v>
      </c>
      <c r="W397" s="168">
        <v>343</v>
      </c>
      <c r="X397" s="168">
        <v>0</v>
      </c>
      <c r="Y397" s="168">
        <v>0</v>
      </c>
      <c r="Z397" s="168">
        <v>7</v>
      </c>
      <c r="AA397" s="168">
        <v>1</v>
      </c>
      <c r="AB397" s="168">
        <v>0</v>
      </c>
      <c r="AC397" s="174">
        <v>3615</v>
      </c>
    </row>
    <row r="398" spans="1:29">
      <c r="A398" s="104"/>
      <c r="B398" s="441"/>
      <c r="C398" s="58" t="s">
        <v>301</v>
      </c>
      <c r="D398" s="169">
        <v>0</v>
      </c>
      <c r="E398" s="168">
        <v>0</v>
      </c>
      <c r="F398" s="168">
        <v>0</v>
      </c>
      <c r="G398" s="168">
        <v>0</v>
      </c>
      <c r="H398" s="168">
        <v>0</v>
      </c>
      <c r="I398" s="168">
        <v>0</v>
      </c>
      <c r="J398" s="168">
        <v>0</v>
      </c>
      <c r="K398" s="168">
        <v>0</v>
      </c>
      <c r="L398" s="168">
        <v>0</v>
      </c>
      <c r="M398" s="168">
        <v>0</v>
      </c>
      <c r="N398" s="168">
        <v>0</v>
      </c>
      <c r="O398" s="168">
        <v>0</v>
      </c>
      <c r="P398" s="168">
        <v>0</v>
      </c>
      <c r="Q398" s="168">
        <v>29</v>
      </c>
      <c r="R398" s="168">
        <v>0</v>
      </c>
      <c r="S398" s="168">
        <v>0</v>
      </c>
      <c r="T398" s="168">
        <v>0</v>
      </c>
      <c r="U398" s="168">
        <v>2</v>
      </c>
      <c r="V398" s="168">
        <v>0</v>
      </c>
      <c r="W398" s="168">
        <v>0</v>
      </c>
      <c r="X398" s="168">
        <v>0</v>
      </c>
      <c r="Y398" s="168">
        <v>0</v>
      </c>
      <c r="Z398" s="168">
        <v>0</v>
      </c>
      <c r="AA398" s="168">
        <v>0</v>
      </c>
      <c r="AB398" s="168">
        <v>0</v>
      </c>
      <c r="AC398" s="174">
        <v>31</v>
      </c>
    </row>
    <row r="399" spans="1:29">
      <c r="A399" s="104"/>
      <c r="B399" s="441"/>
      <c r="C399" s="58" t="s">
        <v>36</v>
      </c>
      <c r="D399" s="169">
        <v>487</v>
      </c>
      <c r="E399" s="168">
        <v>0</v>
      </c>
      <c r="F399" s="168">
        <v>514</v>
      </c>
      <c r="G399" s="168">
        <v>0</v>
      </c>
      <c r="H399" s="168">
        <v>0</v>
      </c>
      <c r="I399" s="168">
        <v>615</v>
      </c>
      <c r="J399" s="168">
        <v>0</v>
      </c>
      <c r="K399" s="168">
        <v>962</v>
      </c>
      <c r="L399" s="168">
        <v>1</v>
      </c>
      <c r="M399" s="168">
        <v>0</v>
      </c>
      <c r="N399" s="168">
        <v>3</v>
      </c>
      <c r="O399" s="168">
        <v>21</v>
      </c>
      <c r="P399" s="168">
        <v>289</v>
      </c>
      <c r="Q399" s="168">
        <v>9807</v>
      </c>
      <c r="R399" s="168">
        <v>492</v>
      </c>
      <c r="S399" s="168">
        <v>29</v>
      </c>
      <c r="T399" s="168">
        <v>0</v>
      </c>
      <c r="U399" s="168">
        <v>2420</v>
      </c>
      <c r="V399" s="168">
        <v>1</v>
      </c>
      <c r="W399" s="168">
        <v>1196</v>
      </c>
      <c r="X399" s="168">
        <v>0</v>
      </c>
      <c r="Y399" s="168">
        <v>0</v>
      </c>
      <c r="Z399" s="168">
        <v>8</v>
      </c>
      <c r="AA399" s="168">
        <v>1</v>
      </c>
      <c r="AB399" s="168">
        <v>0</v>
      </c>
      <c r="AC399" s="174">
        <v>16846</v>
      </c>
    </row>
    <row r="400" spans="1:29" ht="26.25">
      <c r="A400" s="104"/>
      <c r="B400" s="442" t="s">
        <v>187</v>
      </c>
      <c r="C400" s="429" t="s">
        <v>115</v>
      </c>
      <c r="D400" s="172">
        <v>0</v>
      </c>
      <c r="E400" s="173">
        <v>0</v>
      </c>
      <c r="F400" s="173">
        <v>0</v>
      </c>
      <c r="G400" s="173">
        <v>0</v>
      </c>
      <c r="H400" s="173">
        <v>0</v>
      </c>
      <c r="I400" s="173">
        <v>0</v>
      </c>
      <c r="J400" s="173">
        <v>0</v>
      </c>
      <c r="K400" s="173">
        <v>0</v>
      </c>
      <c r="L400" s="173">
        <v>0</v>
      </c>
      <c r="M400" s="173">
        <v>0</v>
      </c>
      <c r="N400" s="173">
        <v>1</v>
      </c>
      <c r="O400" s="173">
        <v>0</v>
      </c>
      <c r="P400" s="173">
        <v>0</v>
      </c>
      <c r="Q400" s="173">
        <v>378</v>
      </c>
      <c r="R400" s="173">
        <v>39</v>
      </c>
      <c r="S400" s="173">
        <v>0</v>
      </c>
      <c r="T400" s="173">
        <v>0</v>
      </c>
      <c r="U400" s="173">
        <v>27</v>
      </c>
      <c r="V400" s="173">
        <v>0</v>
      </c>
      <c r="W400" s="173">
        <v>325</v>
      </c>
      <c r="X400" s="173">
        <v>0</v>
      </c>
      <c r="Y400" s="173">
        <v>0</v>
      </c>
      <c r="Z400" s="173">
        <v>0</v>
      </c>
      <c r="AA400" s="173">
        <v>0</v>
      </c>
      <c r="AB400" s="173">
        <v>0</v>
      </c>
      <c r="AC400" s="291">
        <v>770</v>
      </c>
    </row>
    <row r="401" spans="1:29">
      <c r="A401" s="104"/>
      <c r="B401" s="441"/>
      <c r="C401" s="58" t="s">
        <v>116</v>
      </c>
      <c r="D401" s="169">
        <v>0</v>
      </c>
      <c r="E401" s="168">
        <v>0</v>
      </c>
      <c r="F401" s="168">
        <v>0</v>
      </c>
      <c r="G401" s="168">
        <v>0</v>
      </c>
      <c r="H401" s="168">
        <v>0</v>
      </c>
      <c r="I401" s="168">
        <v>0</v>
      </c>
      <c r="J401" s="168">
        <v>0</v>
      </c>
      <c r="K401" s="168">
        <v>0</v>
      </c>
      <c r="L401" s="168">
        <v>0</v>
      </c>
      <c r="M401" s="168">
        <v>0</v>
      </c>
      <c r="N401" s="168">
        <v>0</v>
      </c>
      <c r="O401" s="168">
        <v>0</v>
      </c>
      <c r="P401" s="168">
        <v>0</v>
      </c>
      <c r="Q401" s="168">
        <v>8</v>
      </c>
      <c r="R401" s="168">
        <v>0</v>
      </c>
      <c r="S401" s="168">
        <v>0</v>
      </c>
      <c r="T401" s="168">
        <v>0</v>
      </c>
      <c r="U401" s="168">
        <v>2</v>
      </c>
      <c r="V401" s="168">
        <v>0</v>
      </c>
      <c r="W401" s="168">
        <v>3</v>
      </c>
      <c r="X401" s="168">
        <v>0</v>
      </c>
      <c r="Y401" s="168">
        <v>0</v>
      </c>
      <c r="Z401" s="168">
        <v>0</v>
      </c>
      <c r="AA401" s="168">
        <v>0</v>
      </c>
      <c r="AB401" s="168">
        <v>0</v>
      </c>
      <c r="AC401" s="174">
        <v>13</v>
      </c>
    </row>
    <row r="402" spans="1:29">
      <c r="A402" s="104"/>
      <c r="B402" s="443"/>
      <c r="C402" s="444" t="s">
        <v>36</v>
      </c>
      <c r="D402" s="170">
        <v>0</v>
      </c>
      <c r="E402" s="171">
        <v>0</v>
      </c>
      <c r="F402" s="171">
        <v>0</v>
      </c>
      <c r="G402" s="171">
        <v>0</v>
      </c>
      <c r="H402" s="171">
        <v>0</v>
      </c>
      <c r="I402" s="171">
        <v>0</v>
      </c>
      <c r="J402" s="171">
        <v>0</v>
      </c>
      <c r="K402" s="171">
        <v>0</v>
      </c>
      <c r="L402" s="171">
        <v>0</v>
      </c>
      <c r="M402" s="171">
        <v>0</v>
      </c>
      <c r="N402" s="171">
        <v>1</v>
      </c>
      <c r="O402" s="171">
        <v>0</v>
      </c>
      <c r="P402" s="171">
        <v>0</v>
      </c>
      <c r="Q402" s="171">
        <v>386</v>
      </c>
      <c r="R402" s="171">
        <v>39</v>
      </c>
      <c r="S402" s="171">
        <v>0</v>
      </c>
      <c r="T402" s="171">
        <v>0</v>
      </c>
      <c r="U402" s="171">
        <v>29</v>
      </c>
      <c r="V402" s="171">
        <v>0</v>
      </c>
      <c r="W402" s="171">
        <v>328</v>
      </c>
      <c r="X402" s="171">
        <v>0</v>
      </c>
      <c r="Y402" s="171">
        <v>0</v>
      </c>
      <c r="Z402" s="171">
        <v>0</v>
      </c>
      <c r="AA402" s="171">
        <v>0</v>
      </c>
      <c r="AB402" s="171">
        <v>0</v>
      </c>
      <c r="AC402" s="175">
        <v>783</v>
      </c>
    </row>
    <row r="403" spans="1:29">
      <c r="A403" s="104"/>
      <c r="B403" s="441" t="s">
        <v>117</v>
      </c>
      <c r="C403" s="58" t="s">
        <v>283</v>
      </c>
      <c r="D403" s="169">
        <v>93</v>
      </c>
      <c r="E403" s="168">
        <v>0</v>
      </c>
      <c r="F403" s="168">
        <v>441</v>
      </c>
      <c r="G403" s="168">
        <v>0</v>
      </c>
      <c r="H403" s="168">
        <v>0</v>
      </c>
      <c r="I403" s="168">
        <v>661</v>
      </c>
      <c r="J403" s="168">
        <v>0</v>
      </c>
      <c r="K403" s="168">
        <v>918</v>
      </c>
      <c r="L403" s="168">
        <v>0</v>
      </c>
      <c r="M403" s="168">
        <v>0</v>
      </c>
      <c r="N403" s="168">
        <v>2</v>
      </c>
      <c r="O403" s="168">
        <v>17</v>
      </c>
      <c r="P403" s="168">
        <v>224</v>
      </c>
      <c r="Q403" s="168">
        <v>5006</v>
      </c>
      <c r="R403" s="168">
        <v>129</v>
      </c>
      <c r="S403" s="168">
        <v>9</v>
      </c>
      <c r="T403" s="168">
        <v>0</v>
      </c>
      <c r="U403" s="168">
        <v>1015</v>
      </c>
      <c r="V403" s="168">
        <v>0</v>
      </c>
      <c r="W403" s="168">
        <v>61</v>
      </c>
      <c r="X403" s="168">
        <v>0</v>
      </c>
      <c r="Y403" s="168">
        <v>0</v>
      </c>
      <c r="Z403" s="168">
        <v>0</v>
      </c>
      <c r="AA403" s="168">
        <v>0</v>
      </c>
      <c r="AB403" s="168">
        <v>0</v>
      </c>
      <c r="AC403" s="174">
        <v>8576</v>
      </c>
    </row>
    <row r="404" spans="1:29">
      <c r="A404" s="104"/>
      <c r="B404" s="441"/>
      <c r="C404" s="58" t="s">
        <v>309</v>
      </c>
      <c r="D404" s="169">
        <v>1</v>
      </c>
      <c r="E404" s="168">
        <v>0</v>
      </c>
      <c r="F404" s="168">
        <v>4</v>
      </c>
      <c r="G404" s="168">
        <v>0</v>
      </c>
      <c r="H404" s="168">
        <v>0</v>
      </c>
      <c r="I404" s="168">
        <v>23</v>
      </c>
      <c r="J404" s="168">
        <v>0</v>
      </c>
      <c r="K404" s="168">
        <v>31</v>
      </c>
      <c r="L404" s="168">
        <v>0</v>
      </c>
      <c r="M404" s="168">
        <v>0</v>
      </c>
      <c r="N404" s="168">
        <v>0</v>
      </c>
      <c r="O404" s="168">
        <v>16</v>
      </c>
      <c r="P404" s="168">
        <v>87</v>
      </c>
      <c r="Q404" s="168">
        <v>4899</v>
      </c>
      <c r="R404" s="168">
        <v>249</v>
      </c>
      <c r="S404" s="168">
        <v>28</v>
      </c>
      <c r="T404" s="168">
        <v>0</v>
      </c>
      <c r="U404" s="168">
        <v>1124</v>
      </c>
      <c r="V404" s="168">
        <v>0</v>
      </c>
      <c r="W404" s="168">
        <v>107</v>
      </c>
      <c r="X404" s="168">
        <v>0</v>
      </c>
      <c r="Y404" s="168">
        <v>0</v>
      </c>
      <c r="Z404" s="168">
        <v>1</v>
      </c>
      <c r="AA404" s="168">
        <v>0</v>
      </c>
      <c r="AB404" s="168">
        <v>0</v>
      </c>
      <c r="AC404" s="174">
        <v>6570</v>
      </c>
    </row>
    <row r="405" spans="1:29">
      <c r="A405" s="104"/>
      <c r="B405" s="441"/>
      <c r="C405" s="58" t="s">
        <v>302</v>
      </c>
      <c r="D405" s="169">
        <v>5</v>
      </c>
      <c r="E405" s="168">
        <v>0</v>
      </c>
      <c r="F405" s="168">
        <v>13</v>
      </c>
      <c r="G405" s="168">
        <v>0</v>
      </c>
      <c r="H405" s="168">
        <v>0</v>
      </c>
      <c r="I405" s="168">
        <v>25</v>
      </c>
      <c r="J405" s="168">
        <v>0</v>
      </c>
      <c r="K405" s="168">
        <v>32</v>
      </c>
      <c r="L405" s="168">
        <v>0</v>
      </c>
      <c r="M405" s="168">
        <v>0</v>
      </c>
      <c r="N405" s="168">
        <v>0</v>
      </c>
      <c r="O405" s="168">
        <v>0</v>
      </c>
      <c r="P405" s="168">
        <v>9</v>
      </c>
      <c r="Q405" s="168">
        <v>3645</v>
      </c>
      <c r="R405" s="168">
        <v>108</v>
      </c>
      <c r="S405" s="168">
        <v>2</v>
      </c>
      <c r="T405" s="168">
        <v>0</v>
      </c>
      <c r="U405" s="168">
        <v>240</v>
      </c>
      <c r="V405" s="168">
        <v>1</v>
      </c>
      <c r="W405" s="168">
        <v>537</v>
      </c>
      <c r="X405" s="168">
        <v>0</v>
      </c>
      <c r="Y405" s="168">
        <v>0</v>
      </c>
      <c r="Z405" s="168">
        <v>0</v>
      </c>
      <c r="AA405" s="168">
        <v>0</v>
      </c>
      <c r="AB405" s="168">
        <v>0</v>
      </c>
      <c r="AC405" s="174">
        <v>4617</v>
      </c>
    </row>
    <row r="406" spans="1:29">
      <c r="A406" s="104"/>
      <c r="B406" s="441"/>
      <c r="C406" s="58" t="s">
        <v>36</v>
      </c>
      <c r="D406" s="169">
        <v>99</v>
      </c>
      <c r="E406" s="168">
        <v>0</v>
      </c>
      <c r="F406" s="168">
        <v>458</v>
      </c>
      <c r="G406" s="168">
        <v>0</v>
      </c>
      <c r="H406" s="168">
        <v>0</v>
      </c>
      <c r="I406" s="168">
        <v>709</v>
      </c>
      <c r="J406" s="168">
        <v>0</v>
      </c>
      <c r="K406" s="168">
        <v>981</v>
      </c>
      <c r="L406" s="168">
        <v>0</v>
      </c>
      <c r="M406" s="168">
        <v>0</v>
      </c>
      <c r="N406" s="168">
        <v>2</v>
      </c>
      <c r="O406" s="168">
        <v>33</v>
      </c>
      <c r="P406" s="168">
        <v>320</v>
      </c>
      <c r="Q406" s="168">
        <v>13550</v>
      </c>
      <c r="R406" s="168">
        <v>486</v>
      </c>
      <c r="S406" s="168">
        <v>39</v>
      </c>
      <c r="T406" s="168">
        <v>0</v>
      </c>
      <c r="U406" s="168">
        <v>2379</v>
      </c>
      <c r="V406" s="168">
        <v>1</v>
      </c>
      <c r="W406" s="168">
        <v>705</v>
      </c>
      <c r="X406" s="168">
        <v>0</v>
      </c>
      <c r="Y406" s="168">
        <v>0</v>
      </c>
      <c r="Z406" s="168">
        <v>1</v>
      </c>
      <c r="AA406" s="168">
        <v>0</v>
      </c>
      <c r="AB406" s="168">
        <v>0</v>
      </c>
      <c r="AC406" s="174">
        <v>19763</v>
      </c>
    </row>
    <row r="407" spans="1:29">
      <c r="A407" s="446"/>
      <c r="B407" s="445" t="s">
        <v>36</v>
      </c>
      <c r="C407" s="440"/>
      <c r="D407" s="179">
        <v>586</v>
      </c>
      <c r="E407" s="178">
        <v>0</v>
      </c>
      <c r="F407" s="178">
        <v>972</v>
      </c>
      <c r="G407" s="178">
        <v>0</v>
      </c>
      <c r="H407" s="178">
        <v>0</v>
      </c>
      <c r="I407" s="178">
        <v>1324</v>
      </c>
      <c r="J407" s="178">
        <v>0</v>
      </c>
      <c r="K407" s="178">
        <v>1943</v>
      </c>
      <c r="L407" s="178">
        <v>1</v>
      </c>
      <c r="M407" s="178">
        <v>0</v>
      </c>
      <c r="N407" s="178">
        <v>6</v>
      </c>
      <c r="O407" s="178">
        <v>54</v>
      </c>
      <c r="P407" s="178">
        <v>609</v>
      </c>
      <c r="Q407" s="178">
        <v>23743</v>
      </c>
      <c r="R407" s="178">
        <v>1017</v>
      </c>
      <c r="S407" s="178">
        <v>68</v>
      </c>
      <c r="T407" s="178">
        <v>0</v>
      </c>
      <c r="U407" s="178">
        <v>4828</v>
      </c>
      <c r="V407" s="178">
        <v>2</v>
      </c>
      <c r="W407" s="178">
        <v>2229</v>
      </c>
      <c r="X407" s="178">
        <v>0</v>
      </c>
      <c r="Y407" s="178">
        <v>0</v>
      </c>
      <c r="Z407" s="178">
        <v>9</v>
      </c>
      <c r="AA407" s="178">
        <v>1</v>
      </c>
      <c r="AB407" s="178">
        <v>0</v>
      </c>
      <c r="AC407" s="180">
        <v>37392</v>
      </c>
    </row>
    <row r="408" spans="1:29" ht="39">
      <c r="A408" s="104" t="s">
        <v>20</v>
      </c>
      <c r="B408" s="441" t="s">
        <v>118</v>
      </c>
      <c r="C408" s="58" t="s">
        <v>119</v>
      </c>
      <c r="D408" s="169">
        <v>21</v>
      </c>
      <c r="E408" s="168">
        <v>0</v>
      </c>
      <c r="F408" s="168">
        <v>4</v>
      </c>
      <c r="G408" s="168">
        <v>0</v>
      </c>
      <c r="H408" s="168">
        <v>0</v>
      </c>
      <c r="I408" s="168">
        <v>8</v>
      </c>
      <c r="J408" s="168">
        <v>0</v>
      </c>
      <c r="K408" s="168">
        <v>1</v>
      </c>
      <c r="L408" s="168">
        <v>0</v>
      </c>
      <c r="M408" s="168">
        <v>0</v>
      </c>
      <c r="N408" s="168">
        <v>0</v>
      </c>
      <c r="O408" s="168">
        <v>0</v>
      </c>
      <c r="P408" s="168">
        <v>0</v>
      </c>
      <c r="Q408" s="168">
        <v>7</v>
      </c>
      <c r="R408" s="168">
        <v>2</v>
      </c>
      <c r="S408" s="168">
        <v>0</v>
      </c>
      <c r="T408" s="168">
        <v>0</v>
      </c>
      <c r="U408" s="168">
        <v>0</v>
      </c>
      <c r="V408" s="168">
        <v>0</v>
      </c>
      <c r="W408" s="168">
        <v>0</v>
      </c>
      <c r="X408" s="168">
        <v>0</v>
      </c>
      <c r="Y408" s="168">
        <v>0</v>
      </c>
      <c r="Z408" s="168">
        <v>0</v>
      </c>
      <c r="AA408" s="168">
        <v>0</v>
      </c>
      <c r="AB408" s="168">
        <v>0</v>
      </c>
      <c r="AC408" s="174">
        <v>43</v>
      </c>
    </row>
    <row r="409" spans="1:29">
      <c r="A409" s="104"/>
      <c r="B409" s="441"/>
      <c r="C409" s="58" t="s">
        <v>120</v>
      </c>
      <c r="D409" s="169">
        <v>5</v>
      </c>
      <c r="E409" s="168">
        <v>0</v>
      </c>
      <c r="F409" s="168">
        <v>3</v>
      </c>
      <c r="G409" s="168">
        <v>0</v>
      </c>
      <c r="H409" s="168">
        <v>0</v>
      </c>
      <c r="I409" s="168">
        <v>0</v>
      </c>
      <c r="J409" s="168">
        <v>0</v>
      </c>
      <c r="K409" s="168">
        <v>0</v>
      </c>
      <c r="L409" s="168">
        <v>0</v>
      </c>
      <c r="M409" s="168">
        <v>0</v>
      </c>
      <c r="N409" s="168">
        <v>0</v>
      </c>
      <c r="O409" s="168">
        <v>0</v>
      </c>
      <c r="P409" s="168">
        <v>0</v>
      </c>
      <c r="Q409" s="168">
        <v>2</v>
      </c>
      <c r="R409" s="168">
        <v>0</v>
      </c>
      <c r="S409" s="168">
        <v>0</v>
      </c>
      <c r="T409" s="168">
        <v>0</v>
      </c>
      <c r="U409" s="168">
        <v>0</v>
      </c>
      <c r="V409" s="168">
        <v>0</v>
      </c>
      <c r="W409" s="168">
        <v>0</v>
      </c>
      <c r="X409" s="168">
        <v>7</v>
      </c>
      <c r="Y409" s="168">
        <v>0</v>
      </c>
      <c r="Z409" s="168">
        <v>0</v>
      </c>
      <c r="AA409" s="168">
        <v>0</v>
      </c>
      <c r="AB409" s="168">
        <v>0</v>
      </c>
      <c r="AC409" s="174">
        <v>17</v>
      </c>
    </row>
    <row r="410" spans="1:29">
      <c r="A410" s="104"/>
      <c r="B410" s="441"/>
      <c r="C410" s="58" t="s">
        <v>36</v>
      </c>
      <c r="D410" s="169">
        <v>26</v>
      </c>
      <c r="E410" s="168">
        <v>0</v>
      </c>
      <c r="F410" s="168">
        <v>7</v>
      </c>
      <c r="G410" s="168">
        <v>0</v>
      </c>
      <c r="H410" s="168">
        <v>0</v>
      </c>
      <c r="I410" s="168">
        <v>8</v>
      </c>
      <c r="J410" s="168">
        <v>0</v>
      </c>
      <c r="K410" s="168">
        <v>1</v>
      </c>
      <c r="L410" s="168">
        <v>0</v>
      </c>
      <c r="M410" s="168">
        <v>0</v>
      </c>
      <c r="N410" s="168">
        <v>0</v>
      </c>
      <c r="O410" s="168">
        <v>0</v>
      </c>
      <c r="P410" s="168">
        <v>0</v>
      </c>
      <c r="Q410" s="168">
        <v>9</v>
      </c>
      <c r="R410" s="168">
        <v>2</v>
      </c>
      <c r="S410" s="168">
        <v>0</v>
      </c>
      <c r="T410" s="168">
        <v>0</v>
      </c>
      <c r="U410" s="168">
        <v>0</v>
      </c>
      <c r="V410" s="168">
        <v>0</v>
      </c>
      <c r="W410" s="168">
        <v>0</v>
      </c>
      <c r="X410" s="168">
        <v>7</v>
      </c>
      <c r="Y410" s="168">
        <v>0</v>
      </c>
      <c r="Z410" s="168">
        <v>0</v>
      </c>
      <c r="AA410" s="168">
        <v>0</v>
      </c>
      <c r="AB410" s="168">
        <v>0</v>
      </c>
      <c r="AC410" s="174">
        <v>60</v>
      </c>
    </row>
    <row r="411" spans="1:29">
      <c r="A411" s="104"/>
      <c r="B411" s="442" t="s">
        <v>121</v>
      </c>
      <c r="C411" s="429" t="s">
        <v>122</v>
      </c>
      <c r="D411" s="172">
        <v>0</v>
      </c>
      <c r="E411" s="173">
        <v>0</v>
      </c>
      <c r="F411" s="173">
        <v>2</v>
      </c>
      <c r="G411" s="173">
        <v>0</v>
      </c>
      <c r="H411" s="173">
        <v>0</v>
      </c>
      <c r="I411" s="173">
        <v>1</v>
      </c>
      <c r="J411" s="173">
        <v>0</v>
      </c>
      <c r="K411" s="173">
        <v>1</v>
      </c>
      <c r="L411" s="173">
        <v>0</v>
      </c>
      <c r="M411" s="173">
        <v>1</v>
      </c>
      <c r="N411" s="173">
        <v>0</v>
      </c>
      <c r="O411" s="173">
        <v>0</v>
      </c>
      <c r="P411" s="173">
        <v>0</v>
      </c>
      <c r="Q411" s="173">
        <v>3</v>
      </c>
      <c r="R411" s="173">
        <v>1</v>
      </c>
      <c r="S411" s="173">
        <v>0</v>
      </c>
      <c r="T411" s="173">
        <v>0</v>
      </c>
      <c r="U411" s="173">
        <v>1</v>
      </c>
      <c r="V411" s="173">
        <v>0</v>
      </c>
      <c r="W411" s="173">
        <v>0</v>
      </c>
      <c r="X411" s="173">
        <v>2</v>
      </c>
      <c r="Y411" s="173">
        <v>0</v>
      </c>
      <c r="Z411" s="173">
        <v>0</v>
      </c>
      <c r="AA411" s="173">
        <v>0</v>
      </c>
      <c r="AB411" s="173">
        <v>0</v>
      </c>
      <c r="AC411" s="291">
        <v>12</v>
      </c>
    </row>
    <row r="412" spans="1:29">
      <c r="A412" s="104"/>
      <c r="B412" s="441"/>
      <c r="C412" s="58" t="s">
        <v>123</v>
      </c>
      <c r="D412" s="169">
        <v>285</v>
      </c>
      <c r="E412" s="168">
        <v>0</v>
      </c>
      <c r="F412" s="168">
        <v>576</v>
      </c>
      <c r="G412" s="168">
        <v>0</v>
      </c>
      <c r="H412" s="168">
        <v>0</v>
      </c>
      <c r="I412" s="168">
        <v>934</v>
      </c>
      <c r="J412" s="168">
        <v>0</v>
      </c>
      <c r="K412" s="168">
        <v>491</v>
      </c>
      <c r="L412" s="168">
        <v>0</v>
      </c>
      <c r="M412" s="168">
        <v>0</v>
      </c>
      <c r="N412" s="168">
        <v>0</v>
      </c>
      <c r="O412" s="168">
        <v>8</v>
      </c>
      <c r="P412" s="168">
        <v>32</v>
      </c>
      <c r="Q412" s="168">
        <v>176</v>
      </c>
      <c r="R412" s="168">
        <v>22</v>
      </c>
      <c r="S412" s="168">
        <v>4</v>
      </c>
      <c r="T412" s="168">
        <v>0</v>
      </c>
      <c r="U412" s="168">
        <v>10</v>
      </c>
      <c r="V412" s="168">
        <v>0</v>
      </c>
      <c r="W412" s="168">
        <v>1</v>
      </c>
      <c r="X412" s="168">
        <v>1126</v>
      </c>
      <c r="Y412" s="168">
        <v>0</v>
      </c>
      <c r="Z412" s="168">
        <v>0</v>
      </c>
      <c r="AA412" s="168">
        <v>0</v>
      </c>
      <c r="AB412" s="168">
        <v>0</v>
      </c>
      <c r="AC412" s="174">
        <v>3665</v>
      </c>
    </row>
    <row r="413" spans="1:29">
      <c r="A413" s="104"/>
      <c r="B413" s="441"/>
      <c r="C413" s="58" t="s">
        <v>124</v>
      </c>
      <c r="D413" s="169">
        <v>66</v>
      </c>
      <c r="E413" s="168">
        <v>0</v>
      </c>
      <c r="F413" s="168">
        <v>175</v>
      </c>
      <c r="G413" s="168">
        <v>0</v>
      </c>
      <c r="H413" s="168">
        <v>0</v>
      </c>
      <c r="I413" s="168">
        <v>323</v>
      </c>
      <c r="J413" s="168">
        <v>0</v>
      </c>
      <c r="K413" s="168">
        <v>184</v>
      </c>
      <c r="L413" s="168">
        <v>0</v>
      </c>
      <c r="M413" s="168">
        <v>0</v>
      </c>
      <c r="N413" s="168">
        <v>2</v>
      </c>
      <c r="O413" s="168">
        <v>12</v>
      </c>
      <c r="P413" s="168">
        <v>59</v>
      </c>
      <c r="Q413" s="168">
        <v>170</v>
      </c>
      <c r="R413" s="168">
        <v>20</v>
      </c>
      <c r="S413" s="168">
        <v>4</v>
      </c>
      <c r="T413" s="168">
        <v>0</v>
      </c>
      <c r="U413" s="168">
        <v>23</v>
      </c>
      <c r="V413" s="168">
        <v>1</v>
      </c>
      <c r="W413" s="168">
        <v>0</v>
      </c>
      <c r="X413" s="168">
        <v>160</v>
      </c>
      <c r="Y413" s="168">
        <v>0</v>
      </c>
      <c r="Z413" s="168">
        <v>0</v>
      </c>
      <c r="AA413" s="168">
        <v>0</v>
      </c>
      <c r="AB413" s="168">
        <v>0</v>
      </c>
      <c r="AC413" s="174">
        <v>1199</v>
      </c>
    </row>
    <row r="414" spans="1:29">
      <c r="A414" s="104"/>
      <c r="B414" s="441"/>
      <c r="C414" s="58" t="s">
        <v>303</v>
      </c>
      <c r="D414" s="169">
        <v>137</v>
      </c>
      <c r="E414" s="168">
        <v>0</v>
      </c>
      <c r="F414" s="168">
        <v>53</v>
      </c>
      <c r="G414" s="168">
        <v>0</v>
      </c>
      <c r="H414" s="168">
        <v>0</v>
      </c>
      <c r="I414" s="168">
        <v>127</v>
      </c>
      <c r="J414" s="168">
        <v>0</v>
      </c>
      <c r="K414" s="168">
        <v>134</v>
      </c>
      <c r="L414" s="168">
        <v>0</v>
      </c>
      <c r="M414" s="168">
        <v>0</v>
      </c>
      <c r="N414" s="168">
        <v>0</v>
      </c>
      <c r="O414" s="168">
        <v>2</v>
      </c>
      <c r="P414" s="168">
        <v>42</v>
      </c>
      <c r="Q414" s="168">
        <v>106</v>
      </c>
      <c r="R414" s="168">
        <v>22</v>
      </c>
      <c r="S414" s="168">
        <v>0</v>
      </c>
      <c r="T414" s="168">
        <v>0</v>
      </c>
      <c r="U414" s="168">
        <v>15</v>
      </c>
      <c r="V414" s="168">
        <v>0</v>
      </c>
      <c r="W414" s="168">
        <v>10</v>
      </c>
      <c r="X414" s="168">
        <v>0</v>
      </c>
      <c r="Y414" s="168">
        <v>0</v>
      </c>
      <c r="Z414" s="168">
        <v>0</v>
      </c>
      <c r="AA414" s="168">
        <v>0</v>
      </c>
      <c r="AB414" s="168">
        <v>0</v>
      </c>
      <c r="AC414" s="174">
        <v>648</v>
      </c>
    </row>
    <row r="415" spans="1:29">
      <c r="A415" s="104"/>
      <c r="B415" s="443"/>
      <c r="C415" s="444" t="s">
        <v>36</v>
      </c>
      <c r="D415" s="170">
        <v>488</v>
      </c>
      <c r="E415" s="171">
        <v>0</v>
      </c>
      <c r="F415" s="171">
        <v>806</v>
      </c>
      <c r="G415" s="171">
        <v>0</v>
      </c>
      <c r="H415" s="171">
        <v>0</v>
      </c>
      <c r="I415" s="171">
        <v>1385</v>
      </c>
      <c r="J415" s="171">
        <v>0</v>
      </c>
      <c r="K415" s="171">
        <v>810</v>
      </c>
      <c r="L415" s="171">
        <v>0</v>
      </c>
      <c r="M415" s="171">
        <v>1</v>
      </c>
      <c r="N415" s="171">
        <v>2</v>
      </c>
      <c r="O415" s="171">
        <v>22</v>
      </c>
      <c r="P415" s="171">
        <v>133</v>
      </c>
      <c r="Q415" s="171">
        <v>455</v>
      </c>
      <c r="R415" s="171">
        <v>65</v>
      </c>
      <c r="S415" s="171">
        <v>8</v>
      </c>
      <c r="T415" s="171">
        <v>0</v>
      </c>
      <c r="U415" s="171">
        <v>49</v>
      </c>
      <c r="V415" s="171">
        <v>1</v>
      </c>
      <c r="W415" s="171">
        <v>11</v>
      </c>
      <c r="X415" s="171">
        <v>1288</v>
      </c>
      <c r="Y415" s="171">
        <v>0</v>
      </c>
      <c r="Z415" s="171">
        <v>0</v>
      </c>
      <c r="AA415" s="171">
        <v>0</v>
      </c>
      <c r="AB415" s="171">
        <v>0</v>
      </c>
      <c r="AC415" s="175">
        <v>5524</v>
      </c>
    </row>
    <row r="416" spans="1:29" ht="26.25">
      <c r="A416" s="104"/>
      <c r="B416" s="441" t="s">
        <v>188</v>
      </c>
      <c r="C416" s="58" t="s">
        <v>125</v>
      </c>
      <c r="D416" s="169">
        <v>746</v>
      </c>
      <c r="E416" s="168">
        <v>0</v>
      </c>
      <c r="F416" s="168">
        <v>328</v>
      </c>
      <c r="G416" s="168">
        <v>0</v>
      </c>
      <c r="H416" s="168">
        <v>0</v>
      </c>
      <c r="I416" s="168">
        <v>1239</v>
      </c>
      <c r="J416" s="168">
        <v>0</v>
      </c>
      <c r="K416" s="168">
        <v>650</v>
      </c>
      <c r="L416" s="168">
        <v>0</v>
      </c>
      <c r="M416" s="168">
        <v>0</v>
      </c>
      <c r="N416" s="168">
        <v>0</v>
      </c>
      <c r="O416" s="168">
        <v>111</v>
      </c>
      <c r="P416" s="168">
        <v>383</v>
      </c>
      <c r="Q416" s="168">
        <v>1511</v>
      </c>
      <c r="R416" s="168">
        <v>416</v>
      </c>
      <c r="S416" s="168">
        <v>49</v>
      </c>
      <c r="T416" s="168">
        <v>0</v>
      </c>
      <c r="U416" s="168">
        <v>488</v>
      </c>
      <c r="V416" s="168">
        <v>0</v>
      </c>
      <c r="W416" s="168">
        <v>169</v>
      </c>
      <c r="X416" s="168">
        <v>0</v>
      </c>
      <c r="Y416" s="168">
        <v>0</v>
      </c>
      <c r="Z416" s="168">
        <v>0</v>
      </c>
      <c r="AA416" s="168">
        <v>0</v>
      </c>
      <c r="AB416" s="168">
        <v>0</v>
      </c>
      <c r="AC416" s="174">
        <v>6090</v>
      </c>
    </row>
    <row r="417" spans="1:29" ht="39">
      <c r="A417" s="104"/>
      <c r="B417" s="442" t="s">
        <v>189</v>
      </c>
      <c r="C417" s="429" t="s">
        <v>191</v>
      </c>
      <c r="D417" s="172">
        <v>2</v>
      </c>
      <c r="E417" s="173">
        <v>0</v>
      </c>
      <c r="F417" s="173">
        <v>0</v>
      </c>
      <c r="G417" s="173">
        <v>0</v>
      </c>
      <c r="H417" s="173">
        <v>0</v>
      </c>
      <c r="I417" s="173">
        <v>0</v>
      </c>
      <c r="J417" s="173">
        <v>0</v>
      </c>
      <c r="K417" s="173">
        <v>1</v>
      </c>
      <c r="L417" s="173">
        <v>0</v>
      </c>
      <c r="M417" s="173">
        <v>0</v>
      </c>
      <c r="N417" s="173">
        <v>0</v>
      </c>
      <c r="O417" s="173">
        <v>0</v>
      </c>
      <c r="P417" s="173">
        <v>3</v>
      </c>
      <c r="Q417" s="173">
        <v>17</v>
      </c>
      <c r="R417" s="173">
        <v>1</v>
      </c>
      <c r="S417" s="173">
        <v>1</v>
      </c>
      <c r="T417" s="173">
        <v>0</v>
      </c>
      <c r="U417" s="173">
        <v>2</v>
      </c>
      <c r="V417" s="173">
        <v>0</v>
      </c>
      <c r="W417" s="173">
        <v>1</v>
      </c>
      <c r="X417" s="173">
        <v>0</v>
      </c>
      <c r="Y417" s="173">
        <v>0</v>
      </c>
      <c r="Z417" s="173">
        <v>0</v>
      </c>
      <c r="AA417" s="173">
        <v>0</v>
      </c>
      <c r="AB417" s="173">
        <v>0</v>
      </c>
      <c r="AC417" s="291">
        <v>28</v>
      </c>
    </row>
    <row r="418" spans="1:29" ht="28.5" customHeight="1">
      <c r="A418" s="104"/>
      <c r="B418" s="441"/>
      <c r="C418" s="58" t="s">
        <v>304</v>
      </c>
      <c r="D418" s="169">
        <v>1</v>
      </c>
      <c r="E418" s="168">
        <v>0</v>
      </c>
      <c r="F418" s="168">
        <v>0</v>
      </c>
      <c r="G418" s="168">
        <v>0</v>
      </c>
      <c r="H418" s="168">
        <v>0</v>
      </c>
      <c r="I418" s="168">
        <v>0</v>
      </c>
      <c r="J418" s="168">
        <v>0</v>
      </c>
      <c r="K418" s="168">
        <v>1</v>
      </c>
      <c r="L418" s="168">
        <v>0</v>
      </c>
      <c r="M418" s="168">
        <v>0</v>
      </c>
      <c r="N418" s="168">
        <v>0</v>
      </c>
      <c r="O418" s="168">
        <v>0</v>
      </c>
      <c r="P418" s="168">
        <v>1</v>
      </c>
      <c r="Q418" s="168">
        <v>52</v>
      </c>
      <c r="R418" s="168">
        <v>1</v>
      </c>
      <c r="S418" s="168">
        <v>0</v>
      </c>
      <c r="T418" s="168">
        <v>1</v>
      </c>
      <c r="U418" s="168">
        <v>7</v>
      </c>
      <c r="V418" s="168">
        <v>1</v>
      </c>
      <c r="W418" s="168">
        <v>11</v>
      </c>
      <c r="X418" s="168">
        <v>0</v>
      </c>
      <c r="Y418" s="168">
        <v>0</v>
      </c>
      <c r="Z418" s="168">
        <v>0</v>
      </c>
      <c r="AA418" s="168">
        <v>0</v>
      </c>
      <c r="AB418" s="168">
        <v>0</v>
      </c>
      <c r="AC418" s="174">
        <v>76</v>
      </c>
    </row>
    <row r="419" spans="1:29">
      <c r="A419" s="104"/>
      <c r="B419" s="443"/>
      <c r="C419" s="444" t="s">
        <v>36</v>
      </c>
      <c r="D419" s="170">
        <v>3</v>
      </c>
      <c r="E419" s="171">
        <v>0</v>
      </c>
      <c r="F419" s="171">
        <v>0</v>
      </c>
      <c r="G419" s="171">
        <v>0</v>
      </c>
      <c r="H419" s="171">
        <v>0</v>
      </c>
      <c r="I419" s="171">
        <v>0</v>
      </c>
      <c r="J419" s="171">
        <v>0</v>
      </c>
      <c r="K419" s="171">
        <v>2</v>
      </c>
      <c r="L419" s="171">
        <v>0</v>
      </c>
      <c r="M419" s="171">
        <v>0</v>
      </c>
      <c r="N419" s="171">
        <v>0</v>
      </c>
      <c r="O419" s="171">
        <v>0</v>
      </c>
      <c r="P419" s="171">
        <v>4</v>
      </c>
      <c r="Q419" s="171">
        <v>69</v>
      </c>
      <c r="R419" s="171">
        <v>2</v>
      </c>
      <c r="S419" s="171">
        <v>1</v>
      </c>
      <c r="T419" s="171">
        <v>1</v>
      </c>
      <c r="U419" s="171">
        <v>9</v>
      </c>
      <c r="V419" s="171">
        <v>1</v>
      </c>
      <c r="W419" s="171">
        <v>12</v>
      </c>
      <c r="X419" s="171">
        <v>0</v>
      </c>
      <c r="Y419" s="171">
        <v>0</v>
      </c>
      <c r="Z419" s="171">
        <v>0</v>
      </c>
      <c r="AA419" s="171">
        <v>0</v>
      </c>
      <c r="AB419" s="171">
        <v>0</v>
      </c>
      <c r="AC419" s="175">
        <v>104</v>
      </c>
    </row>
    <row r="420" spans="1:29" ht="14.25" customHeight="1">
      <c r="A420" s="104"/>
      <c r="B420" s="441" t="s">
        <v>177</v>
      </c>
      <c r="C420" s="58" t="s">
        <v>305</v>
      </c>
      <c r="D420" s="169">
        <v>0</v>
      </c>
      <c r="E420" s="168">
        <v>0</v>
      </c>
      <c r="F420" s="168">
        <v>0</v>
      </c>
      <c r="G420" s="168">
        <v>0</v>
      </c>
      <c r="H420" s="168">
        <v>1</v>
      </c>
      <c r="I420" s="168">
        <v>0</v>
      </c>
      <c r="J420" s="168">
        <v>0</v>
      </c>
      <c r="K420" s="168">
        <v>0</v>
      </c>
      <c r="L420" s="168">
        <v>0</v>
      </c>
      <c r="M420" s="168">
        <v>0</v>
      </c>
      <c r="N420" s="168">
        <v>0</v>
      </c>
      <c r="O420" s="168">
        <v>0</v>
      </c>
      <c r="P420" s="168">
        <v>0</v>
      </c>
      <c r="Q420" s="168">
        <v>2</v>
      </c>
      <c r="R420" s="168">
        <v>0</v>
      </c>
      <c r="S420" s="168">
        <v>0</v>
      </c>
      <c r="T420" s="168">
        <v>0</v>
      </c>
      <c r="U420" s="168">
        <v>0</v>
      </c>
      <c r="V420" s="168">
        <v>0</v>
      </c>
      <c r="W420" s="168">
        <v>0</v>
      </c>
      <c r="X420" s="168">
        <v>0</v>
      </c>
      <c r="Y420" s="168">
        <v>0</v>
      </c>
      <c r="Z420" s="168">
        <v>0</v>
      </c>
      <c r="AA420" s="168">
        <v>0</v>
      </c>
      <c r="AB420" s="168">
        <v>0</v>
      </c>
      <c r="AC420" s="174">
        <v>3</v>
      </c>
    </row>
    <row r="421" spans="1:29" ht="14.25" customHeight="1">
      <c r="A421" s="104"/>
      <c r="B421" s="442" t="s">
        <v>176</v>
      </c>
      <c r="C421" s="429" t="s">
        <v>128</v>
      </c>
      <c r="D421" s="172">
        <v>45</v>
      </c>
      <c r="E421" s="173">
        <v>0</v>
      </c>
      <c r="F421" s="173">
        <v>25</v>
      </c>
      <c r="G421" s="173">
        <v>0</v>
      </c>
      <c r="H421" s="173">
        <v>0</v>
      </c>
      <c r="I421" s="173">
        <v>9</v>
      </c>
      <c r="J421" s="173">
        <v>0</v>
      </c>
      <c r="K421" s="173">
        <v>5</v>
      </c>
      <c r="L421" s="173">
        <v>0</v>
      </c>
      <c r="M421" s="173">
        <v>0</v>
      </c>
      <c r="N421" s="173">
        <v>0</v>
      </c>
      <c r="O421" s="173">
        <v>0</v>
      </c>
      <c r="P421" s="173">
        <v>3</v>
      </c>
      <c r="Q421" s="173">
        <v>4</v>
      </c>
      <c r="R421" s="173">
        <v>0</v>
      </c>
      <c r="S421" s="173">
        <v>0</v>
      </c>
      <c r="T421" s="173">
        <v>0</v>
      </c>
      <c r="U421" s="173">
        <v>2</v>
      </c>
      <c r="V421" s="173">
        <v>0</v>
      </c>
      <c r="W421" s="173">
        <v>0</v>
      </c>
      <c r="X421" s="173">
        <v>0</v>
      </c>
      <c r="Y421" s="173">
        <v>0</v>
      </c>
      <c r="Z421" s="173">
        <v>0</v>
      </c>
      <c r="AA421" s="173">
        <v>0</v>
      </c>
      <c r="AB421" s="173">
        <v>0</v>
      </c>
      <c r="AC421" s="291">
        <v>93</v>
      </c>
    </row>
    <row r="422" spans="1:29" ht="14.25" customHeight="1">
      <c r="A422" s="104"/>
      <c r="B422" s="441"/>
      <c r="C422" s="58" t="s">
        <v>129</v>
      </c>
      <c r="D422" s="169">
        <v>62</v>
      </c>
      <c r="E422" s="168">
        <v>0</v>
      </c>
      <c r="F422" s="168">
        <v>14</v>
      </c>
      <c r="G422" s="168">
        <v>0</v>
      </c>
      <c r="H422" s="168">
        <v>0</v>
      </c>
      <c r="I422" s="168">
        <v>128</v>
      </c>
      <c r="J422" s="168">
        <v>0</v>
      </c>
      <c r="K422" s="168">
        <v>108</v>
      </c>
      <c r="L422" s="168">
        <v>0</v>
      </c>
      <c r="M422" s="168">
        <v>0</v>
      </c>
      <c r="N422" s="168">
        <v>0</v>
      </c>
      <c r="O422" s="168">
        <v>7</v>
      </c>
      <c r="P422" s="168">
        <v>88</v>
      </c>
      <c r="Q422" s="168">
        <v>978</v>
      </c>
      <c r="R422" s="168">
        <v>78</v>
      </c>
      <c r="S422" s="168">
        <v>4</v>
      </c>
      <c r="T422" s="168">
        <v>0</v>
      </c>
      <c r="U422" s="168">
        <v>190</v>
      </c>
      <c r="V422" s="168">
        <v>0</v>
      </c>
      <c r="W422" s="168">
        <v>65</v>
      </c>
      <c r="X422" s="168">
        <v>0</v>
      </c>
      <c r="Y422" s="168">
        <v>0</v>
      </c>
      <c r="Z422" s="168">
        <v>1</v>
      </c>
      <c r="AA422" s="168">
        <v>0</v>
      </c>
      <c r="AB422" s="168">
        <v>0</v>
      </c>
      <c r="AC422" s="174">
        <v>1723</v>
      </c>
    </row>
    <row r="423" spans="1:29" ht="14.25" customHeight="1">
      <c r="A423" s="104"/>
      <c r="B423" s="441"/>
      <c r="C423" s="58" t="s">
        <v>130</v>
      </c>
      <c r="D423" s="169">
        <v>14</v>
      </c>
      <c r="E423" s="168">
        <v>0</v>
      </c>
      <c r="F423" s="168">
        <v>3</v>
      </c>
      <c r="G423" s="168">
        <v>0</v>
      </c>
      <c r="H423" s="168">
        <v>0</v>
      </c>
      <c r="I423" s="168">
        <v>16</v>
      </c>
      <c r="J423" s="168">
        <v>0</v>
      </c>
      <c r="K423" s="168">
        <v>11</v>
      </c>
      <c r="L423" s="168">
        <v>0</v>
      </c>
      <c r="M423" s="168">
        <v>0</v>
      </c>
      <c r="N423" s="168">
        <v>0</v>
      </c>
      <c r="O423" s="168">
        <v>1</v>
      </c>
      <c r="P423" s="168">
        <v>2</v>
      </c>
      <c r="Q423" s="168">
        <v>24</v>
      </c>
      <c r="R423" s="168">
        <v>6</v>
      </c>
      <c r="S423" s="168">
        <v>0</v>
      </c>
      <c r="T423" s="168">
        <v>0</v>
      </c>
      <c r="U423" s="168">
        <v>4</v>
      </c>
      <c r="V423" s="168">
        <v>0</v>
      </c>
      <c r="W423" s="168">
        <v>3</v>
      </c>
      <c r="X423" s="168">
        <v>0</v>
      </c>
      <c r="Y423" s="168">
        <v>0</v>
      </c>
      <c r="Z423" s="168">
        <v>0</v>
      </c>
      <c r="AA423" s="168">
        <v>0</v>
      </c>
      <c r="AB423" s="168">
        <v>0</v>
      </c>
      <c r="AC423" s="174">
        <v>84</v>
      </c>
    </row>
    <row r="424" spans="1:29" ht="14.25" customHeight="1">
      <c r="A424" s="104"/>
      <c r="B424" s="441"/>
      <c r="C424" s="58" t="s">
        <v>306</v>
      </c>
      <c r="D424" s="169">
        <v>51</v>
      </c>
      <c r="E424" s="168">
        <v>0</v>
      </c>
      <c r="F424" s="168">
        <v>17</v>
      </c>
      <c r="G424" s="168">
        <v>0</v>
      </c>
      <c r="H424" s="168">
        <v>0</v>
      </c>
      <c r="I424" s="168">
        <v>34</v>
      </c>
      <c r="J424" s="168">
        <v>0</v>
      </c>
      <c r="K424" s="168">
        <v>26</v>
      </c>
      <c r="L424" s="168">
        <v>0</v>
      </c>
      <c r="M424" s="168">
        <v>0</v>
      </c>
      <c r="N424" s="168">
        <v>0</v>
      </c>
      <c r="O424" s="168">
        <v>0</v>
      </c>
      <c r="P424" s="168">
        <v>5</v>
      </c>
      <c r="Q424" s="168">
        <v>46</v>
      </c>
      <c r="R424" s="168">
        <v>97</v>
      </c>
      <c r="S424" s="168">
        <v>1</v>
      </c>
      <c r="T424" s="168">
        <v>0</v>
      </c>
      <c r="U424" s="168">
        <v>11</v>
      </c>
      <c r="V424" s="168">
        <v>1</v>
      </c>
      <c r="W424" s="168">
        <v>20</v>
      </c>
      <c r="X424" s="168">
        <v>0</v>
      </c>
      <c r="Y424" s="168">
        <v>0</v>
      </c>
      <c r="Z424" s="168">
        <v>0</v>
      </c>
      <c r="AA424" s="168">
        <v>0</v>
      </c>
      <c r="AB424" s="168">
        <v>0</v>
      </c>
      <c r="AC424" s="174">
        <v>309</v>
      </c>
    </row>
    <row r="425" spans="1:29" ht="14.25" customHeight="1">
      <c r="A425" s="104"/>
      <c r="B425" s="443"/>
      <c r="C425" s="444" t="s">
        <v>36</v>
      </c>
      <c r="D425" s="170">
        <v>172</v>
      </c>
      <c r="E425" s="171">
        <v>0</v>
      </c>
      <c r="F425" s="171">
        <v>59</v>
      </c>
      <c r="G425" s="171">
        <v>0</v>
      </c>
      <c r="H425" s="171">
        <v>0</v>
      </c>
      <c r="I425" s="171">
        <v>187</v>
      </c>
      <c r="J425" s="171">
        <v>0</v>
      </c>
      <c r="K425" s="171">
        <v>150</v>
      </c>
      <c r="L425" s="171">
        <v>0</v>
      </c>
      <c r="M425" s="171">
        <v>0</v>
      </c>
      <c r="N425" s="171">
        <v>0</v>
      </c>
      <c r="O425" s="171">
        <v>8</v>
      </c>
      <c r="P425" s="171">
        <v>98</v>
      </c>
      <c r="Q425" s="171">
        <v>1052</v>
      </c>
      <c r="R425" s="171">
        <v>181</v>
      </c>
      <c r="S425" s="171">
        <v>5</v>
      </c>
      <c r="T425" s="171">
        <v>0</v>
      </c>
      <c r="U425" s="171">
        <v>207</v>
      </c>
      <c r="V425" s="171">
        <v>1</v>
      </c>
      <c r="W425" s="171">
        <v>88</v>
      </c>
      <c r="X425" s="171">
        <v>0</v>
      </c>
      <c r="Y425" s="171">
        <v>0</v>
      </c>
      <c r="Z425" s="171">
        <v>1</v>
      </c>
      <c r="AA425" s="171">
        <v>0</v>
      </c>
      <c r="AB425" s="171">
        <v>0</v>
      </c>
      <c r="AC425" s="175">
        <v>2209</v>
      </c>
    </row>
    <row r="426" spans="1:29" ht="14.25" customHeight="1">
      <c r="A426" s="446"/>
      <c r="B426" s="443" t="s">
        <v>36</v>
      </c>
      <c r="C426" s="444"/>
      <c r="D426" s="170">
        <v>1435</v>
      </c>
      <c r="E426" s="171">
        <v>0</v>
      </c>
      <c r="F426" s="171">
        <v>1200</v>
      </c>
      <c r="G426" s="171">
        <v>0</v>
      </c>
      <c r="H426" s="171">
        <v>1</v>
      </c>
      <c r="I426" s="171">
        <v>2819</v>
      </c>
      <c r="J426" s="171">
        <v>0</v>
      </c>
      <c r="K426" s="171">
        <v>1613</v>
      </c>
      <c r="L426" s="171">
        <v>0</v>
      </c>
      <c r="M426" s="171">
        <v>1</v>
      </c>
      <c r="N426" s="171">
        <v>2</v>
      </c>
      <c r="O426" s="171">
        <v>141</v>
      </c>
      <c r="P426" s="171">
        <v>618</v>
      </c>
      <c r="Q426" s="171">
        <v>3098</v>
      </c>
      <c r="R426" s="171">
        <v>666</v>
      </c>
      <c r="S426" s="171">
        <v>63</v>
      </c>
      <c r="T426" s="171">
        <v>1</v>
      </c>
      <c r="U426" s="171">
        <v>753</v>
      </c>
      <c r="V426" s="171">
        <v>3</v>
      </c>
      <c r="W426" s="171">
        <v>280</v>
      </c>
      <c r="X426" s="171">
        <v>1295</v>
      </c>
      <c r="Y426" s="171">
        <v>0</v>
      </c>
      <c r="Z426" s="171">
        <v>1</v>
      </c>
      <c r="AA426" s="171">
        <v>0</v>
      </c>
      <c r="AB426" s="171">
        <v>0</v>
      </c>
      <c r="AC426" s="175">
        <v>13990</v>
      </c>
    </row>
    <row r="427" spans="1:29" ht="14.25" customHeight="1">
      <c r="A427" s="104" t="s">
        <v>21</v>
      </c>
      <c r="B427" s="441" t="s">
        <v>178</v>
      </c>
      <c r="C427" s="58" t="s">
        <v>131</v>
      </c>
      <c r="D427" s="169">
        <v>1</v>
      </c>
      <c r="E427" s="168">
        <v>0</v>
      </c>
      <c r="F427" s="168">
        <v>0</v>
      </c>
      <c r="G427" s="168">
        <v>0</v>
      </c>
      <c r="H427" s="168">
        <v>0</v>
      </c>
      <c r="I427" s="168">
        <v>0</v>
      </c>
      <c r="J427" s="168">
        <v>0</v>
      </c>
      <c r="K427" s="168">
        <v>1</v>
      </c>
      <c r="L427" s="168">
        <v>0</v>
      </c>
      <c r="M427" s="168">
        <v>0</v>
      </c>
      <c r="N427" s="168">
        <v>0</v>
      </c>
      <c r="O427" s="168">
        <v>0</v>
      </c>
      <c r="P427" s="168">
        <v>1</v>
      </c>
      <c r="Q427" s="168">
        <v>1</v>
      </c>
      <c r="R427" s="168">
        <v>0</v>
      </c>
      <c r="S427" s="168">
        <v>0</v>
      </c>
      <c r="T427" s="168">
        <v>0</v>
      </c>
      <c r="U427" s="168">
        <v>1</v>
      </c>
      <c r="V427" s="168">
        <v>0</v>
      </c>
      <c r="W427" s="168">
        <v>0</v>
      </c>
      <c r="X427" s="168">
        <v>0</v>
      </c>
      <c r="Y427" s="168">
        <v>0</v>
      </c>
      <c r="Z427" s="168">
        <v>0</v>
      </c>
      <c r="AA427" s="168">
        <v>0</v>
      </c>
      <c r="AB427" s="168">
        <v>0</v>
      </c>
      <c r="AC427" s="174">
        <v>5</v>
      </c>
    </row>
    <row r="428" spans="1:29">
      <c r="A428" s="104"/>
      <c r="B428" s="442" t="s">
        <v>132</v>
      </c>
      <c r="C428" s="429" t="s">
        <v>133</v>
      </c>
      <c r="D428" s="172">
        <v>0</v>
      </c>
      <c r="E428" s="173">
        <v>0</v>
      </c>
      <c r="F428" s="173">
        <v>0</v>
      </c>
      <c r="G428" s="173">
        <v>0</v>
      </c>
      <c r="H428" s="173">
        <v>0</v>
      </c>
      <c r="I428" s="173">
        <v>0</v>
      </c>
      <c r="J428" s="173">
        <v>0</v>
      </c>
      <c r="K428" s="173">
        <v>0</v>
      </c>
      <c r="L428" s="173">
        <v>0</v>
      </c>
      <c r="M428" s="173">
        <v>0</v>
      </c>
      <c r="N428" s="173">
        <v>0</v>
      </c>
      <c r="O428" s="173">
        <v>0</v>
      </c>
      <c r="P428" s="173">
        <v>0</v>
      </c>
      <c r="Q428" s="173">
        <v>5</v>
      </c>
      <c r="R428" s="173">
        <v>0</v>
      </c>
      <c r="S428" s="173">
        <v>0</v>
      </c>
      <c r="T428" s="173">
        <v>0</v>
      </c>
      <c r="U428" s="173">
        <v>0</v>
      </c>
      <c r="V428" s="173">
        <v>0</v>
      </c>
      <c r="W428" s="173">
        <v>0</v>
      </c>
      <c r="X428" s="173">
        <v>0</v>
      </c>
      <c r="Y428" s="173">
        <v>0</v>
      </c>
      <c r="Z428" s="173">
        <v>0</v>
      </c>
      <c r="AA428" s="173">
        <v>0</v>
      </c>
      <c r="AB428" s="173">
        <v>0</v>
      </c>
      <c r="AC428" s="291">
        <v>5</v>
      </c>
    </row>
    <row r="429" spans="1:29">
      <c r="A429" s="104"/>
      <c r="B429" s="441"/>
      <c r="C429" s="58" t="s">
        <v>134</v>
      </c>
      <c r="D429" s="169">
        <v>0</v>
      </c>
      <c r="E429" s="168">
        <v>0</v>
      </c>
      <c r="F429" s="168">
        <v>0</v>
      </c>
      <c r="G429" s="168">
        <v>0</v>
      </c>
      <c r="H429" s="168">
        <v>0</v>
      </c>
      <c r="I429" s="168">
        <v>0</v>
      </c>
      <c r="J429" s="168">
        <v>0</v>
      </c>
      <c r="K429" s="168">
        <v>0</v>
      </c>
      <c r="L429" s="168">
        <v>0</v>
      </c>
      <c r="M429" s="168">
        <v>0</v>
      </c>
      <c r="N429" s="168">
        <v>0</v>
      </c>
      <c r="O429" s="168">
        <v>0</v>
      </c>
      <c r="P429" s="168">
        <v>0</v>
      </c>
      <c r="Q429" s="168">
        <v>15</v>
      </c>
      <c r="R429" s="168">
        <v>0</v>
      </c>
      <c r="S429" s="168">
        <v>0</v>
      </c>
      <c r="T429" s="168">
        <v>0</v>
      </c>
      <c r="U429" s="168">
        <v>0</v>
      </c>
      <c r="V429" s="168">
        <v>0</v>
      </c>
      <c r="W429" s="168">
        <v>0</v>
      </c>
      <c r="X429" s="168">
        <v>0</v>
      </c>
      <c r="Y429" s="168">
        <v>0</v>
      </c>
      <c r="Z429" s="168">
        <v>0</v>
      </c>
      <c r="AA429" s="168">
        <v>0</v>
      </c>
      <c r="AB429" s="168">
        <v>0</v>
      </c>
      <c r="AC429" s="174">
        <v>15</v>
      </c>
    </row>
    <row r="430" spans="1:29">
      <c r="A430" s="104"/>
      <c r="B430" s="441"/>
      <c r="C430" s="58" t="s">
        <v>135</v>
      </c>
      <c r="D430" s="169">
        <v>0</v>
      </c>
      <c r="E430" s="168">
        <v>0</v>
      </c>
      <c r="F430" s="168">
        <v>0</v>
      </c>
      <c r="G430" s="168">
        <v>0</v>
      </c>
      <c r="H430" s="168">
        <v>0</v>
      </c>
      <c r="I430" s="168">
        <v>0</v>
      </c>
      <c r="J430" s="168">
        <v>0</v>
      </c>
      <c r="K430" s="168">
        <v>6</v>
      </c>
      <c r="L430" s="168">
        <v>0</v>
      </c>
      <c r="M430" s="168">
        <v>0</v>
      </c>
      <c r="N430" s="168">
        <v>0</v>
      </c>
      <c r="O430" s="168">
        <v>0</v>
      </c>
      <c r="P430" s="168">
        <v>1</v>
      </c>
      <c r="Q430" s="168">
        <v>6</v>
      </c>
      <c r="R430" s="168">
        <v>1</v>
      </c>
      <c r="S430" s="168">
        <v>0</v>
      </c>
      <c r="T430" s="168">
        <v>0</v>
      </c>
      <c r="U430" s="168">
        <v>1</v>
      </c>
      <c r="V430" s="168">
        <v>0</v>
      </c>
      <c r="W430" s="168">
        <v>0</v>
      </c>
      <c r="X430" s="168">
        <v>0</v>
      </c>
      <c r="Y430" s="168">
        <v>0</v>
      </c>
      <c r="Z430" s="168">
        <v>0</v>
      </c>
      <c r="AA430" s="168">
        <v>0</v>
      </c>
      <c r="AB430" s="168">
        <v>0</v>
      </c>
      <c r="AC430" s="174">
        <v>15</v>
      </c>
    </row>
    <row r="431" spans="1:29">
      <c r="A431" s="104"/>
      <c r="B431" s="441"/>
      <c r="C431" s="540" t="s">
        <v>136</v>
      </c>
      <c r="D431" s="169">
        <v>0</v>
      </c>
      <c r="E431" s="168">
        <v>0</v>
      </c>
      <c r="F431" s="168">
        <v>0</v>
      </c>
      <c r="G431" s="168">
        <v>0</v>
      </c>
      <c r="H431" s="168">
        <v>0</v>
      </c>
      <c r="I431" s="168">
        <v>0</v>
      </c>
      <c r="J431" s="168">
        <v>0</v>
      </c>
      <c r="K431" s="168">
        <v>0</v>
      </c>
      <c r="L431" s="168">
        <v>0</v>
      </c>
      <c r="M431" s="168">
        <v>0</v>
      </c>
      <c r="N431" s="168">
        <v>0</v>
      </c>
      <c r="O431" s="168">
        <v>0</v>
      </c>
      <c r="P431" s="168">
        <v>0</v>
      </c>
      <c r="Q431" s="168">
        <v>1</v>
      </c>
      <c r="R431" s="168">
        <v>0</v>
      </c>
      <c r="S431" s="168">
        <v>0</v>
      </c>
      <c r="T431" s="168">
        <v>0</v>
      </c>
      <c r="U431" s="168">
        <v>0</v>
      </c>
      <c r="V431" s="168">
        <v>0</v>
      </c>
      <c r="W431" s="168">
        <v>0</v>
      </c>
      <c r="X431" s="168">
        <v>0</v>
      </c>
      <c r="Y431" s="168">
        <v>0</v>
      </c>
      <c r="Z431" s="168">
        <v>0</v>
      </c>
      <c r="AA431" s="168">
        <v>0</v>
      </c>
      <c r="AB431" s="168">
        <v>0</v>
      </c>
      <c r="AC431" s="174">
        <v>1</v>
      </c>
    </row>
    <row r="432" spans="1:29">
      <c r="A432" s="104"/>
      <c r="B432" s="441"/>
      <c r="C432" s="58" t="s">
        <v>137</v>
      </c>
      <c r="D432" s="169">
        <v>7</v>
      </c>
      <c r="E432" s="168">
        <v>0</v>
      </c>
      <c r="F432" s="168">
        <v>3</v>
      </c>
      <c r="G432" s="168">
        <v>0</v>
      </c>
      <c r="H432" s="168">
        <v>0</v>
      </c>
      <c r="I432" s="168">
        <v>17</v>
      </c>
      <c r="J432" s="168">
        <v>0</v>
      </c>
      <c r="K432" s="168">
        <v>12</v>
      </c>
      <c r="L432" s="168">
        <v>0</v>
      </c>
      <c r="M432" s="168">
        <v>0</v>
      </c>
      <c r="N432" s="168">
        <v>0</v>
      </c>
      <c r="O432" s="168">
        <v>3</v>
      </c>
      <c r="P432" s="168">
        <v>8</v>
      </c>
      <c r="Q432" s="168">
        <v>446</v>
      </c>
      <c r="R432" s="168">
        <v>64</v>
      </c>
      <c r="S432" s="168">
        <v>0</v>
      </c>
      <c r="T432" s="168">
        <v>0</v>
      </c>
      <c r="U432" s="168">
        <v>44</v>
      </c>
      <c r="V432" s="168">
        <v>0</v>
      </c>
      <c r="W432" s="168">
        <v>28</v>
      </c>
      <c r="X432" s="168">
        <v>0</v>
      </c>
      <c r="Y432" s="168">
        <v>0</v>
      </c>
      <c r="Z432" s="168">
        <v>0</v>
      </c>
      <c r="AA432" s="168">
        <v>0</v>
      </c>
      <c r="AB432" s="168">
        <v>0</v>
      </c>
      <c r="AC432" s="174">
        <v>632</v>
      </c>
    </row>
    <row r="433" spans="1:29">
      <c r="A433" s="104"/>
      <c r="B433" s="441"/>
      <c r="C433" s="58" t="s">
        <v>307</v>
      </c>
      <c r="D433" s="169">
        <v>57</v>
      </c>
      <c r="E433" s="168">
        <v>0</v>
      </c>
      <c r="F433" s="168">
        <v>14</v>
      </c>
      <c r="G433" s="168">
        <v>0</v>
      </c>
      <c r="H433" s="168">
        <v>0</v>
      </c>
      <c r="I433" s="168">
        <v>41</v>
      </c>
      <c r="J433" s="168">
        <v>0</v>
      </c>
      <c r="K433" s="168">
        <v>72</v>
      </c>
      <c r="L433" s="168">
        <v>0</v>
      </c>
      <c r="M433" s="168">
        <v>0</v>
      </c>
      <c r="N433" s="168">
        <v>0</v>
      </c>
      <c r="O433" s="168">
        <v>6</v>
      </c>
      <c r="P433" s="168">
        <v>54</v>
      </c>
      <c r="Q433" s="168">
        <v>2444</v>
      </c>
      <c r="R433" s="168">
        <v>208</v>
      </c>
      <c r="S433" s="168">
        <v>0</v>
      </c>
      <c r="T433" s="168">
        <v>0</v>
      </c>
      <c r="U433" s="168">
        <v>173</v>
      </c>
      <c r="V433" s="168">
        <v>0</v>
      </c>
      <c r="W433" s="168">
        <v>601</v>
      </c>
      <c r="X433" s="168">
        <v>0</v>
      </c>
      <c r="Y433" s="168">
        <v>0</v>
      </c>
      <c r="Z433" s="168">
        <v>1</v>
      </c>
      <c r="AA433" s="168">
        <v>0</v>
      </c>
      <c r="AB433" s="168">
        <v>0</v>
      </c>
      <c r="AC433" s="174">
        <v>3671</v>
      </c>
    </row>
    <row r="434" spans="1:29">
      <c r="A434" s="104"/>
      <c r="B434" s="443"/>
      <c r="C434" s="444" t="s">
        <v>36</v>
      </c>
      <c r="D434" s="170">
        <v>64</v>
      </c>
      <c r="E434" s="171">
        <v>0</v>
      </c>
      <c r="F434" s="171">
        <v>17</v>
      </c>
      <c r="G434" s="171">
        <v>0</v>
      </c>
      <c r="H434" s="171">
        <v>0</v>
      </c>
      <c r="I434" s="171">
        <v>58</v>
      </c>
      <c r="J434" s="171">
        <v>0</v>
      </c>
      <c r="K434" s="171">
        <v>90</v>
      </c>
      <c r="L434" s="171">
        <v>0</v>
      </c>
      <c r="M434" s="171">
        <v>0</v>
      </c>
      <c r="N434" s="171">
        <v>0</v>
      </c>
      <c r="O434" s="171">
        <v>9</v>
      </c>
      <c r="P434" s="171">
        <v>63</v>
      </c>
      <c r="Q434" s="171">
        <v>2917</v>
      </c>
      <c r="R434" s="171">
        <v>273</v>
      </c>
      <c r="S434" s="171">
        <v>0</v>
      </c>
      <c r="T434" s="171">
        <v>0</v>
      </c>
      <c r="U434" s="171">
        <v>218</v>
      </c>
      <c r="V434" s="171">
        <v>0</v>
      </c>
      <c r="W434" s="171">
        <v>629</v>
      </c>
      <c r="X434" s="171">
        <v>0</v>
      </c>
      <c r="Y434" s="171">
        <v>0</v>
      </c>
      <c r="Z434" s="171">
        <v>1</v>
      </c>
      <c r="AA434" s="171">
        <v>0</v>
      </c>
      <c r="AB434" s="171">
        <v>0</v>
      </c>
      <c r="AC434" s="175">
        <v>4339</v>
      </c>
    </row>
    <row r="435" spans="1:29">
      <c r="A435" s="104"/>
      <c r="B435" s="441" t="s">
        <v>138</v>
      </c>
      <c r="C435" s="58" t="s">
        <v>138</v>
      </c>
      <c r="D435" s="169">
        <v>0</v>
      </c>
      <c r="E435" s="168">
        <v>0</v>
      </c>
      <c r="F435" s="168">
        <v>1</v>
      </c>
      <c r="G435" s="168">
        <v>0</v>
      </c>
      <c r="H435" s="168">
        <v>0</v>
      </c>
      <c r="I435" s="168">
        <v>1</v>
      </c>
      <c r="J435" s="168">
        <v>0</v>
      </c>
      <c r="K435" s="168">
        <v>2</v>
      </c>
      <c r="L435" s="168">
        <v>0</v>
      </c>
      <c r="M435" s="168">
        <v>0</v>
      </c>
      <c r="N435" s="168">
        <v>3</v>
      </c>
      <c r="O435" s="168">
        <v>0</v>
      </c>
      <c r="P435" s="168">
        <v>0</v>
      </c>
      <c r="Q435" s="168">
        <v>132</v>
      </c>
      <c r="R435" s="168">
        <v>0</v>
      </c>
      <c r="S435" s="168">
        <v>0</v>
      </c>
      <c r="T435" s="168">
        <v>0</v>
      </c>
      <c r="U435" s="168">
        <v>3</v>
      </c>
      <c r="V435" s="168">
        <v>5</v>
      </c>
      <c r="W435" s="168">
        <v>13</v>
      </c>
      <c r="X435" s="168">
        <v>0</v>
      </c>
      <c r="Y435" s="168">
        <v>0</v>
      </c>
      <c r="Z435" s="168">
        <v>0</v>
      </c>
      <c r="AA435" s="168">
        <v>0</v>
      </c>
      <c r="AB435" s="168">
        <v>0</v>
      </c>
      <c r="AC435" s="174">
        <v>160</v>
      </c>
    </row>
    <row r="436" spans="1:29">
      <c r="A436" s="104"/>
      <c r="B436" s="442" t="s">
        <v>139</v>
      </c>
      <c r="C436" s="429" t="s">
        <v>140</v>
      </c>
      <c r="D436" s="172">
        <v>0</v>
      </c>
      <c r="E436" s="173">
        <v>0</v>
      </c>
      <c r="F436" s="173">
        <v>5</v>
      </c>
      <c r="G436" s="173">
        <v>0</v>
      </c>
      <c r="H436" s="173">
        <v>0</v>
      </c>
      <c r="I436" s="173">
        <v>0</v>
      </c>
      <c r="J436" s="173">
        <v>0</v>
      </c>
      <c r="K436" s="173">
        <v>1</v>
      </c>
      <c r="L436" s="173">
        <v>0</v>
      </c>
      <c r="M436" s="173">
        <v>0</v>
      </c>
      <c r="N436" s="173">
        <v>0</v>
      </c>
      <c r="O436" s="173">
        <v>0</v>
      </c>
      <c r="P436" s="173">
        <v>0</v>
      </c>
      <c r="Q436" s="173">
        <v>112</v>
      </c>
      <c r="R436" s="173">
        <v>4</v>
      </c>
      <c r="S436" s="173">
        <v>0</v>
      </c>
      <c r="T436" s="173">
        <v>0</v>
      </c>
      <c r="U436" s="173">
        <v>5</v>
      </c>
      <c r="V436" s="173">
        <v>0</v>
      </c>
      <c r="W436" s="173">
        <v>7</v>
      </c>
      <c r="X436" s="173">
        <v>0</v>
      </c>
      <c r="Y436" s="173">
        <v>0</v>
      </c>
      <c r="Z436" s="173">
        <v>0</v>
      </c>
      <c r="AA436" s="173">
        <v>0</v>
      </c>
      <c r="AB436" s="173">
        <v>0</v>
      </c>
      <c r="AC436" s="291">
        <v>134</v>
      </c>
    </row>
    <row r="437" spans="1:29">
      <c r="A437" s="104"/>
      <c r="B437" s="441"/>
      <c r="C437" s="58" t="s">
        <v>141</v>
      </c>
      <c r="D437" s="169">
        <v>3</v>
      </c>
      <c r="E437" s="168">
        <v>0</v>
      </c>
      <c r="F437" s="168">
        <v>2</v>
      </c>
      <c r="G437" s="168">
        <v>0</v>
      </c>
      <c r="H437" s="168">
        <v>0</v>
      </c>
      <c r="I437" s="168">
        <v>0</v>
      </c>
      <c r="J437" s="168">
        <v>0</v>
      </c>
      <c r="K437" s="168">
        <v>1</v>
      </c>
      <c r="L437" s="168">
        <v>0</v>
      </c>
      <c r="M437" s="168">
        <v>0</v>
      </c>
      <c r="N437" s="168">
        <v>0</v>
      </c>
      <c r="O437" s="168">
        <v>0</v>
      </c>
      <c r="P437" s="168">
        <v>0</v>
      </c>
      <c r="Q437" s="168">
        <v>0</v>
      </c>
      <c r="R437" s="168">
        <v>0</v>
      </c>
      <c r="S437" s="168">
        <v>0</v>
      </c>
      <c r="T437" s="168">
        <v>0</v>
      </c>
      <c r="U437" s="168">
        <v>0</v>
      </c>
      <c r="V437" s="168">
        <v>0</v>
      </c>
      <c r="W437" s="168">
        <v>0</v>
      </c>
      <c r="X437" s="168">
        <v>0</v>
      </c>
      <c r="Y437" s="168">
        <v>0</v>
      </c>
      <c r="Z437" s="168">
        <v>0</v>
      </c>
      <c r="AA437" s="168">
        <v>0</v>
      </c>
      <c r="AB437" s="168">
        <v>0</v>
      </c>
      <c r="AC437" s="174">
        <v>6</v>
      </c>
    </row>
    <row r="438" spans="1:29">
      <c r="A438" s="104"/>
      <c r="B438" s="441"/>
      <c r="C438" s="58" t="s">
        <v>143</v>
      </c>
      <c r="D438" s="169">
        <v>2</v>
      </c>
      <c r="E438" s="168">
        <v>0</v>
      </c>
      <c r="F438" s="168">
        <v>2</v>
      </c>
      <c r="G438" s="168">
        <v>1</v>
      </c>
      <c r="H438" s="168">
        <v>0</v>
      </c>
      <c r="I438" s="168">
        <v>2</v>
      </c>
      <c r="J438" s="168">
        <v>0</v>
      </c>
      <c r="K438" s="168">
        <v>3</v>
      </c>
      <c r="L438" s="168">
        <v>0</v>
      </c>
      <c r="M438" s="168">
        <v>0</v>
      </c>
      <c r="N438" s="168">
        <v>3</v>
      </c>
      <c r="O438" s="168">
        <v>0</v>
      </c>
      <c r="P438" s="168">
        <v>0</v>
      </c>
      <c r="Q438" s="168">
        <v>3</v>
      </c>
      <c r="R438" s="168">
        <v>0</v>
      </c>
      <c r="S438" s="168">
        <v>0</v>
      </c>
      <c r="T438" s="168">
        <v>0</v>
      </c>
      <c r="U438" s="168">
        <v>0</v>
      </c>
      <c r="V438" s="168">
        <v>2</v>
      </c>
      <c r="W438" s="168">
        <v>0</v>
      </c>
      <c r="X438" s="168">
        <v>0</v>
      </c>
      <c r="Y438" s="168">
        <v>0</v>
      </c>
      <c r="Z438" s="168">
        <v>0</v>
      </c>
      <c r="AA438" s="168">
        <v>0</v>
      </c>
      <c r="AB438" s="168">
        <v>0</v>
      </c>
      <c r="AC438" s="174">
        <v>18</v>
      </c>
    </row>
    <row r="439" spans="1:29">
      <c r="A439" s="104"/>
      <c r="B439" s="441"/>
      <c r="C439" s="58" t="s">
        <v>308</v>
      </c>
      <c r="D439" s="169">
        <v>0</v>
      </c>
      <c r="E439" s="168">
        <v>0</v>
      </c>
      <c r="F439" s="168">
        <v>4</v>
      </c>
      <c r="G439" s="168">
        <v>0</v>
      </c>
      <c r="H439" s="168">
        <v>0</v>
      </c>
      <c r="I439" s="168">
        <v>5</v>
      </c>
      <c r="J439" s="168">
        <v>0</v>
      </c>
      <c r="K439" s="168">
        <v>6</v>
      </c>
      <c r="L439" s="168">
        <v>0</v>
      </c>
      <c r="M439" s="168">
        <v>2</v>
      </c>
      <c r="N439" s="168">
        <v>3</v>
      </c>
      <c r="O439" s="168">
        <v>1</v>
      </c>
      <c r="P439" s="168">
        <v>1</v>
      </c>
      <c r="Q439" s="168">
        <v>43</v>
      </c>
      <c r="R439" s="168">
        <v>5</v>
      </c>
      <c r="S439" s="168">
        <v>0</v>
      </c>
      <c r="T439" s="168">
        <v>0</v>
      </c>
      <c r="U439" s="168">
        <v>8</v>
      </c>
      <c r="V439" s="168">
        <v>1</v>
      </c>
      <c r="W439" s="168">
        <v>6</v>
      </c>
      <c r="X439" s="168">
        <v>0</v>
      </c>
      <c r="Y439" s="168">
        <v>0</v>
      </c>
      <c r="Z439" s="168">
        <v>0</v>
      </c>
      <c r="AA439" s="168">
        <v>0</v>
      </c>
      <c r="AB439" s="168">
        <v>0</v>
      </c>
      <c r="AC439" s="174">
        <v>85</v>
      </c>
    </row>
    <row r="440" spans="1:29">
      <c r="A440" s="104"/>
      <c r="B440" s="443"/>
      <c r="C440" s="444" t="s">
        <v>36</v>
      </c>
      <c r="D440" s="170">
        <v>5</v>
      </c>
      <c r="E440" s="171">
        <v>0</v>
      </c>
      <c r="F440" s="171">
        <v>13</v>
      </c>
      <c r="G440" s="171">
        <v>1</v>
      </c>
      <c r="H440" s="171">
        <v>0</v>
      </c>
      <c r="I440" s="171">
        <v>7</v>
      </c>
      <c r="J440" s="171">
        <v>0</v>
      </c>
      <c r="K440" s="171">
        <v>11</v>
      </c>
      <c r="L440" s="171">
        <v>0</v>
      </c>
      <c r="M440" s="171">
        <v>2</v>
      </c>
      <c r="N440" s="171">
        <v>6</v>
      </c>
      <c r="O440" s="171">
        <v>1</v>
      </c>
      <c r="P440" s="171">
        <v>1</v>
      </c>
      <c r="Q440" s="171">
        <v>158</v>
      </c>
      <c r="R440" s="171">
        <v>9</v>
      </c>
      <c r="S440" s="171">
        <v>0</v>
      </c>
      <c r="T440" s="171">
        <v>0</v>
      </c>
      <c r="U440" s="171">
        <v>13</v>
      </c>
      <c r="V440" s="171">
        <v>3</v>
      </c>
      <c r="W440" s="171">
        <v>13</v>
      </c>
      <c r="X440" s="171">
        <v>0</v>
      </c>
      <c r="Y440" s="171">
        <v>0</v>
      </c>
      <c r="Z440" s="171">
        <v>0</v>
      </c>
      <c r="AA440" s="171">
        <v>0</v>
      </c>
      <c r="AB440" s="171">
        <v>0</v>
      </c>
      <c r="AC440" s="175">
        <v>243</v>
      </c>
    </row>
    <row r="441" spans="1:29">
      <c r="A441" s="446"/>
      <c r="B441" s="443" t="s">
        <v>36</v>
      </c>
      <c r="C441" s="444"/>
      <c r="D441" s="170">
        <v>70</v>
      </c>
      <c r="E441" s="171">
        <v>0</v>
      </c>
      <c r="F441" s="171">
        <v>31</v>
      </c>
      <c r="G441" s="171">
        <v>1</v>
      </c>
      <c r="H441" s="171">
        <v>0</v>
      </c>
      <c r="I441" s="171">
        <v>66</v>
      </c>
      <c r="J441" s="171">
        <v>0</v>
      </c>
      <c r="K441" s="171">
        <v>104</v>
      </c>
      <c r="L441" s="171">
        <v>0</v>
      </c>
      <c r="M441" s="171">
        <v>2</v>
      </c>
      <c r="N441" s="171">
        <v>9</v>
      </c>
      <c r="O441" s="171">
        <v>10</v>
      </c>
      <c r="P441" s="171">
        <v>65</v>
      </c>
      <c r="Q441" s="171">
        <v>3208</v>
      </c>
      <c r="R441" s="171">
        <v>282</v>
      </c>
      <c r="S441" s="171">
        <v>0</v>
      </c>
      <c r="T441" s="171">
        <v>0</v>
      </c>
      <c r="U441" s="171">
        <v>235</v>
      </c>
      <c r="V441" s="171">
        <v>8</v>
      </c>
      <c r="W441" s="171">
        <v>655</v>
      </c>
      <c r="X441" s="171">
        <v>0</v>
      </c>
      <c r="Y441" s="171">
        <v>0</v>
      </c>
      <c r="Z441" s="171">
        <v>1</v>
      </c>
      <c r="AA441" s="171">
        <v>0</v>
      </c>
      <c r="AB441" s="171">
        <v>0</v>
      </c>
      <c r="AC441" s="175">
        <v>4747</v>
      </c>
    </row>
    <row r="442" spans="1:29">
      <c r="A442" s="446" t="s">
        <v>36</v>
      </c>
      <c r="B442" s="443"/>
      <c r="C442" s="444"/>
      <c r="D442" s="170">
        <v>8510</v>
      </c>
      <c r="E442" s="171">
        <v>1</v>
      </c>
      <c r="F442" s="171">
        <v>5945</v>
      </c>
      <c r="G442" s="171">
        <v>10</v>
      </c>
      <c r="H442" s="171">
        <v>13</v>
      </c>
      <c r="I442" s="171">
        <v>12618</v>
      </c>
      <c r="J442" s="171">
        <v>0</v>
      </c>
      <c r="K442" s="171">
        <v>9160</v>
      </c>
      <c r="L442" s="171">
        <v>3</v>
      </c>
      <c r="M442" s="171">
        <v>37</v>
      </c>
      <c r="N442" s="171">
        <v>130</v>
      </c>
      <c r="O442" s="171">
        <v>636</v>
      </c>
      <c r="P442" s="171">
        <v>3366</v>
      </c>
      <c r="Q442" s="171">
        <v>47668</v>
      </c>
      <c r="R442" s="171">
        <v>3594</v>
      </c>
      <c r="S442" s="171">
        <v>526</v>
      </c>
      <c r="T442" s="171">
        <v>8</v>
      </c>
      <c r="U442" s="171">
        <v>12919</v>
      </c>
      <c r="V442" s="171">
        <v>120</v>
      </c>
      <c r="W442" s="171">
        <v>4921</v>
      </c>
      <c r="X442" s="171">
        <v>1295</v>
      </c>
      <c r="Y442" s="171">
        <v>0</v>
      </c>
      <c r="Z442" s="171">
        <v>13</v>
      </c>
      <c r="AA442" s="171">
        <v>2</v>
      </c>
      <c r="AB442" s="171">
        <v>0</v>
      </c>
      <c r="AC442" s="175">
        <v>111495</v>
      </c>
    </row>
    <row r="444" spans="1:29" ht="15.75">
      <c r="A444" s="307" t="s">
        <v>318</v>
      </c>
      <c r="B444" s="45"/>
      <c r="C444" s="45"/>
      <c r="D444" s="45"/>
      <c r="E444" s="45"/>
      <c r="F444" s="45"/>
      <c r="G444" s="45"/>
      <c r="H444" s="45"/>
      <c r="I444" s="45"/>
      <c r="J444" s="45"/>
      <c r="K444" s="45"/>
      <c r="L444" s="45"/>
      <c r="M444" s="45"/>
    </row>
    <row r="445" spans="1:29">
      <c r="A445" s="52" t="s">
        <v>470</v>
      </c>
      <c r="B445" s="46"/>
      <c r="C445" s="46"/>
      <c r="D445" s="54"/>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392"/>
    </row>
    <row r="446" spans="1:29">
      <c r="A446" s="456" t="s">
        <v>6</v>
      </c>
      <c r="B446" s="456" t="s">
        <v>179</v>
      </c>
      <c r="C446" s="456" t="s">
        <v>35</v>
      </c>
      <c r="D446" s="179">
        <v>0</v>
      </c>
      <c r="E446" s="178">
        <v>1</v>
      </c>
      <c r="F446" s="178">
        <v>0</v>
      </c>
      <c r="G446" s="178">
        <v>1</v>
      </c>
      <c r="H446" s="178">
        <v>0</v>
      </c>
      <c r="I446" s="178">
        <v>1</v>
      </c>
      <c r="J446" s="178">
        <v>0</v>
      </c>
      <c r="K446" s="178">
        <v>0</v>
      </c>
      <c r="L446" s="178">
        <v>1</v>
      </c>
      <c r="M446" s="178">
        <v>0</v>
      </c>
      <c r="N446" s="178">
        <v>0</v>
      </c>
      <c r="O446" s="178">
        <v>0</v>
      </c>
      <c r="P446" s="178">
        <v>0</v>
      </c>
      <c r="Q446" s="178">
        <v>0</v>
      </c>
      <c r="R446" s="178">
        <v>0</v>
      </c>
      <c r="S446" s="178">
        <v>0</v>
      </c>
      <c r="T446" s="178">
        <v>0</v>
      </c>
      <c r="U446" s="178">
        <v>0</v>
      </c>
      <c r="V446" s="178">
        <v>0</v>
      </c>
      <c r="W446" s="178">
        <v>0</v>
      </c>
      <c r="X446" s="178">
        <v>0</v>
      </c>
      <c r="Y446" s="178">
        <v>0</v>
      </c>
      <c r="Z446" s="178">
        <v>0</v>
      </c>
      <c r="AA446" s="178">
        <v>0</v>
      </c>
      <c r="AB446" s="178">
        <v>0</v>
      </c>
      <c r="AC446" s="180">
        <v>4</v>
      </c>
    </row>
    <row r="447" spans="1:29">
      <c r="A447" s="290" t="s">
        <v>7</v>
      </c>
      <c r="B447" s="58" t="s">
        <v>37</v>
      </c>
      <c r="C447" s="58" t="s">
        <v>38</v>
      </c>
      <c r="D447" s="169">
        <v>0</v>
      </c>
      <c r="E447" s="168">
        <v>21</v>
      </c>
      <c r="F447" s="168">
        <v>0</v>
      </c>
      <c r="G447" s="168">
        <v>11</v>
      </c>
      <c r="H447" s="168">
        <v>6</v>
      </c>
      <c r="I447" s="168">
        <v>0</v>
      </c>
      <c r="J447" s="168">
        <v>15</v>
      </c>
      <c r="K447" s="168">
        <v>0</v>
      </c>
      <c r="L447" s="168">
        <v>92</v>
      </c>
      <c r="M447" s="168">
        <v>57</v>
      </c>
      <c r="N447" s="168">
        <v>37</v>
      </c>
      <c r="O447" s="168">
        <v>0</v>
      </c>
      <c r="P447" s="168">
        <v>0</v>
      </c>
      <c r="Q447" s="168">
        <v>4</v>
      </c>
      <c r="R447" s="168">
        <v>0</v>
      </c>
      <c r="S447" s="168">
        <v>0</v>
      </c>
      <c r="T447" s="168">
        <v>7</v>
      </c>
      <c r="U447" s="168">
        <v>0</v>
      </c>
      <c r="V447" s="168">
        <v>21</v>
      </c>
      <c r="W447" s="168">
        <v>0</v>
      </c>
      <c r="X447" s="168">
        <v>0</v>
      </c>
      <c r="Y447" s="168">
        <v>47</v>
      </c>
      <c r="Z447" s="168">
        <v>18</v>
      </c>
      <c r="AA447" s="168">
        <v>6</v>
      </c>
      <c r="AB447" s="168">
        <v>3</v>
      </c>
      <c r="AC447" s="174">
        <v>345</v>
      </c>
    </row>
    <row r="448" spans="1:29">
      <c r="A448" s="290"/>
      <c r="B448" s="58"/>
      <c r="C448" s="58" t="s">
        <v>39</v>
      </c>
      <c r="D448" s="169">
        <v>0</v>
      </c>
      <c r="E448" s="168">
        <v>2</v>
      </c>
      <c r="F448" s="168">
        <v>0</v>
      </c>
      <c r="G448" s="168">
        <v>4</v>
      </c>
      <c r="H448" s="168">
        <v>0</v>
      </c>
      <c r="I448" s="168">
        <v>0</v>
      </c>
      <c r="J448" s="168">
        <v>2</v>
      </c>
      <c r="K448" s="168">
        <v>0</v>
      </c>
      <c r="L448" s="168">
        <v>14</v>
      </c>
      <c r="M448" s="168">
        <v>10</v>
      </c>
      <c r="N448" s="168">
        <v>8</v>
      </c>
      <c r="O448" s="168">
        <v>0</v>
      </c>
      <c r="P448" s="168">
        <v>0</v>
      </c>
      <c r="Q448" s="168">
        <v>1</v>
      </c>
      <c r="R448" s="168">
        <v>0</v>
      </c>
      <c r="S448" s="168">
        <v>0</v>
      </c>
      <c r="T448" s="168">
        <v>1</v>
      </c>
      <c r="U448" s="168">
        <v>0</v>
      </c>
      <c r="V448" s="168">
        <v>6</v>
      </c>
      <c r="W448" s="168">
        <v>0</v>
      </c>
      <c r="X448" s="168">
        <v>0</v>
      </c>
      <c r="Y448" s="168">
        <v>20</v>
      </c>
      <c r="Z448" s="168">
        <v>9</v>
      </c>
      <c r="AA448" s="168">
        <v>3</v>
      </c>
      <c r="AB448" s="168">
        <v>2</v>
      </c>
      <c r="AC448" s="174">
        <v>82</v>
      </c>
    </row>
    <row r="449" spans="1:29">
      <c r="A449" s="290"/>
      <c r="B449" s="58"/>
      <c r="C449" s="58" t="s">
        <v>40</v>
      </c>
      <c r="D449" s="169">
        <v>0</v>
      </c>
      <c r="E449" s="168">
        <v>3</v>
      </c>
      <c r="F449" s="168">
        <v>0</v>
      </c>
      <c r="G449" s="168">
        <v>2</v>
      </c>
      <c r="H449" s="168">
        <v>0</v>
      </c>
      <c r="I449" s="168">
        <v>0</v>
      </c>
      <c r="J449" s="168">
        <v>2</v>
      </c>
      <c r="K449" s="168">
        <v>0</v>
      </c>
      <c r="L449" s="168">
        <v>25</v>
      </c>
      <c r="M449" s="168">
        <v>45</v>
      </c>
      <c r="N449" s="168">
        <v>33</v>
      </c>
      <c r="O449" s="168">
        <v>0</v>
      </c>
      <c r="P449" s="168">
        <v>0</v>
      </c>
      <c r="Q449" s="168">
        <v>6</v>
      </c>
      <c r="R449" s="168">
        <v>0</v>
      </c>
      <c r="S449" s="168">
        <v>0</v>
      </c>
      <c r="T449" s="168">
        <v>5</v>
      </c>
      <c r="U449" s="168">
        <v>0</v>
      </c>
      <c r="V449" s="168">
        <v>20</v>
      </c>
      <c r="W449" s="168">
        <v>0</v>
      </c>
      <c r="X449" s="168">
        <v>0</v>
      </c>
      <c r="Y449" s="168">
        <v>37</v>
      </c>
      <c r="Z449" s="168">
        <v>41</v>
      </c>
      <c r="AA449" s="168">
        <v>22</v>
      </c>
      <c r="AB449" s="168">
        <v>25</v>
      </c>
      <c r="AC449" s="174">
        <v>266</v>
      </c>
    </row>
    <row r="450" spans="1:29">
      <c r="A450" s="290"/>
      <c r="B450" s="58"/>
      <c r="C450" s="58" t="s">
        <v>36</v>
      </c>
      <c r="D450" s="169">
        <v>0</v>
      </c>
      <c r="E450" s="168">
        <v>26</v>
      </c>
      <c r="F450" s="168">
        <v>0</v>
      </c>
      <c r="G450" s="168">
        <v>17</v>
      </c>
      <c r="H450" s="168">
        <v>6</v>
      </c>
      <c r="I450" s="168">
        <v>0</v>
      </c>
      <c r="J450" s="168">
        <v>19</v>
      </c>
      <c r="K450" s="168">
        <v>0</v>
      </c>
      <c r="L450" s="168">
        <v>131</v>
      </c>
      <c r="M450" s="168">
        <v>112</v>
      </c>
      <c r="N450" s="168">
        <v>78</v>
      </c>
      <c r="O450" s="168">
        <v>0</v>
      </c>
      <c r="P450" s="168">
        <v>0</v>
      </c>
      <c r="Q450" s="168">
        <v>11</v>
      </c>
      <c r="R450" s="168">
        <v>0</v>
      </c>
      <c r="S450" s="168">
        <v>0</v>
      </c>
      <c r="T450" s="168">
        <v>13</v>
      </c>
      <c r="U450" s="168">
        <v>0</v>
      </c>
      <c r="V450" s="168">
        <v>47</v>
      </c>
      <c r="W450" s="168">
        <v>0</v>
      </c>
      <c r="X450" s="168">
        <v>0</v>
      </c>
      <c r="Y450" s="168">
        <v>104</v>
      </c>
      <c r="Z450" s="168">
        <v>68</v>
      </c>
      <c r="AA450" s="168">
        <v>31</v>
      </c>
      <c r="AB450" s="168">
        <v>30</v>
      </c>
      <c r="AC450" s="174">
        <v>693</v>
      </c>
    </row>
    <row r="451" spans="1:29">
      <c r="A451" s="290"/>
      <c r="B451" s="429" t="s">
        <v>492</v>
      </c>
      <c r="C451" s="429" t="s">
        <v>426</v>
      </c>
      <c r="D451" s="172">
        <v>0</v>
      </c>
      <c r="E451" s="173">
        <v>5</v>
      </c>
      <c r="F451" s="173">
        <v>0</v>
      </c>
      <c r="G451" s="173">
        <v>0</v>
      </c>
      <c r="H451" s="173">
        <v>1</v>
      </c>
      <c r="I451" s="173">
        <v>0</v>
      </c>
      <c r="J451" s="173">
        <v>1</v>
      </c>
      <c r="K451" s="173">
        <v>0</v>
      </c>
      <c r="L451" s="173">
        <v>47</v>
      </c>
      <c r="M451" s="173">
        <v>74</v>
      </c>
      <c r="N451" s="173">
        <v>54</v>
      </c>
      <c r="O451" s="173">
        <v>0</v>
      </c>
      <c r="P451" s="173">
        <v>0</v>
      </c>
      <c r="Q451" s="173">
        <v>9</v>
      </c>
      <c r="R451" s="173">
        <v>0</v>
      </c>
      <c r="S451" s="173">
        <v>0</v>
      </c>
      <c r="T451" s="173">
        <v>19</v>
      </c>
      <c r="U451" s="173">
        <v>0</v>
      </c>
      <c r="V451" s="173">
        <v>50</v>
      </c>
      <c r="W451" s="173">
        <v>0</v>
      </c>
      <c r="X451" s="173">
        <v>0</v>
      </c>
      <c r="Y451" s="173">
        <v>8</v>
      </c>
      <c r="Z451" s="173">
        <v>80</v>
      </c>
      <c r="AA451" s="173">
        <v>32</v>
      </c>
      <c r="AB451" s="173">
        <v>2</v>
      </c>
      <c r="AC451" s="291">
        <v>382</v>
      </c>
    </row>
    <row r="452" spans="1:29">
      <c r="A452" s="290"/>
      <c r="B452" s="58"/>
      <c r="C452" s="58" t="s">
        <v>289</v>
      </c>
      <c r="D452" s="169">
        <v>0</v>
      </c>
      <c r="E452" s="168">
        <v>0</v>
      </c>
      <c r="F452" s="168">
        <v>0</v>
      </c>
      <c r="G452" s="168">
        <v>0</v>
      </c>
      <c r="H452" s="168">
        <v>0</v>
      </c>
      <c r="I452" s="168">
        <v>0</v>
      </c>
      <c r="J452" s="168">
        <v>0</v>
      </c>
      <c r="K452" s="168">
        <v>0</v>
      </c>
      <c r="L452" s="168">
        <v>1</v>
      </c>
      <c r="M452" s="168">
        <v>1</v>
      </c>
      <c r="N452" s="168">
        <v>0</v>
      </c>
      <c r="O452" s="168">
        <v>0</v>
      </c>
      <c r="P452" s="168">
        <v>0</v>
      </c>
      <c r="Q452" s="168">
        <v>0</v>
      </c>
      <c r="R452" s="168">
        <v>0</v>
      </c>
      <c r="S452" s="168">
        <v>0</v>
      </c>
      <c r="T452" s="168">
        <v>0</v>
      </c>
      <c r="U452" s="168">
        <v>0</v>
      </c>
      <c r="V452" s="168">
        <v>0</v>
      </c>
      <c r="W452" s="168">
        <v>0</v>
      </c>
      <c r="X452" s="168">
        <v>0</v>
      </c>
      <c r="Y452" s="168">
        <v>0</v>
      </c>
      <c r="Z452" s="168">
        <v>1</v>
      </c>
      <c r="AA452" s="168">
        <v>0</v>
      </c>
      <c r="AB452" s="168">
        <v>0</v>
      </c>
      <c r="AC452" s="174">
        <v>3</v>
      </c>
    </row>
    <row r="453" spans="1:29">
      <c r="A453" s="290"/>
      <c r="B453" s="444"/>
      <c r="C453" s="444" t="s">
        <v>36</v>
      </c>
      <c r="D453" s="170">
        <v>0</v>
      </c>
      <c r="E453" s="171">
        <v>5</v>
      </c>
      <c r="F453" s="171">
        <v>0</v>
      </c>
      <c r="G453" s="171">
        <v>0</v>
      </c>
      <c r="H453" s="171">
        <v>1</v>
      </c>
      <c r="I453" s="171">
        <v>0</v>
      </c>
      <c r="J453" s="171">
        <v>1</v>
      </c>
      <c r="K453" s="171">
        <v>0</v>
      </c>
      <c r="L453" s="171">
        <v>48</v>
      </c>
      <c r="M453" s="171">
        <v>75</v>
      </c>
      <c r="N453" s="171">
        <v>54</v>
      </c>
      <c r="O453" s="171">
        <v>0</v>
      </c>
      <c r="P453" s="171">
        <v>0</v>
      </c>
      <c r="Q453" s="171">
        <v>9</v>
      </c>
      <c r="R453" s="171">
        <v>0</v>
      </c>
      <c r="S453" s="171">
        <v>0</v>
      </c>
      <c r="T453" s="171">
        <v>19</v>
      </c>
      <c r="U453" s="171">
        <v>0</v>
      </c>
      <c r="V453" s="171">
        <v>50</v>
      </c>
      <c r="W453" s="171">
        <v>0</v>
      </c>
      <c r="X453" s="171">
        <v>0</v>
      </c>
      <c r="Y453" s="171">
        <v>8</v>
      </c>
      <c r="Z453" s="171">
        <v>81</v>
      </c>
      <c r="AA453" s="171">
        <v>32</v>
      </c>
      <c r="AB453" s="171">
        <v>2</v>
      </c>
      <c r="AC453" s="175">
        <v>385</v>
      </c>
    </row>
    <row r="454" spans="1:29">
      <c r="A454" s="336"/>
      <c r="B454" s="444" t="s">
        <v>36</v>
      </c>
      <c r="C454" s="444"/>
      <c r="D454" s="170">
        <v>0</v>
      </c>
      <c r="E454" s="171">
        <v>31</v>
      </c>
      <c r="F454" s="171">
        <v>0</v>
      </c>
      <c r="G454" s="171">
        <v>17</v>
      </c>
      <c r="H454" s="171">
        <v>7</v>
      </c>
      <c r="I454" s="171">
        <v>0</v>
      </c>
      <c r="J454" s="171">
        <v>20</v>
      </c>
      <c r="K454" s="171">
        <v>0</v>
      </c>
      <c r="L454" s="171">
        <v>179</v>
      </c>
      <c r="M454" s="171">
        <v>187</v>
      </c>
      <c r="N454" s="171">
        <v>132</v>
      </c>
      <c r="O454" s="171">
        <v>0</v>
      </c>
      <c r="P454" s="171">
        <v>0</v>
      </c>
      <c r="Q454" s="171">
        <v>20</v>
      </c>
      <c r="R454" s="171">
        <v>0</v>
      </c>
      <c r="S454" s="171">
        <v>0</v>
      </c>
      <c r="T454" s="171">
        <v>32</v>
      </c>
      <c r="U454" s="171">
        <v>0</v>
      </c>
      <c r="V454" s="171">
        <v>97</v>
      </c>
      <c r="W454" s="171">
        <v>0</v>
      </c>
      <c r="X454" s="171">
        <v>0</v>
      </c>
      <c r="Y454" s="171">
        <v>112</v>
      </c>
      <c r="Z454" s="171">
        <v>149</v>
      </c>
      <c r="AA454" s="171">
        <v>63</v>
      </c>
      <c r="AB454" s="171">
        <v>32</v>
      </c>
      <c r="AC454" s="175">
        <v>1078</v>
      </c>
    </row>
    <row r="455" spans="1:29">
      <c r="A455" s="290" t="s">
        <v>8</v>
      </c>
      <c r="B455" s="58" t="s">
        <v>41</v>
      </c>
      <c r="C455" s="58" t="s">
        <v>42</v>
      </c>
      <c r="D455" s="169">
        <v>0</v>
      </c>
      <c r="E455" s="168">
        <v>15</v>
      </c>
      <c r="F455" s="168">
        <v>0</v>
      </c>
      <c r="G455" s="168">
        <v>3</v>
      </c>
      <c r="H455" s="168">
        <v>5</v>
      </c>
      <c r="I455" s="168">
        <v>0</v>
      </c>
      <c r="J455" s="168">
        <v>0</v>
      </c>
      <c r="K455" s="168">
        <v>0</v>
      </c>
      <c r="L455" s="168">
        <v>17</v>
      </c>
      <c r="M455" s="168">
        <v>5</v>
      </c>
      <c r="N455" s="168">
        <v>3</v>
      </c>
      <c r="O455" s="168">
        <v>0</v>
      </c>
      <c r="P455" s="168">
        <v>0</v>
      </c>
      <c r="Q455" s="168">
        <v>0</v>
      </c>
      <c r="R455" s="168">
        <v>0</v>
      </c>
      <c r="S455" s="168">
        <v>0</v>
      </c>
      <c r="T455" s="168">
        <v>1</v>
      </c>
      <c r="U455" s="168">
        <v>0</v>
      </c>
      <c r="V455" s="168">
        <v>2</v>
      </c>
      <c r="W455" s="168">
        <v>0</v>
      </c>
      <c r="X455" s="168">
        <v>0</v>
      </c>
      <c r="Y455" s="168">
        <v>0</v>
      </c>
      <c r="Z455" s="168">
        <v>2</v>
      </c>
      <c r="AA455" s="168">
        <v>1</v>
      </c>
      <c r="AB455" s="168">
        <v>0</v>
      </c>
      <c r="AC455" s="174">
        <v>54</v>
      </c>
    </row>
    <row r="456" spans="1:29">
      <c r="A456" s="290"/>
      <c r="B456" s="58"/>
      <c r="C456" s="58" t="s">
        <v>43</v>
      </c>
      <c r="D456" s="169">
        <v>0</v>
      </c>
      <c r="E456" s="168">
        <v>2</v>
      </c>
      <c r="F456" s="168">
        <v>0</v>
      </c>
      <c r="G456" s="168">
        <v>0</v>
      </c>
      <c r="H456" s="168">
        <v>0</v>
      </c>
      <c r="I456" s="168">
        <v>0</v>
      </c>
      <c r="J456" s="168">
        <v>0</v>
      </c>
      <c r="K456" s="168">
        <v>0</v>
      </c>
      <c r="L456" s="168">
        <v>4</v>
      </c>
      <c r="M456" s="168">
        <v>3</v>
      </c>
      <c r="N456" s="168">
        <v>2</v>
      </c>
      <c r="O456" s="168">
        <v>0</v>
      </c>
      <c r="P456" s="168">
        <v>0</v>
      </c>
      <c r="Q456" s="168">
        <v>0</v>
      </c>
      <c r="R456" s="168">
        <v>0</v>
      </c>
      <c r="S456" s="168">
        <v>0</v>
      </c>
      <c r="T456" s="168">
        <v>0</v>
      </c>
      <c r="U456" s="168">
        <v>0</v>
      </c>
      <c r="V456" s="168">
        <v>1</v>
      </c>
      <c r="W456" s="168">
        <v>0</v>
      </c>
      <c r="X456" s="168">
        <v>0</v>
      </c>
      <c r="Y456" s="168">
        <v>0</v>
      </c>
      <c r="Z456" s="168">
        <v>0</v>
      </c>
      <c r="AA456" s="168">
        <v>0</v>
      </c>
      <c r="AB456" s="168">
        <v>0</v>
      </c>
      <c r="AC456" s="174">
        <v>12</v>
      </c>
    </row>
    <row r="457" spans="1:29">
      <c r="A457" s="290"/>
      <c r="B457" s="58"/>
      <c r="C457" s="58" t="s">
        <v>36</v>
      </c>
      <c r="D457" s="169">
        <v>0</v>
      </c>
      <c r="E457" s="168">
        <v>17</v>
      </c>
      <c r="F457" s="168">
        <v>0</v>
      </c>
      <c r="G457" s="168">
        <v>3</v>
      </c>
      <c r="H457" s="168">
        <v>5</v>
      </c>
      <c r="I457" s="168">
        <v>0</v>
      </c>
      <c r="J457" s="168">
        <v>0</v>
      </c>
      <c r="K457" s="168">
        <v>0</v>
      </c>
      <c r="L457" s="168">
        <v>21</v>
      </c>
      <c r="M457" s="168">
        <v>8</v>
      </c>
      <c r="N457" s="168">
        <v>5</v>
      </c>
      <c r="O457" s="168">
        <v>0</v>
      </c>
      <c r="P457" s="168">
        <v>0</v>
      </c>
      <c r="Q457" s="168">
        <v>0</v>
      </c>
      <c r="R457" s="168">
        <v>0</v>
      </c>
      <c r="S457" s="168">
        <v>0</v>
      </c>
      <c r="T457" s="168">
        <v>1</v>
      </c>
      <c r="U457" s="168">
        <v>0</v>
      </c>
      <c r="V457" s="168">
        <v>3</v>
      </c>
      <c r="W457" s="168">
        <v>0</v>
      </c>
      <c r="X457" s="168">
        <v>0</v>
      </c>
      <c r="Y457" s="168">
        <v>0</v>
      </c>
      <c r="Z457" s="168">
        <v>2</v>
      </c>
      <c r="AA457" s="168">
        <v>1</v>
      </c>
      <c r="AB457" s="168">
        <v>0</v>
      </c>
      <c r="AC457" s="174">
        <v>66</v>
      </c>
    </row>
    <row r="458" spans="1:29" ht="26.25">
      <c r="A458" s="290"/>
      <c r="B458" s="429" t="s">
        <v>44</v>
      </c>
      <c r="C458" s="429" t="s">
        <v>751</v>
      </c>
      <c r="D458" s="172">
        <v>0</v>
      </c>
      <c r="E458" s="173">
        <v>0</v>
      </c>
      <c r="F458" s="173">
        <v>0</v>
      </c>
      <c r="G458" s="173">
        <v>0</v>
      </c>
      <c r="H458" s="173">
        <v>0</v>
      </c>
      <c r="I458" s="173">
        <v>0</v>
      </c>
      <c r="J458" s="173">
        <v>0</v>
      </c>
      <c r="K458" s="173">
        <v>0</v>
      </c>
      <c r="L458" s="173">
        <v>1</v>
      </c>
      <c r="M458" s="173">
        <v>3</v>
      </c>
      <c r="N458" s="173">
        <v>0</v>
      </c>
      <c r="O458" s="173">
        <v>0</v>
      </c>
      <c r="P458" s="173">
        <v>0</v>
      </c>
      <c r="Q458" s="173">
        <v>0</v>
      </c>
      <c r="R458" s="173">
        <v>0</v>
      </c>
      <c r="S458" s="173">
        <v>0</v>
      </c>
      <c r="T458" s="173">
        <v>0</v>
      </c>
      <c r="U458" s="173">
        <v>0</v>
      </c>
      <c r="V458" s="173">
        <v>1</v>
      </c>
      <c r="W458" s="173">
        <v>0</v>
      </c>
      <c r="X458" s="173">
        <v>0</v>
      </c>
      <c r="Y458" s="173">
        <v>0</v>
      </c>
      <c r="Z458" s="173">
        <v>0</v>
      </c>
      <c r="AA458" s="173">
        <v>0</v>
      </c>
      <c r="AB458" s="173">
        <v>0</v>
      </c>
      <c r="AC458" s="291">
        <v>5</v>
      </c>
    </row>
    <row r="459" spans="1:29">
      <c r="A459" s="290"/>
      <c r="B459" s="58"/>
      <c r="C459" s="58" t="s">
        <v>290</v>
      </c>
      <c r="D459" s="169">
        <v>0</v>
      </c>
      <c r="E459" s="168">
        <v>0</v>
      </c>
      <c r="F459" s="168">
        <v>0</v>
      </c>
      <c r="G459" s="168">
        <v>1</v>
      </c>
      <c r="H459" s="168">
        <v>0</v>
      </c>
      <c r="I459" s="168">
        <v>0</v>
      </c>
      <c r="J459" s="168">
        <v>0</v>
      </c>
      <c r="K459" s="168">
        <v>0</v>
      </c>
      <c r="L459" s="168">
        <v>2</v>
      </c>
      <c r="M459" s="168">
        <v>0</v>
      </c>
      <c r="N459" s="168">
        <v>1</v>
      </c>
      <c r="O459" s="168">
        <v>0</v>
      </c>
      <c r="P459" s="168">
        <v>0</v>
      </c>
      <c r="Q459" s="168">
        <v>1</v>
      </c>
      <c r="R459" s="168">
        <v>0</v>
      </c>
      <c r="S459" s="168">
        <v>0</v>
      </c>
      <c r="T459" s="168">
        <v>1</v>
      </c>
      <c r="U459" s="168">
        <v>0</v>
      </c>
      <c r="V459" s="168">
        <v>0</v>
      </c>
      <c r="W459" s="168">
        <v>0</v>
      </c>
      <c r="X459" s="168">
        <v>0</v>
      </c>
      <c r="Y459" s="168">
        <v>0</v>
      </c>
      <c r="Z459" s="168">
        <v>0</v>
      </c>
      <c r="AA459" s="168">
        <v>0</v>
      </c>
      <c r="AB459" s="168">
        <v>0</v>
      </c>
      <c r="AC459" s="174">
        <v>6</v>
      </c>
    </row>
    <row r="460" spans="1:29">
      <c r="A460" s="290"/>
      <c r="B460" s="444"/>
      <c r="C460" s="444" t="s">
        <v>36</v>
      </c>
      <c r="D460" s="170">
        <v>0</v>
      </c>
      <c r="E460" s="171">
        <v>0</v>
      </c>
      <c r="F460" s="171">
        <v>0</v>
      </c>
      <c r="G460" s="171">
        <v>1</v>
      </c>
      <c r="H460" s="171">
        <v>0</v>
      </c>
      <c r="I460" s="171">
        <v>0</v>
      </c>
      <c r="J460" s="171">
        <v>0</v>
      </c>
      <c r="K460" s="171">
        <v>0</v>
      </c>
      <c r="L460" s="171">
        <v>3</v>
      </c>
      <c r="M460" s="171">
        <v>3</v>
      </c>
      <c r="N460" s="171">
        <v>1</v>
      </c>
      <c r="O460" s="171">
        <v>0</v>
      </c>
      <c r="P460" s="171">
        <v>0</v>
      </c>
      <c r="Q460" s="171">
        <v>1</v>
      </c>
      <c r="R460" s="171">
        <v>0</v>
      </c>
      <c r="S460" s="171">
        <v>0</v>
      </c>
      <c r="T460" s="171">
        <v>1</v>
      </c>
      <c r="U460" s="171">
        <v>0</v>
      </c>
      <c r="V460" s="171">
        <v>1</v>
      </c>
      <c r="W460" s="171">
        <v>0</v>
      </c>
      <c r="X460" s="171">
        <v>0</v>
      </c>
      <c r="Y460" s="171">
        <v>0</v>
      </c>
      <c r="Z460" s="171">
        <v>0</v>
      </c>
      <c r="AA460" s="171">
        <v>0</v>
      </c>
      <c r="AB460" s="171">
        <v>0</v>
      </c>
      <c r="AC460" s="175">
        <v>11</v>
      </c>
    </row>
    <row r="461" spans="1:29">
      <c r="A461" s="336"/>
      <c r="B461" s="444" t="s">
        <v>36</v>
      </c>
      <c r="C461" s="444"/>
      <c r="D461" s="170">
        <v>0</v>
      </c>
      <c r="E461" s="171">
        <v>17</v>
      </c>
      <c r="F461" s="171">
        <v>0</v>
      </c>
      <c r="G461" s="171">
        <v>4</v>
      </c>
      <c r="H461" s="171">
        <v>5</v>
      </c>
      <c r="I461" s="171">
        <v>0</v>
      </c>
      <c r="J461" s="171">
        <v>0</v>
      </c>
      <c r="K461" s="171">
        <v>0</v>
      </c>
      <c r="L461" s="171">
        <v>24</v>
      </c>
      <c r="M461" s="171">
        <v>11</v>
      </c>
      <c r="N461" s="171">
        <v>6</v>
      </c>
      <c r="O461" s="171">
        <v>0</v>
      </c>
      <c r="P461" s="171">
        <v>0</v>
      </c>
      <c r="Q461" s="171">
        <v>1</v>
      </c>
      <c r="R461" s="171">
        <v>0</v>
      </c>
      <c r="S461" s="171">
        <v>0</v>
      </c>
      <c r="T461" s="171">
        <v>2</v>
      </c>
      <c r="U461" s="171">
        <v>0</v>
      </c>
      <c r="V461" s="171">
        <v>4</v>
      </c>
      <c r="W461" s="171">
        <v>0</v>
      </c>
      <c r="X461" s="171">
        <v>0</v>
      </c>
      <c r="Y461" s="171">
        <v>0</v>
      </c>
      <c r="Z461" s="171">
        <v>2</v>
      </c>
      <c r="AA461" s="171">
        <v>1</v>
      </c>
      <c r="AB461" s="171">
        <v>0</v>
      </c>
      <c r="AC461" s="175">
        <v>77</v>
      </c>
    </row>
    <row r="462" spans="1:29" ht="26.25">
      <c r="A462" s="448" t="s">
        <v>9</v>
      </c>
      <c r="B462" s="429" t="s">
        <v>180</v>
      </c>
      <c r="C462" s="429" t="s">
        <v>47</v>
      </c>
      <c r="D462" s="172">
        <v>0</v>
      </c>
      <c r="E462" s="173">
        <v>0</v>
      </c>
      <c r="F462" s="173">
        <v>0</v>
      </c>
      <c r="G462" s="173">
        <v>0</v>
      </c>
      <c r="H462" s="173">
        <v>0</v>
      </c>
      <c r="I462" s="173">
        <v>0</v>
      </c>
      <c r="J462" s="173">
        <v>0</v>
      </c>
      <c r="K462" s="173">
        <v>0</v>
      </c>
      <c r="L462" s="173">
        <v>0</v>
      </c>
      <c r="M462" s="173">
        <v>0</v>
      </c>
      <c r="N462" s="173">
        <v>0</v>
      </c>
      <c r="O462" s="173">
        <v>0</v>
      </c>
      <c r="P462" s="173">
        <v>0</v>
      </c>
      <c r="Q462" s="173">
        <v>2</v>
      </c>
      <c r="R462" s="173">
        <v>0</v>
      </c>
      <c r="S462" s="173">
        <v>0</v>
      </c>
      <c r="T462" s="173">
        <v>0</v>
      </c>
      <c r="U462" s="173">
        <v>0</v>
      </c>
      <c r="V462" s="173">
        <v>0</v>
      </c>
      <c r="W462" s="173">
        <v>0</v>
      </c>
      <c r="X462" s="173">
        <v>0</v>
      </c>
      <c r="Y462" s="173">
        <v>0</v>
      </c>
      <c r="Z462" s="173">
        <v>0</v>
      </c>
      <c r="AA462" s="173">
        <v>0</v>
      </c>
      <c r="AB462" s="173">
        <v>0</v>
      </c>
      <c r="AC462" s="291">
        <v>2</v>
      </c>
    </row>
    <row r="463" spans="1:29" ht="26.25">
      <c r="A463" s="290"/>
      <c r="B463" s="58"/>
      <c r="C463" s="58" t="s">
        <v>48</v>
      </c>
      <c r="D463" s="169">
        <v>0</v>
      </c>
      <c r="E463" s="168">
        <v>12</v>
      </c>
      <c r="F463" s="168">
        <v>0</v>
      </c>
      <c r="G463" s="168">
        <v>7</v>
      </c>
      <c r="H463" s="168">
        <v>3</v>
      </c>
      <c r="I463" s="168">
        <v>0</v>
      </c>
      <c r="J463" s="168">
        <v>2</v>
      </c>
      <c r="K463" s="168">
        <v>0</v>
      </c>
      <c r="L463" s="168">
        <v>28</v>
      </c>
      <c r="M463" s="168">
        <v>4</v>
      </c>
      <c r="N463" s="168">
        <v>11</v>
      </c>
      <c r="O463" s="168">
        <v>0</v>
      </c>
      <c r="P463" s="168">
        <v>0</v>
      </c>
      <c r="Q463" s="168">
        <v>4</v>
      </c>
      <c r="R463" s="168">
        <v>0</v>
      </c>
      <c r="S463" s="168">
        <v>0</v>
      </c>
      <c r="T463" s="168">
        <v>0</v>
      </c>
      <c r="U463" s="168">
        <v>1</v>
      </c>
      <c r="V463" s="168">
        <v>5</v>
      </c>
      <c r="W463" s="168">
        <v>0</v>
      </c>
      <c r="X463" s="168">
        <v>0</v>
      </c>
      <c r="Y463" s="168">
        <v>10</v>
      </c>
      <c r="Z463" s="168">
        <v>2</v>
      </c>
      <c r="AA463" s="168">
        <v>0</v>
      </c>
      <c r="AB463" s="168">
        <v>1</v>
      </c>
      <c r="AC463" s="174">
        <v>90</v>
      </c>
    </row>
    <row r="464" spans="1:29">
      <c r="A464" s="290"/>
      <c r="B464" s="58"/>
      <c r="C464" s="58" t="s">
        <v>36</v>
      </c>
      <c r="D464" s="169">
        <v>0</v>
      </c>
      <c r="E464" s="168">
        <v>12</v>
      </c>
      <c r="F464" s="168">
        <v>0</v>
      </c>
      <c r="G464" s="168">
        <v>7</v>
      </c>
      <c r="H464" s="168">
        <v>3</v>
      </c>
      <c r="I464" s="168">
        <v>0</v>
      </c>
      <c r="J464" s="168">
        <v>2</v>
      </c>
      <c r="K464" s="168">
        <v>0</v>
      </c>
      <c r="L464" s="168">
        <v>28</v>
      </c>
      <c r="M464" s="168">
        <v>4</v>
      </c>
      <c r="N464" s="168">
        <v>11</v>
      </c>
      <c r="O464" s="168">
        <v>0</v>
      </c>
      <c r="P464" s="168">
        <v>0</v>
      </c>
      <c r="Q464" s="168">
        <v>6</v>
      </c>
      <c r="R464" s="168">
        <v>0</v>
      </c>
      <c r="S464" s="168">
        <v>0</v>
      </c>
      <c r="T464" s="168">
        <v>0</v>
      </c>
      <c r="U464" s="168">
        <v>1</v>
      </c>
      <c r="V464" s="168">
        <v>5</v>
      </c>
      <c r="W464" s="168">
        <v>0</v>
      </c>
      <c r="X464" s="168">
        <v>0</v>
      </c>
      <c r="Y464" s="168">
        <v>10</v>
      </c>
      <c r="Z464" s="168">
        <v>2</v>
      </c>
      <c r="AA464" s="168">
        <v>0</v>
      </c>
      <c r="AB464" s="168">
        <v>1</v>
      </c>
      <c r="AC464" s="174">
        <v>92</v>
      </c>
    </row>
    <row r="465" spans="1:29" ht="26.25">
      <c r="A465" s="290"/>
      <c r="B465" s="58" t="s">
        <v>181</v>
      </c>
      <c r="C465" s="58" t="s">
        <v>291</v>
      </c>
      <c r="D465" s="169">
        <v>0</v>
      </c>
      <c r="E465" s="168">
        <v>0</v>
      </c>
      <c r="F465" s="168">
        <v>0</v>
      </c>
      <c r="G465" s="168">
        <v>0</v>
      </c>
      <c r="H465" s="168">
        <v>0</v>
      </c>
      <c r="I465" s="168">
        <v>0</v>
      </c>
      <c r="J465" s="168">
        <v>0</v>
      </c>
      <c r="K465" s="168">
        <v>0</v>
      </c>
      <c r="L465" s="168">
        <v>0</v>
      </c>
      <c r="M465" s="168">
        <v>1</v>
      </c>
      <c r="N465" s="168">
        <v>0</v>
      </c>
      <c r="O465" s="168">
        <v>0</v>
      </c>
      <c r="P465" s="168">
        <v>0</v>
      </c>
      <c r="Q465" s="168">
        <v>0</v>
      </c>
      <c r="R465" s="168">
        <v>0</v>
      </c>
      <c r="S465" s="168">
        <v>0</v>
      </c>
      <c r="T465" s="168">
        <v>0</v>
      </c>
      <c r="U465" s="168">
        <v>0</v>
      </c>
      <c r="V465" s="168">
        <v>0</v>
      </c>
      <c r="W465" s="168">
        <v>0</v>
      </c>
      <c r="X465" s="168">
        <v>0</v>
      </c>
      <c r="Y465" s="168">
        <v>0</v>
      </c>
      <c r="Z465" s="168">
        <v>1</v>
      </c>
      <c r="AA465" s="168">
        <v>0</v>
      </c>
      <c r="AB465" s="168">
        <v>0</v>
      </c>
      <c r="AC465" s="174">
        <v>2</v>
      </c>
    </row>
    <row r="466" spans="1:29">
      <c r="A466" s="336"/>
      <c r="B466" s="444" t="s">
        <v>36</v>
      </c>
      <c r="C466" s="467"/>
      <c r="D466" s="170">
        <v>0</v>
      </c>
      <c r="E466" s="171">
        <v>12</v>
      </c>
      <c r="F466" s="171">
        <v>0</v>
      </c>
      <c r="G466" s="171">
        <v>7</v>
      </c>
      <c r="H466" s="171">
        <v>3</v>
      </c>
      <c r="I466" s="171">
        <v>0</v>
      </c>
      <c r="J466" s="171">
        <v>2</v>
      </c>
      <c r="K466" s="171">
        <v>0</v>
      </c>
      <c r="L466" s="171">
        <v>28</v>
      </c>
      <c r="M466" s="171">
        <v>5</v>
      </c>
      <c r="N466" s="171">
        <v>11</v>
      </c>
      <c r="O466" s="171">
        <v>0</v>
      </c>
      <c r="P466" s="171">
        <v>0</v>
      </c>
      <c r="Q466" s="171">
        <v>6</v>
      </c>
      <c r="R466" s="171">
        <v>0</v>
      </c>
      <c r="S466" s="171">
        <v>0</v>
      </c>
      <c r="T466" s="171">
        <v>0</v>
      </c>
      <c r="U466" s="171">
        <v>1</v>
      </c>
      <c r="V466" s="171">
        <v>5</v>
      </c>
      <c r="W466" s="171">
        <v>0</v>
      </c>
      <c r="X466" s="171">
        <v>0</v>
      </c>
      <c r="Y466" s="171">
        <v>10</v>
      </c>
      <c r="Z466" s="171">
        <v>3</v>
      </c>
      <c r="AA466" s="171">
        <v>0</v>
      </c>
      <c r="AB466" s="171">
        <v>1</v>
      </c>
      <c r="AC466" s="175">
        <v>94</v>
      </c>
    </row>
    <row r="467" spans="1:29" ht="26.25">
      <c r="A467" s="290" t="s">
        <v>10</v>
      </c>
      <c r="B467" s="58" t="s">
        <v>50</v>
      </c>
      <c r="C467" s="58" t="s">
        <v>50</v>
      </c>
      <c r="D467" s="169">
        <v>0</v>
      </c>
      <c r="E467" s="168">
        <v>3</v>
      </c>
      <c r="F467" s="168">
        <v>0</v>
      </c>
      <c r="G467" s="168">
        <v>0</v>
      </c>
      <c r="H467" s="168">
        <v>0</v>
      </c>
      <c r="I467" s="168">
        <v>0</v>
      </c>
      <c r="J467" s="168">
        <v>1</v>
      </c>
      <c r="K467" s="168">
        <v>0</v>
      </c>
      <c r="L467" s="168">
        <v>0</v>
      </c>
      <c r="M467" s="168">
        <v>0</v>
      </c>
      <c r="N467" s="168">
        <v>0</v>
      </c>
      <c r="O467" s="168">
        <v>0</v>
      </c>
      <c r="P467" s="168">
        <v>0</v>
      </c>
      <c r="Q467" s="168">
        <v>0</v>
      </c>
      <c r="R467" s="168">
        <v>0</v>
      </c>
      <c r="S467" s="168">
        <v>0</v>
      </c>
      <c r="T467" s="168">
        <v>0</v>
      </c>
      <c r="U467" s="168">
        <v>0</v>
      </c>
      <c r="V467" s="168">
        <v>0</v>
      </c>
      <c r="W467" s="168">
        <v>0</v>
      </c>
      <c r="X467" s="168">
        <v>0</v>
      </c>
      <c r="Y467" s="168">
        <v>0</v>
      </c>
      <c r="Z467" s="168">
        <v>0</v>
      </c>
      <c r="AA467" s="168">
        <v>0</v>
      </c>
      <c r="AB467" s="168">
        <v>0</v>
      </c>
      <c r="AC467" s="174">
        <v>4</v>
      </c>
    </row>
    <row r="468" spans="1:29">
      <c r="A468" s="290"/>
      <c r="B468" s="58" t="s">
        <v>182</v>
      </c>
      <c r="C468" s="58" t="s">
        <v>53</v>
      </c>
      <c r="D468" s="169">
        <v>0</v>
      </c>
      <c r="E468" s="168">
        <v>0</v>
      </c>
      <c r="F468" s="168">
        <v>0</v>
      </c>
      <c r="G468" s="168">
        <v>0</v>
      </c>
      <c r="H468" s="168">
        <v>0</v>
      </c>
      <c r="I468" s="168">
        <v>0</v>
      </c>
      <c r="J468" s="168">
        <v>0</v>
      </c>
      <c r="K468" s="168">
        <v>0</v>
      </c>
      <c r="L468" s="168">
        <v>1</v>
      </c>
      <c r="M468" s="168">
        <v>2</v>
      </c>
      <c r="N468" s="168">
        <v>4</v>
      </c>
      <c r="O468" s="168">
        <v>0</v>
      </c>
      <c r="P468" s="168">
        <v>0</v>
      </c>
      <c r="Q468" s="168">
        <v>3</v>
      </c>
      <c r="R468" s="168">
        <v>0</v>
      </c>
      <c r="S468" s="168">
        <v>0</v>
      </c>
      <c r="T468" s="168">
        <v>0</v>
      </c>
      <c r="U468" s="168">
        <v>0</v>
      </c>
      <c r="V468" s="168">
        <v>2</v>
      </c>
      <c r="W468" s="168">
        <v>0</v>
      </c>
      <c r="X468" s="168">
        <v>0</v>
      </c>
      <c r="Y468" s="168">
        <v>2</v>
      </c>
      <c r="Z468" s="168">
        <v>6</v>
      </c>
      <c r="AA468" s="168">
        <v>4</v>
      </c>
      <c r="AB468" s="168">
        <v>2</v>
      </c>
      <c r="AC468" s="174">
        <v>26</v>
      </c>
    </row>
    <row r="469" spans="1:29">
      <c r="A469" s="336"/>
      <c r="B469" s="440" t="s">
        <v>36</v>
      </c>
      <c r="C469" s="440"/>
      <c r="D469" s="179">
        <v>0</v>
      </c>
      <c r="E469" s="178">
        <v>3</v>
      </c>
      <c r="F469" s="178">
        <v>0</v>
      </c>
      <c r="G469" s="178">
        <v>0</v>
      </c>
      <c r="H469" s="178">
        <v>0</v>
      </c>
      <c r="I469" s="178">
        <v>0</v>
      </c>
      <c r="J469" s="178">
        <v>1</v>
      </c>
      <c r="K469" s="178">
        <v>0</v>
      </c>
      <c r="L469" s="178">
        <v>1</v>
      </c>
      <c r="M469" s="178">
        <v>2</v>
      </c>
      <c r="N469" s="178">
        <v>4</v>
      </c>
      <c r="O469" s="178">
        <v>0</v>
      </c>
      <c r="P469" s="178">
        <v>0</v>
      </c>
      <c r="Q469" s="178">
        <v>3</v>
      </c>
      <c r="R469" s="178">
        <v>0</v>
      </c>
      <c r="S469" s="178">
        <v>0</v>
      </c>
      <c r="T469" s="178">
        <v>0</v>
      </c>
      <c r="U469" s="178">
        <v>0</v>
      </c>
      <c r="V469" s="178">
        <v>2</v>
      </c>
      <c r="W469" s="178">
        <v>0</v>
      </c>
      <c r="X469" s="178">
        <v>0</v>
      </c>
      <c r="Y469" s="178">
        <v>2</v>
      </c>
      <c r="Z469" s="178">
        <v>6</v>
      </c>
      <c r="AA469" s="178">
        <v>4</v>
      </c>
      <c r="AB469" s="178">
        <v>2</v>
      </c>
      <c r="AC469" s="180">
        <v>30</v>
      </c>
    </row>
    <row r="470" spans="1:29">
      <c r="A470" s="290" t="s">
        <v>11</v>
      </c>
      <c r="B470" s="58" t="s">
        <v>54</v>
      </c>
      <c r="C470" s="58" t="s">
        <v>55</v>
      </c>
      <c r="D470" s="169">
        <v>0</v>
      </c>
      <c r="E470" s="168">
        <v>32</v>
      </c>
      <c r="F470" s="168">
        <v>0</v>
      </c>
      <c r="G470" s="168">
        <v>16</v>
      </c>
      <c r="H470" s="168">
        <v>5</v>
      </c>
      <c r="I470" s="168">
        <v>0</v>
      </c>
      <c r="J470" s="168">
        <v>8</v>
      </c>
      <c r="K470" s="168">
        <v>0</v>
      </c>
      <c r="L470" s="168">
        <v>81</v>
      </c>
      <c r="M470" s="168">
        <v>21</v>
      </c>
      <c r="N470" s="168">
        <v>21</v>
      </c>
      <c r="O470" s="168">
        <v>0</v>
      </c>
      <c r="P470" s="168">
        <v>0</v>
      </c>
      <c r="Q470" s="168">
        <v>1</v>
      </c>
      <c r="R470" s="168">
        <v>0</v>
      </c>
      <c r="S470" s="168">
        <v>0</v>
      </c>
      <c r="T470" s="168">
        <v>0</v>
      </c>
      <c r="U470" s="168">
        <v>0</v>
      </c>
      <c r="V470" s="168">
        <v>3</v>
      </c>
      <c r="W470" s="168">
        <v>0</v>
      </c>
      <c r="X470" s="168">
        <v>0</v>
      </c>
      <c r="Y470" s="168">
        <v>1</v>
      </c>
      <c r="Z470" s="168">
        <v>0</v>
      </c>
      <c r="AA470" s="168">
        <v>0</v>
      </c>
      <c r="AB470" s="168">
        <v>1</v>
      </c>
      <c r="AC470" s="174">
        <v>190</v>
      </c>
    </row>
    <row r="471" spans="1:29">
      <c r="A471" s="290"/>
      <c r="B471" s="58"/>
      <c r="C471" s="58" t="s">
        <v>56</v>
      </c>
      <c r="D471" s="169">
        <v>0</v>
      </c>
      <c r="E471" s="168">
        <v>2</v>
      </c>
      <c r="F471" s="168">
        <v>0</v>
      </c>
      <c r="G471" s="168">
        <v>2</v>
      </c>
      <c r="H471" s="168">
        <v>0</v>
      </c>
      <c r="I471" s="168">
        <v>0</v>
      </c>
      <c r="J471" s="168">
        <v>0</v>
      </c>
      <c r="K471" s="168">
        <v>0</v>
      </c>
      <c r="L471" s="168">
        <v>11</v>
      </c>
      <c r="M471" s="168">
        <v>8</v>
      </c>
      <c r="N471" s="168">
        <v>4</v>
      </c>
      <c r="O471" s="168">
        <v>0</v>
      </c>
      <c r="P471" s="168">
        <v>0</v>
      </c>
      <c r="Q471" s="168">
        <v>0</v>
      </c>
      <c r="R471" s="168">
        <v>0</v>
      </c>
      <c r="S471" s="168">
        <v>0</v>
      </c>
      <c r="T471" s="168">
        <v>0</v>
      </c>
      <c r="U471" s="168">
        <v>0</v>
      </c>
      <c r="V471" s="168">
        <v>1</v>
      </c>
      <c r="W471" s="168">
        <v>0</v>
      </c>
      <c r="X471" s="168">
        <v>0</v>
      </c>
      <c r="Y471" s="168">
        <v>3</v>
      </c>
      <c r="Z471" s="168">
        <v>0</v>
      </c>
      <c r="AA471" s="168">
        <v>0</v>
      </c>
      <c r="AB471" s="168">
        <v>0</v>
      </c>
      <c r="AC471" s="174">
        <v>31</v>
      </c>
    </row>
    <row r="472" spans="1:29">
      <c r="A472" s="290"/>
      <c r="B472" s="444"/>
      <c r="C472" s="444" t="s">
        <v>36</v>
      </c>
      <c r="D472" s="170">
        <v>0</v>
      </c>
      <c r="E472" s="171">
        <v>34</v>
      </c>
      <c r="F472" s="171">
        <v>0</v>
      </c>
      <c r="G472" s="171">
        <v>18</v>
      </c>
      <c r="H472" s="171">
        <v>5</v>
      </c>
      <c r="I472" s="171">
        <v>0</v>
      </c>
      <c r="J472" s="171">
        <v>8</v>
      </c>
      <c r="K472" s="171">
        <v>0</v>
      </c>
      <c r="L472" s="171">
        <v>92</v>
      </c>
      <c r="M472" s="171">
        <v>29</v>
      </c>
      <c r="N472" s="171">
        <v>25</v>
      </c>
      <c r="O472" s="171">
        <v>0</v>
      </c>
      <c r="P472" s="171">
        <v>0</v>
      </c>
      <c r="Q472" s="171">
        <v>1</v>
      </c>
      <c r="R472" s="171">
        <v>0</v>
      </c>
      <c r="S472" s="171">
        <v>0</v>
      </c>
      <c r="T472" s="171">
        <v>0</v>
      </c>
      <c r="U472" s="171">
        <v>0</v>
      </c>
      <c r="V472" s="171">
        <v>4</v>
      </c>
      <c r="W472" s="171">
        <v>0</v>
      </c>
      <c r="X472" s="171">
        <v>0</v>
      </c>
      <c r="Y472" s="171">
        <v>4</v>
      </c>
      <c r="Z472" s="171">
        <v>0</v>
      </c>
      <c r="AA472" s="171">
        <v>0</v>
      </c>
      <c r="AB472" s="171">
        <v>1</v>
      </c>
      <c r="AC472" s="175">
        <v>221</v>
      </c>
    </row>
    <row r="473" spans="1:29" ht="26.25">
      <c r="A473" s="452" t="s">
        <v>12</v>
      </c>
      <c r="B473" s="440"/>
      <c r="C473" s="440"/>
      <c r="D473" s="179">
        <v>0</v>
      </c>
      <c r="E473" s="178">
        <v>57</v>
      </c>
      <c r="F473" s="178">
        <v>0</v>
      </c>
      <c r="G473" s="178">
        <v>17</v>
      </c>
      <c r="H473" s="178">
        <v>1</v>
      </c>
      <c r="I473" s="178">
        <v>0</v>
      </c>
      <c r="J473" s="178">
        <v>5</v>
      </c>
      <c r="K473" s="178">
        <v>1</v>
      </c>
      <c r="L473" s="178">
        <v>108</v>
      </c>
      <c r="M473" s="178">
        <v>47</v>
      </c>
      <c r="N473" s="178">
        <v>17</v>
      </c>
      <c r="O473" s="178">
        <v>0</v>
      </c>
      <c r="P473" s="178">
        <v>0</v>
      </c>
      <c r="Q473" s="178">
        <v>2</v>
      </c>
      <c r="R473" s="178">
        <v>0</v>
      </c>
      <c r="S473" s="178">
        <v>0</v>
      </c>
      <c r="T473" s="178">
        <v>2</v>
      </c>
      <c r="U473" s="178">
        <v>0</v>
      </c>
      <c r="V473" s="178">
        <v>6</v>
      </c>
      <c r="W473" s="178">
        <v>0</v>
      </c>
      <c r="X473" s="178">
        <v>0</v>
      </c>
      <c r="Y473" s="178">
        <v>34</v>
      </c>
      <c r="Z473" s="178">
        <v>7</v>
      </c>
      <c r="AA473" s="178">
        <v>4</v>
      </c>
      <c r="AB473" s="178">
        <v>4</v>
      </c>
      <c r="AC473" s="180">
        <v>312</v>
      </c>
    </row>
    <row r="474" spans="1:29">
      <c r="A474" s="290" t="s">
        <v>13</v>
      </c>
      <c r="B474" s="58" t="s">
        <v>183</v>
      </c>
      <c r="C474" s="58" t="s">
        <v>58</v>
      </c>
      <c r="D474" s="169">
        <v>0</v>
      </c>
      <c r="E474" s="168">
        <v>13</v>
      </c>
      <c r="F474" s="168">
        <v>0</v>
      </c>
      <c r="G474" s="168">
        <v>3</v>
      </c>
      <c r="H474" s="168">
        <v>0</v>
      </c>
      <c r="I474" s="168">
        <v>0</v>
      </c>
      <c r="J474" s="168">
        <v>1</v>
      </c>
      <c r="K474" s="168">
        <v>0</v>
      </c>
      <c r="L474" s="168">
        <v>10</v>
      </c>
      <c r="M474" s="168">
        <v>2</v>
      </c>
      <c r="N474" s="168">
        <v>1</v>
      </c>
      <c r="O474" s="168">
        <v>0</v>
      </c>
      <c r="P474" s="168">
        <v>0</v>
      </c>
      <c r="Q474" s="168">
        <v>0</v>
      </c>
      <c r="R474" s="168">
        <v>0</v>
      </c>
      <c r="S474" s="168">
        <v>0</v>
      </c>
      <c r="T474" s="168">
        <v>0</v>
      </c>
      <c r="U474" s="168">
        <v>0</v>
      </c>
      <c r="V474" s="168">
        <v>0</v>
      </c>
      <c r="W474" s="168">
        <v>0</v>
      </c>
      <c r="X474" s="168">
        <v>0</v>
      </c>
      <c r="Y474" s="168">
        <v>2</v>
      </c>
      <c r="Z474" s="168">
        <v>0</v>
      </c>
      <c r="AA474" s="168">
        <v>0</v>
      </c>
      <c r="AB474" s="168">
        <v>0</v>
      </c>
      <c r="AC474" s="174">
        <v>32</v>
      </c>
    </row>
    <row r="475" spans="1:29">
      <c r="A475" s="290"/>
      <c r="B475" s="58"/>
      <c r="C475" s="58" t="s">
        <v>59</v>
      </c>
      <c r="D475" s="169">
        <v>0</v>
      </c>
      <c r="E475" s="168">
        <v>17</v>
      </c>
      <c r="F475" s="168">
        <v>0</v>
      </c>
      <c r="G475" s="168">
        <v>6</v>
      </c>
      <c r="H475" s="168">
        <v>3</v>
      </c>
      <c r="I475" s="168">
        <v>0</v>
      </c>
      <c r="J475" s="168">
        <v>1</v>
      </c>
      <c r="K475" s="168">
        <v>0</v>
      </c>
      <c r="L475" s="168">
        <v>42</v>
      </c>
      <c r="M475" s="168">
        <v>49</v>
      </c>
      <c r="N475" s="168">
        <v>27</v>
      </c>
      <c r="O475" s="168">
        <v>0</v>
      </c>
      <c r="P475" s="168">
        <v>0</v>
      </c>
      <c r="Q475" s="168">
        <v>3</v>
      </c>
      <c r="R475" s="168">
        <v>0</v>
      </c>
      <c r="S475" s="168">
        <v>0</v>
      </c>
      <c r="T475" s="168">
        <v>5</v>
      </c>
      <c r="U475" s="168">
        <v>0</v>
      </c>
      <c r="V475" s="168">
        <v>5</v>
      </c>
      <c r="W475" s="168">
        <v>0</v>
      </c>
      <c r="X475" s="168">
        <v>0</v>
      </c>
      <c r="Y475" s="168">
        <v>40</v>
      </c>
      <c r="Z475" s="168">
        <v>12</v>
      </c>
      <c r="AA475" s="168">
        <v>7</v>
      </c>
      <c r="AB475" s="168">
        <v>6</v>
      </c>
      <c r="AC475" s="174">
        <v>223</v>
      </c>
    </row>
    <row r="476" spans="1:29">
      <c r="A476" s="290"/>
      <c r="B476" s="58"/>
      <c r="C476" s="58" t="s">
        <v>36</v>
      </c>
      <c r="D476" s="169">
        <v>0</v>
      </c>
      <c r="E476" s="168">
        <v>30</v>
      </c>
      <c r="F476" s="168">
        <v>0</v>
      </c>
      <c r="G476" s="168">
        <v>9</v>
      </c>
      <c r="H476" s="168">
        <v>3</v>
      </c>
      <c r="I476" s="168">
        <v>0</v>
      </c>
      <c r="J476" s="168">
        <v>2</v>
      </c>
      <c r="K476" s="168">
        <v>0</v>
      </c>
      <c r="L476" s="168">
        <v>52</v>
      </c>
      <c r="M476" s="168">
        <v>51</v>
      </c>
      <c r="N476" s="168">
        <v>28</v>
      </c>
      <c r="O476" s="168">
        <v>0</v>
      </c>
      <c r="P476" s="168">
        <v>0</v>
      </c>
      <c r="Q476" s="168">
        <v>3</v>
      </c>
      <c r="R476" s="168">
        <v>0</v>
      </c>
      <c r="S476" s="168">
        <v>0</v>
      </c>
      <c r="T476" s="168">
        <v>5</v>
      </c>
      <c r="U476" s="168">
        <v>0</v>
      </c>
      <c r="V476" s="168">
        <v>5</v>
      </c>
      <c r="W476" s="168">
        <v>0</v>
      </c>
      <c r="X476" s="168">
        <v>0</v>
      </c>
      <c r="Y476" s="168">
        <v>42</v>
      </c>
      <c r="Z476" s="168">
        <v>12</v>
      </c>
      <c r="AA476" s="168">
        <v>7</v>
      </c>
      <c r="AB476" s="168">
        <v>6</v>
      </c>
      <c r="AC476" s="174">
        <v>255</v>
      </c>
    </row>
    <row r="477" spans="1:29">
      <c r="A477" s="290"/>
      <c r="B477" s="429" t="s">
        <v>60</v>
      </c>
      <c r="C477" s="429" t="s">
        <v>61</v>
      </c>
      <c r="D477" s="172">
        <v>0</v>
      </c>
      <c r="E477" s="173">
        <v>1</v>
      </c>
      <c r="F477" s="173">
        <v>0</v>
      </c>
      <c r="G477" s="173">
        <v>0</v>
      </c>
      <c r="H477" s="173">
        <v>0</v>
      </c>
      <c r="I477" s="173">
        <v>0</v>
      </c>
      <c r="J477" s="173">
        <v>0</v>
      </c>
      <c r="K477" s="173">
        <v>0</v>
      </c>
      <c r="L477" s="173">
        <v>10</v>
      </c>
      <c r="M477" s="173">
        <v>2</v>
      </c>
      <c r="N477" s="173">
        <v>5</v>
      </c>
      <c r="O477" s="173">
        <v>0</v>
      </c>
      <c r="P477" s="173">
        <v>0</v>
      </c>
      <c r="Q477" s="173">
        <v>1</v>
      </c>
      <c r="R477" s="173">
        <v>0</v>
      </c>
      <c r="S477" s="173">
        <v>0</v>
      </c>
      <c r="T477" s="173">
        <v>1</v>
      </c>
      <c r="U477" s="173">
        <v>0</v>
      </c>
      <c r="V477" s="173">
        <v>0</v>
      </c>
      <c r="W477" s="173">
        <v>0</v>
      </c>
      <c r="X477" s="173">
        <v>0</v>
      </c>
      <c r="Y477" s="173">
        <v>7</v>
      </c>
      <c r="Z477" s="173">
        <v>3</v>
      </c>
      <c r="AA477" s="173">
        <v>1</v>
      </c>
      <c r="AB477" s="173">
        <v>0</v>
      </c>
      <c r="AC477" s="291">
        <v>31</v>
      </c>
    </row>
    <row r="478" spans="1:29">
      <c r="A478" s="290"/>
      <c r="B478" s="58"/>
      <c r="C478" s="58" t="s">
        <v>63</v>
      </c>
      <c r="D478" s="169">
        <v>0</v>
      </c>
      <c r="E478" s="168">
        <v>1</v>
      </c>
      <c r="F478" s="168">
        <v>0</v>
      </c>
      <c r="G478" s="168">
        <v>0</v>
      </c>
      <c r="H478" s="168">
        <v>0</v>
      </c>
      <c r="I478" s="168">
        <v>0</v>
      </c>
      <c r="J478" s="168">
        <v>0</v>
      </c>
      <c r="K478" s="168">
        <v>0</v>
      </c>
      <c r="L478" s="168">
        <v>1</v>
      </c>
      <c r="M478" s="168">
        <v>9</v>
      </c>
      <c r="N478" s="168">
        <v>9</v>
      </c>
      <c r="O478" s="168">
        <v>0</v>
      </c>
      <c r="P478" s="168">
        <v>0</v>
      </c>
      <c r="Q478" s="168">
        <v>9</v>
      </c>
      <c r="R478" s="168">
        <v>0</v>
      </c>
      <c r="S478" s="168">
        <v>0</v>
      </c>
      <c r="T478" s="168">
        <v>0</v>
      </c>
      <c r="U478" s="168">
        <v>0</v>
      </c>
      <c r="V478" s="168">
        <v>4</v>
      </c>
      <c r="W478" s="168">
        <v>0</v>
      </c>
      <c r="X478" s="168">
        <v>0</v>
      </c>
      <c r="Y478" s="168">
        <v>11</v>
      </c>
      <c r="Z478" s="168">
        <v>14</v>
      </c>
      <c r="AA478" s="168">
        <v>7</v>
      </c>
      <c r="AB478" s="168">
        <v>8</v>
      </c>
      <c r="AC478" s="174">
        <v>73</v>
      </c>
    </row>
    <row r="479" spans="1:29">
      <c r="A479" s="290"/>
      <c r="B479" s="58"/>
      <c r="C479" s="58" t="s">
        <v>292</v>
      </c>
      <c r="D479" s="169">
        <v>0</v>
      </c>
      <c r="E479" s="168">
        <v>1</v>
      </c>
      <c r="F479" s="168">
        <v>0</v>
      </c>
      <c r="G479" s="168">
        <v>0</v>
      </c>
      <c r="H479" s="168">
        <v>1</v>
      </c>
      <c r="I479" s="168">
        <v>0</v>
      </c>
      <c r="J479" s="168">
        <v>0</v>
      </c>
      <c r="K479" s="168">
        <v>0</v>
      </c>
      <c r="L479" s="168">
        <v>13</v>
      </c>
      <c r="M479" s="168">
        <v>9</v>
      </c>
      <c r="N479" s="168">
        <v>14</v>
      </c>
      <c r="O479" s="168">
        <v>0</v>
      </c>
      <c r="P479" s="168">
        <v>0</v>
      </c>
      <c r="Q479" s="168">
        <v>7</v>
      </c>
      <c r="R479" s="168">
        <v>0</v>
      </c>
      <c r="S479" s="168">
        <v>0</v>
      </c>
      <c r="T479" s="168">
        <v>0</v>
      </c>
      <c r="U479" s="168">
        <v>0</v>
      </c>
      <c r="V479" s="168">
        <v>9</v>
      </c>
      <c r="W479" s="168">
        <v>0</v>
      </c>
      <c r="X479" s="168">
        <v>0</v>
      </c>
      <c r="Y479" s="168">
        <v>23</v>
      </c>
      <c r="Z479" s="168">
        <v>18</v>
      </c>
      <c r="AA479" s="168">
        <v>14</v>
      </c>
      <c r="AB479" s="168">
        <v>7</v>
      </c>
      <c r="AC479" s="174">
        <v>116</v>
      </c>
    </row>
    <row r="480" spans="1:29">
      <c r="A480" s="290"/>
      <c r="B480" s="444"/>
      <c r="C480" s="444" t="s">
        <v>36</v>
      </c>
      <c r="D480" s="170">
        <v>0</v>
      </c>
      <c r="E480" s="171">
        <v>3</v>
      </c>
      <c r="F480" s="171">
        <v>0</v>
      </c>
      <c r="G480" s="171">
        <v>0</v>
      </c>
      <c r="H480" s="171">
        <v>1</v>
      </c>
      <c r="I480" s="171">
        <v>0</v>
      </c>
      <c r="J480" s="171">
        <v>0</v>
      </c>
      <c r="K480" s="171">
        <v>0</v>
      </c>
      <c r="L480" s="171">
        <v>24</v>
      </c>
      <c r="M480" s="171">
        <v>20</v>
      </c>
      <c r="N480" s="171">
        <v>28</v>
      </c>
      <c r="O480" s="171">
        <v>0</v>
      </c>
      <c r="P480" s="171">
        <v>0</v>
      </c>
      <c r="Q480" s="171">
        <v>17</v>
      </c>
      <c r="R480" s="171">
        <v>0</v>
      </c>
      <c r="S480" s="171">
        <v>0</v>
      </c>
      <c r="T480" s="171">
        <v>1</v>
      </c>
      <c r="U480" s="171">
        <v>0</v>
      </c>
      <c r="V480" s="171">
        <v>13</v>
      </c>
      <c r="W480" s="171">
        <v>0</v>
      </c>
      <c r="X480" s="171">
        <v>0</v>
      </c>
      <c r="Y480" s="171">
        <v>41</v>
      </c>
      <c r="Z480" s="171">
        <v>35</v>
      </c>
      <c r="AA480" s="171">
        <v>22</v>
      </c>
      <c r="AB480" s="171">
        <v>15</v>
      </c>
      <c r="AC480" s="175">
        <v>220</v>
      </c>
    </row>
    <row r="481" spans="1:29">
      <c r="A481" s="290"/>
      <c r="B481" s="440" t="s">
        <v>64</v>
      </c>
      <c r="C481" s="440" t="s">
        <v>64</v>
      </c>
      <c r="D481" s="179">
        <v>0</v>
      </c>
      <c r="E481" s="178">
        <v>0</v>
      </c>
      <c r="F481" s="178">
        <v>0</v>
      </c>
      <c r="G481" s="178">
        <v>0</v>
      </c>
      <c r="H481" s="178">
        <v>0</v>
      </c>
      <c r="I481" s="178">
        <v>0</v>
      </c>
      <c r="J481" s="178">
        <v>0</v>
      </c>
      <c r="K481" s="178">
        <v>0</v>
      </c>
      <c r="L481" s="178">
        <v>11</v>
      </c>
      <c r="M481" s="178">
        <v>7</v>
      </c>
      <c r="N481" s="178">
        <v>8</v>
      </c>
      <c r="O481" s="178">
        <v>0</v>
      </c>
      <c r="P481" s="178">
        <v>0</v>
      </c>
      <c r="Q481" s="178">
        <v>8</v>
      </c>
      <c r="R481" s="178">
        <v>0</v>
      </c>
      <c r="S481" s="178">
        <v>0</v>
      </c>
      <c r="T481" s="178">
        <v>3</v>
      </c>
      <c r="U481" s="178">
        <v>0</v>
      </c>
      <c r="V481" s="178">
        <v>2</v>
      </c>
      <c r="W481" s="178">
        <v>0</v>
      </c>
      <c r="X481" s="178">
        <v>0</v>
      </c>
      <c r="Y481" s="178">
        <v>9</v>
      </c>
      <c r="Z481" s="178">
        <v>19</v>
      </c>
      <c r="AA481" s="178">
        <v>7</v>
      </c>
      <c r="AB481" s="178">
        <v>6</v>
      </c>
      <c r="AC481" s="180">
        <v>80</v>
      </c>
    </row>
    <row r="482" spans="1:29">
      <c r="A482" s="336"/>
      <c r="B482" s="444" t="s">
        <v>36</v>
      </c>
      <c r="C482" s="444"/>
      <c r="D482" s="170">
        <v>0</v>
      </c>
      <c r="E482" s="171">
        <v>33</v>
      </c>
      <c r="F482" s="171">
        <v>0</v>
      </c>
      <c r="G482" s="171">
        <v>9</v>
      </c>
      <c r="H482" s="171">
        <v>4</v>
      </c>
      <c r="I482" s="171">
        <v>0</v>
      </c>
      <c r="J482" s="171">
        <v>2</v>
      </c>
      <c r="K482" s="171">
        <v>0</v>
      </c>
      <c r="L482" s="171">
        <v>87</v>
      </c>
      <c r="M482" s="171">
        <v>78</v>
      </c>
      <c r="N482" s="171">
        <v>64</v>
      </c>
      <c r="O482" s="171">
        <v>0</v>
      </c>
      <c r="P482" s="171">
        <v>0</v>
      </c>
      <c r="Q482" s="171">
        <v>28</v>
      </c>
      <c r="R482" s="171">
        <v>0</v>
      </c>
      <c r="S482" s="171">
        <v>0</v>
      </c>
      <c r="T482" s="171">
        <v>9</v>
      </c>
      <c r="U482" s="171">
        <v>0</v>
      </c>
      <c r="V482" s="171">
        <v>20</v>
      </c>
      <c r="W482" s="171">
        <v>0</v>
      </c>
      <c r="X482" s="171">
        <v>0</v>
      </c>
      <c r="Y482" s="171">
        <v>92</v>
      </c>
      <c r="Z482" s="171">
        <v>66</v>
      </c>
      <c r="AA482" s="171">
        <v>36</v>
      </c>
      <c r="AB482" s="171">
        <v>27</v>
      </c>
      <c r="AC482" s="175">
        <v>555</v>
      </c>
    </row>
    <row r="483" spans="1:29">
      <c r="A483" s="290" t="s">
        <v>14</v>
      </c>
      <c r="B483" s="58" t="s">
        <v>66</v>
      </c>
      <c r="C483" s="58" t="s">
        <v>66</v>
      </c>
      <c r="D483" s="169">
        <v>0</v>
      </c>
      <c r="E483" s="168">
        <v>1</v>
      </c>
      <c r="F483" s="168">
        <v>0</v>
      </c>
      <c r="G483" s="168">
        <v>0</v>
      </c>
      <c r="H483" s="168">
        <v>0</v>
      </c>
      <c r="I483" s="168">
        <v>0</v>
      </c>
      <c r="J483" s="168">
        <v>0</v>
      </c>
      <c r="K483" s="168">
        <v>0</v>
      </c>
      <c r="L483" s="168">
        <v>9</v>
      </c>
      <c r="M483" s="168">
        <v>12</v>
      </c>
      <c r="N483" s="168">
        <v>5</v>
      </c>
      <c r="O483" s="168">
        <v>0</v>
      </c>
      <c r="P483" s="168">
        <v>0</v>
      </c>
      <c r="Q483" s="168">
        <v>6</v>
      </c>
      <c r="R483" s="168">
        <v>0</v>
      </c>
      <c r="S483" s="168">
        <v>0</v>
      </c>
      <c r="T483" s="168">
        <v>2</v>
      </c>
      <c r="U483" s="168">
        <v>0</v>
      </c>
      <c r="V483" s="168">
        <v>2</v>
      </c>
      <c r="W483" s="168">
        <v>0</v>
      </c>
      <c r="X483" s="168">
        <v>0</v>
      </c>
      <c r="Y483" s="168">
        <v>11</v>
      </c>
      <c r="Z483" s="168">
        <v>8</v>
      </c>
      <c r="AA483" s="168">
        <v>1</v>
      </c>
      <c r="AB483" s="168">
        <v>3</v>
      </c>
      <c r="AC483" s="174">
        <v>60</v>
      </c>
    </row>
    <row r="484" spans="1:29">
      <c r="A484" s="290"/>
      <c r="B484" s="440" t="s">
        <v>67</v>
      </c>
      <c r="C484" s="440" t="s">
        <v>69</v>
      </c>
      <c r="D484" s="179">
        <v>0</v>
      </c>
      <c r="E484" s="178">
        <v>0</v>
      </c>
      <c r="F484" s="178">
        <v>0</v>
      </c>
      <c r="G484" s="178">
        <v>0</v>
      </c>
      <c r="H484" s="178">
        <v>0</v>
      </c>
      <c r="I484" s="178">
        <v>0</v>
      </c>
      <c r="J484" s="178">
        <v>0</v>
      </c>
      <c r="K484" s="178">
        <v>0</v>
      </c>
      <c r="L484" s="178">
        <v>0</v>
      </c>
      <c r="M484" s="178">
        <v>0</v>
      </c>
      <c r="N484" s="178">
        <v>0</v>
      </c>
      <c r="O484" s="178">
        <v>0</v>
      </c>
      <c r="P484" s="178">
        <v>0</v>
      </c>
      <c r="Q484" s="178">
        <v>0</v>
      </c>
      <c r="R484" s="178">
        <v>0</v>
      </c>
      <c r="S484" s="178">
        <v>0</v>
      </c>
      <c r="T484" s="178">
        <v>0</v>
      </c>
      <c r="U484" s="178">
        <v>0</v>
      </c>
      <c r="V484" s="178">
        <v>1</v>
      </c>
      <c r="W484" s="178">
        <v>0</v>
      </c>
      <c r="X484" s="178">
        <v>0</v>
      </c>
      <c r="Y484" s="178">
        <v>0</v>
      </c>
      <c r="Z484" s="178">
        <v>0</v>
      </c>
      <c r="AA484" s="178">
        <v>0</v>
      </c>
      <c r="AB484" s="178">
        <v>0</v>
      </c>
      <c r="AC484" s="180">
        <v>1</v>
      </c>
    </row>
    <row r="485" spans="1:29">
      <c r="A485" s="290"/>
      <c r="B485" s="429" t="s">
        <v>174</v>
      </c>
      <c r="C485" s="429" t="s">
        <v>293</v>
      </c>
      <c r="D485" s="172">
        <v>0</v>
      </c>
      <c r="E485" s="173">
        <v>0</v>
      </c>
      <c r="F485" s="173">
        <v>0</v>
      </c>
      <c r="G485" s="173">
        <v>0</v>
      </c>
      <c r="H485" s="173">
        <v>0</v>
      </c>
      <c r="I485" s="173">
        <v>0</v>
      </c>
      <c r="J485" s="173">
        <v>0</v>
      </c>
      <c r="K485" s="173">
        <v>0</v>
      </c>
      <c r="L485" s="173">
        <v>0</v>
      </c>
      <c r="M485" s="173">
        <v>0</v>
      </c>
      <c r="N485" s="173">
        <v>0</v>
      </c>
      <c r="O485" s="173">
        <v>0</v>
      </c>
      <c r="P485" s="173">
        <v>0</v>
      </c>
      <c r="Q485" s="173">
        <v>0</v>
      </c>
      <c r="R485" s="173">
        <v>0</v>
      </c>
      <c r="S485" s="173">
        <v>0</v>
      </c>
      <c r="T485" s="173">
        <v>0</v>
      </c>
      <c r="U485" s="173">
        <v>0</v>
      </c>
      <c r="V485" s="173">
        <v>0</v>
      </c>
      <c r="W485" s="173">
        <v>0</v>
      </c>
      <c r="X485" s="173">
        <v>0</v>
      </c>
      <c r="Y485" s="173">
        <v>0</v>
      </c>
      <c r="Z485" s="173">
        <v>2</v>
      </c>
      <c r="AA485" s="173">
        <v>0</v>
      </c>
      <c r="AB485" s="173">
        <v>1</v>
      </c>
      <c r="AC485" s="291">
        <v>3</v>
      </c>
    </row>
    <row r="486" spans="1:29">
      <c r="A486" s="336"/>
      <c r="B486" s="440" t="s">
        <v>36</v>
      </c>
      <c r="C486" s="440"/>
      <c r="D486" s="179">
        <v>0</v>
      </c>
      <c r="E486" s="178">
        <v>1</v>
      </c>
      <c r="F486" s="178">
        <v>0</v>
      </c>
      <c r="G486" s="178">
        <v>0</v>
      </c>
      <c r="H486" s="178">
        <v>0</v>
      </c>
      <c r="I486" s="178">
        <v>0</v>
      </c>
      <c r="J486" s="178">
        <v>0</v>
      </c>
      <c r="K486" s="178">
        <v>0</v>
      </c>
      <c r="L486" s="178">
        <v>9</v>
      </c>
      <c r="M486" s="178">
        <v>12</v>
      </c>
      <c r="N486" s="178">
        <v>5</v>
      </c>
      <c r="O486" s="178">
        <v>0</v>
      </c>
      <c r="P486" s="178">
        <v>0</v>
      </c>
      <c r="Q486" s="178">
        <v>6</v>
      </c>
      <c r="R486" s="178">
        <v>0</v>
      </c>
      <c r="S486" s="178">
        <v>0</v>
      </c>
      <c r="T486" s="178">
        <v>2</v>
      </c>
      <c r="U486" s="178">
        <v>0</v>
      </c>
      <c r="V486" s="178">
        <v>3</v>
      </c>
      <c r="W486" s="178">
        <v>0</v>
      </c>
      <c r="X486" s="178">
        <v>0</v>
      </c>
      <c r="Y486" s="178">
        <v>11</v>
      </c>
      <c r="Z486" s="178">
        <v>10</v>
      </c>
      <c r="AA486" s="178">
        <v>1</v>
      </c>
      <c r="AB486" s="178">
        <v>4</v>
      </c>
      <c r="AC486" s="180">
        <v>64</v>
      </c>
    </row>
    <row r="487" spans="1:29" ht="26.25">
      <c r="A487" s="290" t="s">
        <v>15</v>
      </c>
      <c r="B487" s="429" t="s">
        <v>77</v>
      </c>
      <c r="C487" s="429" t="s">
        <v>78</v>
      </c>
      <c r="D487" s="172">
        <v>0</v>
      </c>
      <c r="E487" s="173">
        <v>0</v>
      </c>
      <c r="F487" s="173">
        <v>0</v>
      </c>
      <c r="G487" s="173">
        <v>0</v>
      </c>
      <c r="H487" s="173">
        <v>0</v>
      </c>
      <c r="I487" s="173">
        <v>0</v>
      </c>
      <c r="J487" s="173">
        <v>0</v>
      </c>
      <c r="K487" s="173">
        <v>0</v>
      </c>
      <c r="L487" s="173">
        <v>1</v>
      </c>
      <c r="M487" s="173">
        <v>0</v>
      </c>
      <c r="N487" s="173">
        <v>0</v>
      </c>
      <c r="O487" s="173">
        <v>0</v>
      </c>
      <c r="P487" s="173">
        <v>0</v>
      </c>
      <c r="Q487" s="173">
        <v>0</v>
      </c>
      <c r="R487" s="173">
        <v>0</v>
      </c>
      <c r="S487" s="173">
        <v>0</v>
      </c>
      <c r="T487" s="173">
        <v>0</v>
      </c>
      <c r="U487" s="173">
        <v>0</v>
      </c>
      <c r="V487" s="173">
        <v>0</v>
      </c>
      <c r="W487" s="173">
        <v>0</v>
      </c>
      <c r="X487" s="173">
        <v>0</v>
      </c>
      <c r="Y487" s="173">
        <v>0</v>
      </c>
      <c r="Z487" s="173">
        <v>0</v>
      </c>
      <c r="AA487" s="173">
        <v>0</v>
      </c>
      <c r="AB487" s="173">
        <v>0</v>
      </c>
      <c r="AC487" s="291">
        <v>1</v>
      </c>
    </row>
    <row r="488" spans="1:29" ht="26.25">
      <c r="A488" s="290"/>
      <c r="B488" s="58"/>
      <c r="C488" s="58" t="s">
        <v>79</v>
      </c>
      <c r="D488" s="169">
        <v>0</v>
      </c>
      <c r="E488" s="168">
        <v>0</v>
      </c>
      <c r="F488" s="168">
        <v>0</v>
      </c>
      <c r="G488" s="168">
        <v>0</v>
      </c>
      <c r="H488" s="168">
        <v>1</v>
      </c>
      <c r="I488" s="168">
        <v>0</v>
      </c>
      <c r="J488" s="168">
        <v>0</v>
      </c>
      <c r="K488" s="168">
        <v>0</v>
      </c>
      <c r="L488" s="168">
        <v>22</v>
      </c>
      <c r="M488" s="168">
        <v>4</v>
      </c>
      <c r="N488" s="168">
        <v>9</v>
      </c>
      <c r="O488" s="168">
        <v>0</v>
      </c>
      <c r="P488" s="168">
        <v>0</v>
      </c>
      <c r="Q488" s="168">
        <v>0</v>
      </c>
      <c r="R488" s="168">
        <v>0</v>
      </c>
      <c r="S488" s="168">
        <v>0</v>
      </c>
      <c r="T488" s="168">
        <v>0</v>
      </c>
      <c r="U488" s="168">
        <v>0</v>
      </c>
      <c r="V488" s="168">
        <v>5</v>
      </c>
      <c r="W488" s="168">
        <v>0</v>
      </c>
      <c r="X488" s="168">
        <v>0</v>
      </c>
      <c r="Y488" s="168">
        <v>2</v>
      </c>
      <c r="Z488" s="168">
        <v>2</v>
      </c>
      <c r="AA488" s="168">
        <v>0</v>
      </c>
      <c r="AB488" s="168">
        <v>0</v>
      </c>
      <c r="AC488" s="174">
        <v>45</v>
      </c>
    </row>
    <row r="489" spans="1:29">
      <c r="A489" s="290"/>
      <c r="B489" s="444"/>
      <c r="C489" s="444" t="s">
        <v>36</v>
      </c>
      <c r="D489" s="170">
        <v>0</v>
      </c>
      <c r="E489" s="171">
        <v>0</v>
      </c>
      <c r="F489" s="171">
        <v>0</v>
      </c>
      <c r="G489" s="171">
        <v>0</v>
      </c>
      <c r="H489" s="171">
        <v>1</v>
      </c>
      <c r="I489" s="171">
        <v>0</v>
      </c>
      <c r="J489" s="171">
        <v>0</v>
      </c>
      <c r="K489" s="171">
        <v>0</v>
      </c>
      <c r="L489" s="171">
        <v>23</v>
      </c>
      <c r="M489" s="171">
        <v>4</v>
      </c>
      <c r="N489" s="171">
        <v>9</v>
      </c>
      <c r="O489" s="171">
        <v>0</v>
      </c>
      <c r="P489" s="171">
        <v>0</v>
      </c>
      <c r="Q489" s="171">
        <v>0</v>
      </c>
      <c r="R489" s="171">
        <v>0</v>
      </c>
      <c r="S489" s="171">
        <v>0</v>
      </c>
      <c r="T489" s="171">
        <v>0</v>
      </c>
      <c r="U489" s="171">
        <v>0</v>
      </c>
      <c r="V489" s="171">
        <v>5</v>
      </c>
      <c r="W489" s="171">
        <v>0</v>
      </c>
      <c r="X489" s="171">
        <v>0</v>
      </c>
      <c r="Y489" s="171">
        <v>2</v>
      </c>
      <c r="Z489" s="171">
        <v>2</v>
      </c>
      <c r="AA489" s="171">
        <v>0</v>
      </c>
      <c r="AB489" s="171">
        <v>0</v>
      </c>
      <c r="AC489" s="175">
        <v>46</v>
      </c>
    </row>
    <row r="490" spans="1:29">
      <c r="A490" s="290"/>
      <c r="B490" s="444" t="s">
        <v>175</v>
      </c>
      <c r="C490" s="444" t="s">
        <v>81</v>
      </c>
      <c r="D490" s="170">
        <v>0</v>
      </c>
      <c r="E490" s="171">
        <v>0</v>
      </c>
      <c r="F490" s="171">
        <v>0</v>
      </c>
      <c r="G490" s="171">
        <v>0</v>
      </c>
      <c r="H490" s="171">
        <v>0</v>
      </c>
      <c r="I490" s="171">
        <v>0</v>
      </c>
      <c r="J490" s="171">
        <v>0</v>
      </c>
      <c r="K490" s="171">
        <v>0</v>
      </c>
      <c r="L490" s="171">
        <v>1</v>
      </c>
      <c r="M490" s="171">
        <v>0</v>
      </c>
      <c r="N490" s="171">
        <v>0</v>
      </c>
      <c r="O490" s="171">
        <v>0</v>
      </c>
      <c r="P490" s="171">
        <v>0</v>
      </c>
      <c r="Q490" s="171">
        <v>1</v>
      </c>
      <c r="R490" s="171">
        <v>0</v>
      </c>
      <c r="S490" s="171">
        <v>0</v>
      </c>
      <c r="T490" s="171">
        <v>0</v>
      </c>
      <c r="U490" s="171">
        <v>0</v>
      </c>
      <c r="V490" s="171">
        <v>0</v>
      </c>
      <c r="W490" s="171">
        <v>0</v>
      </c>
      <c r="X490" s="171">
        <v>0</v>
      </c>
      <c r="Y490" s="171">
        <v>0</v>
      </c>
      <c r="Z490" s="171">
        <v>0</v>
      </c>
      <c r="AA490" s="171">
        <v>0</v>
      </c>
      <c r="AB490" s="171">
        <v>0</v>
      </c>
      <c r="AC490" s="175">
        <v>2</v>
      </c>
    </row>
    <row r="491" spans="1:29">
      <c r="A491" s="290"/>
      <c r="B491" s="444" t="s">
        <v>82</v>
      </c>
      <c r="C491" s="444" t="s">
        <v>83</v>
      </c>
      <c r="D491" s="170">
        <v>0</v>
      </c>
      <c r="E491" s="171">
        <v>0</v>
      </c>
      <c r="F491" s="171">
        <v>0</v>
      </c>
      <c r="G491" s="171">
        <v>0</v>
      </c>
      <c r="H491" s="171">
        <v>0</v>
      </c>
      <c r="I491" s="171">
        <v>0</v>
      </c>
      <c r="J491" s="171">
        <v>0</v>
      </c>
      <c r="K491" s="171">
        <v>0</v>
      </c>
      <c r="L491" s="171">
        <v>1</v>
      </c>
      <c r="M491" s="171">
        <v>7</v>
      </c>
      <c r="N491" s="171">
        <v>7</v>
      </c>
      <c r="O491" s="171">
        <v>0</v>
      </c>
      <c r="P491" s="171">
        <v>0</v>
      </c>
      <c r="Q491" s="171">
        <v>11</v>
      </c>
      <c r="R491" s="171">
        <v>0</v>
      </c>
      <c r="S491" s="171">
        <v>0</v>
      </c>
      <c r="T491" s="171">
        <v>0</v>
      </c>
      <c r="U491" s="171">
        <v>0</v>
      </c>
      <c r="V491" s="171">
        <v>6</v>
      </c>
      <c r="W491" s="171">
        <v>0</v>
      </c>
      <c r="X491" s="171">
        <v>0</v>
      </c>
      <c r="Y491" s="171">
        <v>4</v>
      </c>
      <c r="Z491" s="171">
        <v>57</v>
      </c>
      <c r="AA491" s="171">
        <v>21</v>
      </c>
      <c r="AB491" s="171">
        <v>12</v>
      </c>
      <c r="AC491" s="175">
        <v>126</v>
      </c>
    </row>
    <row r="492" spans="1:29">
      <c r="A492" s="290"/>
      <c r="B492" s="440" t="s">
        <v>85</v>
      </c>
      <c r="C492" s="440" t="s">
        <v>294</v>
      </c>
      <c r="D492" s="179">
        <v>0</v>
      </c>
      <c r="E492" s="178">
        <v>0</v>
      </c>
      <c r="F492" s="178">
        <v>0</v>
      </c>
      <c r="G492" s="178">
        <v>0</v>
      </c>
      <c r="H492" s="178">
        <v>0</v>
      </c>
      <c r="I492" s="178">
        <v>0</v>
      </c>
      <c r="J492" s="178">
        <v>0</v>
      </c>
      <c r="K492" s="178">
        <v>0</v>
      </c>
      <c r="L492" s="178">
        <v>0</v>
      </c>
      <c r="M492" s="178">
        <v>1</v>
      </c>
      <c r="N492" s="178">
        <v>0</v>
      </c>
      <c r="O492" s="178">
        <v>0</v>
      </c>
      <c r="P492" s="178">
        <v>0</v>
      </c>
      <c r="Q492" s="178">
        <v>0</v>
      </c>
      <c r="R492" s="178">
        <v>0</v>
      </c>
      <c r="S492" s="178">
        <v>0</v>
      </c>
      <c r="T492" s="178">
        <v>0</v>
      </c>
      <c r="U492" s="178">
        <v>0</v>
      </c>
      <c r="V492" s="178">
        <v>0</v>
      </c>
      <c r="W492" s="178">
        <v>0</v>
      </c>
      <c r="X492" s="178">
        <v>0</v>
      </c>
      <c r="Y492" s="178">
        <v>0</v>
      </c>
      <c r="Z492" s="178">
        <v>0</v>
      </c>
      <c r="AA492" s="178">
        <v>0</v>
      </c>
      <c r="AB492" s="178">
        <v>0</v>
      </c>
      <c r="AC492" s="180">
        <v>1</v>
      </c>
    </row>
    <row r="493" spans="1:29">
      <c r="A493" s="336"/>
      <c r="B493" s="444" t="s">
        <v>36</v>
      </c>
      <c r="C493" s="444"/>
      <c r="D493" s="170">
        <v>0</v>
      </c>
      <c r="E493" s="171">
        <v>0</v>
      </c>
      <c r="F493" s="171">
        <v>0</v>
      </c>
      <c r="G493" s="171">
        <v>0</v>
      </c>
      <c r="H493" s="171">
        <v>1</v>
      </c>
      <c r="I493" s="171">
        <v>0</v>
      </c>
      <c r="J493" s="171">
        <v>0</v>
      </c>
      <c r="K493" s="171">
        <v>0</v>
      </c>
      <c r="L493" s="171">
        <v>25</v>
      </c>
      <c r="M493" s="171">
        <v>12</v>
      </c>
      <c r="N493" s="171">
        <v>16</v>
      </c>
      <c r="O493" s="171">
        <v>0</v>
      </c>
      <c r="P493" s="171">
        <v>0</v>
      </c>
      <c r="Q493" s="171">
        <v>12</v>
      </c>
      <c r="R493" s="171">
        <v>0</v>
      </c>
      <c r="S493" s="171">
        <v>0</v>
      </c>
      <c r="T493" s="171">
        <v>0</v>
      </c>
      <c r="U493" s="171">
        <v>0</v>
      </c>
      <c r="V493" s="171">
        <v>11</v>
      </c>
      <c r="W493" s="171">
        <v>0</v>
      </c>
      <c r="X493" s="171">
        <v>0</v>
      </c>
      <c r="Y493" s="171">
        <v>6</v>
      </c>
      <c r="Z493" s="171">
        <v>59</v>
      </c>
      <c r="AA493" s="171">
        <v>21</v>
      </c>
      <c r="AB493" s="171">
        <v>12</v>
      </c>
      <c r="AC493" s="175">
        <v>175</v>
      </c>
    </row>
    <row r="494" spans="1:29" ht="26.25">
      <c r="A494" s="290" t="s">
        <v>16</v>
      </c>
      <c r="B494" s="58" t="s">
        <v>185</v>
      </c>
      <c r="C494" s="58" t="s">
        <v>86</v>
      </c>
      <c r="D494" s="169">
        <v>0</v>
      </c>
      <c r="E494" s="168">
        <v>0</v>
      </c>
      <c r="F494" s="168">
        <v>0</v>
      </c>
      <c r="G494" s="168">
        <v>0</v>
      </c>
      <c r="H494" s="168">
        <v>0</v>
      </c>
      <c r="I494" s="168">
        <v>0</v>
      </c>
      <c r="J494" s="168">
        <v>0</v>
      </c>
      <c r="K494" s="168">
        <v>0</v>
      </c>
      <c r="L494" s="168">
        <v>4</v>
      </c>
      <c r="M494" s="168">
        <v>6</v>
      </c>
      <c r="N494" s="168">
        <v>4</v>
      </c>
      <c r="O494" s="168">
        <v>0</v>
      </c>
      <c r="P494" s="168">
        <v>0</v>
      </c>
      <c r="Q494" s="168">
        <v>0</v>
      </c>
      <c r="R494" s="168">
        <v>0</v>
      </c>
      <c r="S494" s="168">
        <v>0</v>
      </c>
      <c r="T494" s="168">
        <v>0</v>
      </c>
      <c r="U494" s="168">
        <v>0</v>
      </c>
      <c r="V494" s="168">
        <v>2</v>
      </c>
      <c r="W494" s="168">
        <v>0</v>
      </c>
      <c r="X494" s="168">
        <v>0</v>
      </c>
      <c r="Y494" s="168">
        <v>3</v>
      </c>
      <c r="Z494" s="168">
        <v>7</v>
      </c>
      <c r="AA494" s="168">
        <v>2</v>
      </c>
      <c r="AB494" s="168">
        <v>0</v>
      </c>
      <c r="AC494" s="174">
        <v>28</v>
      </c>
    </row>
    <row r="495" spans="1:29" ht="26.25">
      <c r="A495" s="290"/>
      <c r="B495" s="429" t="s">
        <v>186</v>
      </c>
      <c r="C495" s="429" t="s">
        <v>190</v>
      </c>
      <c r="D495" s="172">
        <v>0</v>
      </c>
      <c r="E495" s="173">
        <v>2</v>
      </c>
      <c r="F495" s="173">
        <v>0</v>
      </c>
      <c r="G495" s="173">
        <v>1</v>
      </c>
      <c r="H495" s="173">
        <v>0</v>
      </c>
      <c r="I495" s="173">
        <v>0</v>
      </c>
      <c r="J495" s="173">
        <v>2</v>
      </c>
      <c r="K495" s="173">
        <v>0</v>
      </c>
      <c r="L495" s="173">
        <v>6</v>
      </c>
      <c r="M495" s="173">
        <v>14</v>
      </c>
      <c r="N495" s="173">
        <v>6</v>
      </c>
      <c r="O495" s="173">
        <v>0</v>
      </c>
      <c r="P495" s="173">
        <v>0</v>
      </c>
      <c r="Q495" s="173">
        <v>4</v>
      </c>
      <c r="R495" s="173">
        <v>0</v>
      </c>
      <c r="S495" s="173">
        <v>0</v>
      </c>
      <c r="T495" s="173">
        <v>3</v>
      </c>
      <c r="U495" s="173">
        <v>0</v>
      </c>
      <c r="V495" s="173">
        <v>4</v>
      </c>
      <c r="W495" s="173">
        <v>0</v>
      </c>
      <c r="X495" s="173">
        <v>0</v>
      </c>
      <c r="Y495" s="173">
        <v>6</v>
      </c>
      <c r="Z495" s="173">
        <v>20</v>
      </c>
      <c r="AA495" s="173">
        <v>9</v>
      </c>
      <c r="AB495" s="173">
        <v>10</v>
      </c>
      <c r="AC495" s="291">
        <v>87</v>
      </c>
    </row>
    <row r="496" spans="1:29">
      <c r="A496" s="336"/>
      <c r="B496" s="444" t="s">
        <v>36</v>
      </c>
      <c r="C496" s="444"/>
      <c r="D496" s="170">
        <v>0</v>
      </c>
      <c r="E496" s="171">
        <v>2</v>
      </c>
      <c r="F496" s="171">
        <v>0</v>
      </c>
      <c r="G496" s="171">
        <v>1</v>
      </c>
      <c r="H496" s="171">
        <v>0</v>
      </c>
      <c r="I496" s="171">
        <v>0</v>
      </c>
      <c r="J496" s="171">
        <v>2</v>
      </c>
      <c r="K496" s="171">
        <v>0</v>
      </c>
      <c r="L496" s="171">
        <v>10</v>
      </c>
      <c r="M496" s="171">
        <v>20</v>
      </c>
      <c r="N496" s="171">
        <v>10</v>
      </c>
      <c r="O496" s="171">
        <v>0</v>
      </c>
      <c r="P496" s="171">
        <v>0</v>
      </c>
      <c r="Q496" s="171">
        <v>4</v>
      </c>
      <c r="R496" s="171">
        <v>0</v>
      </c>
      <c r="S496" s="171">
        <v>0</v>
      </c>
      <c r="T496" s="171">
        <v>3</v>
      </c>
      <c r="U496" s="171">
        <v>0</v>
      </c>
      <c r="V496" s="171">
        <v>6</v>
      </c>
      <c r="W496" s="171">
        <v>0</v>
      </c>
      <c r="X496" s="171">
        <v>0</v>
      </c>
      <c r="Y496" s="171">
        <v>9</v>
      </c>
      <c r="Z496" s="171">
        <v>27</v>
      </c>
      <c r="AA496" s="171">
        <v>11</v>
      </c>
      <c r="AB496" s="171">
        <v>10</v>
      </c>
      <c r="AC496" s="175">
        <v>115</v>
      </c>
    </row>
    <row r="497" spans="1:29">
      <c r="A497" s="290" t="s">
        <v>17</v>
      </c>
      <c r="B497" s="58" t="s">
        <v>89</v>
      </c>
      <c r="C497" s="58" t="s">
        <v>90</v>
      </c>
      <c r="D497" s="169">
        <v>0</v>
      </c>
      <c r="E497" s="168">
        <v>1</v>
      </c>
      <c r="F497" s="168">
        <v>0</v>
      </c>
      <c r="G497" s="168">
        <v>0</v>
      </c>
      <c r="H497" s="168">
        <v>0</v>
      </c>
      <c r="I497" s="168">
        <v>0</v>
      </c>
      <c r="J497" s="168">
        <v>0</v>
      </c>
      <c r="K497" s="168">
        <v>0</v>
      </c>
      <c r="L497" s="168">
        <v>3</v>
      </c>
      <c r="M497" s="168">
        <v>4</v>
      </c>
      <c r="N497" s="168">
        <v>0</v>
      </c>
      <c r="O497" s="168">
        <v>0</v>
      </c>
      <c r="P497" s="168">
        <v>0</v>
      </c>
      <c r="Q497" s="168">
        <v>1</v>
      </c>
      <c r="R497" s="168">
        <v>0</v>
      </c>
      <c r="S497" s="168">
        <v>0</v>
      </c>
      <c r="T497" s="168">
        <v>0</v>
      </c>
      <c r="U497" s="168">
        <v>0</v>
      </c>
      <c r="V497" s="168">
        <v>0</v>
      </c>
      <c r="W497" s="168">
        <v>0</v>
      </c>
      <c r="X497" s="168">
        <v>0</v>
      </c>
      <c r="Y497" s="168">
        <v>1</v>
      </c>
      <c r="Z497" s="168">
        <v>2</v>
      </c>
      <c r="AA497" s="168">
        <v>0</v>
      </c>
      <c r="AB497" s="168">
        <v>0</v>
      </c>
      <c r="AC497" s="174">
        <v>12</v>
      </c>
    </row>
    <row r="498" spans="1:29">
      <c r="A498" s="290"/>
      <c r="B498" s="58"/>
      <c r="C498" s="58" t="s">
        <v>91</v>
      </c>
      <c r="D498" s="169">
        <v>0</v>
      </c>
      <c r="E498" s="168">
        <v>0</v>
      </c>
      <c r="F498" s="168">
        <v>0</v>
      </c>
      <c r="G498" s="168">
        <v>0</v>
      </c>
      <c r="H498" s="168">
        <v>0</v>
      </c>
      <c r="I498" s="168">
        <v>0</v>
      </c>
      <c r="J498" s="168">
        <v>0</v>
      </c>
      <c r="K498" s="168">
        <v>0</v>
      </c>
      <c r="L498" s="168">
        <v>0</v>
      </c>
      <c r="M498" s="168">
        <v>1</v>
      </c>
      <c r="N498" s="168">
        <v>0</v>
      </c>
      <c r="O498" s="168">
        <v>0</v>
      </c>
      <c r="P498" s="168">
        <v>0</v>
      </c>
      <c r="Q498" s="168">
        <v>4</v>
      </c>
      <c r="R498" s="168">
        <v>0</v>
      </c>
      <c r="S498" s="168">
        <v>0</v>
      </c>
      <c r="T498" s="168">
        <v>1</v>
      </c>
      <c r="U498" s="168">
        <v>0</v>
      </c>
      <c r="V498" s="168">
        <v>4</v>
      </c>
      <c r="W498" s="168">
        <v>0</v>
      </c>
      <c r="X498" s="168">
        <v>0</v>
      </c>
      <c r="Y498" s="168">
        <v>2</v>
      </c>
      <c r="Z498" s="168">
        <v>18</v>
      </c>
      <c r="AA498" s="168">
        <v>8</v>
      </c>
      <c r="AB498" s="168">
        <v>19</v>
      </c>
      <c r="AC498" s="174">
        <v>57</v>
      </c>
    </row>
    <row r="499" spans="1:29">
      <c r="A499" s="290"/>
      <c r="B499" s="58"/>
      <c r="C499" s="58" t="s">
        <v>297</v>
      </c>
      <c r="D499" s="169">
        <v>0</v>
      </c>
      <c r="E499" s="168">
        <v>4</v>
      </c>
      <c r="F499" s="168">
        <v>0</v>
      </c>
      <c r="G499" s="168">
        <v>0</v>
      </c>
      <c r="H499" s="168">
        <v>0</v>
      </c>
      <c r="I499" s="168">
        <v>0</v>
      </c>
      <c r="J499" s="168">
        <v>0</v>
      </c>
      <c r="K499" s="168">
        <v>0</v>
      </c>
      <c r="L499" s="168">
        <v>3</v>
      </c>
      <c r="M499" s="168">
        <v>22</v>
      </c>
      <c r="N499" s="168">
        <v>9</v>
      </c>
      <c r="O499" s="168">
        <v>0</v>
      </c>
      <c r="P499" s="168">
        <v>0</v>
      </c>
      <c r="Q499" s="168">
        <v>10</v>
      </c>
      <c r="R499" s="168">
        <v>0</v>
      </c>
      <c r="S499" s="168">
        <v>0</v>
      </c>
      <c r="T499" s="168">
        <v>1</v>
      </c>
      <c r="U499" s="168">
        <v>0</v>
      </c>
      <c r="V499" s="168">
        <v>8</v>
      </c>
      <c r="W499" s="168">
        <v>0</v>
      </c>
      <c r="X499" s="168">
        <v>0</v>
      </c>
      <c r="Y499" s="168">
        <v>24</v>
      </c>
      <c r="Z499" s="168">
        <v>52</v>
      </c>
      <c r="AA499" s="168">
        <v>20</v>
      </c>
      <c r="AB499" s="168">
        <v>17</v>
      </c>
      <c r="AC499" s="174">
        <v>170</v>
      </c>
    </row>
    <row r="500" spans="1:29">
      <c r="A500" s="336"/>
      <c r="B500" s="444"/>
      <c r="C500" s="444" t="s">
        <v>36</v>
      </c>
      <c r="D500" s="170">
        <v>0</v>
      </c>
      <c r="E500" s="171">
        <v>5</v>
      </c>
      <c r="F500" s="171">
        <v>0</v>
      </c>
      <c r="G500" s="171">
        <v>0</v>
      </c>
      <c r="H500" s="171">
        <v>0</v>
      </c>
      <c r="I500" s="171">
        <v>0</v>
      </c>
      <c r="J500" s="171">
        <v>0</v>
      </c>
      <c r="K500" s="171">
        <v>0</v>
      </c>
      <c r="L500" s="171">
        <v>6</v>
      </c>
      <c r="M500" s="171">
        <v>27</v>
      </c>
      <c r="N500" s="171">
        <v>9</v>
      </c>
      <c r="O500" s="171">
        <v>0</v>
      </c>
      <c r="P500" s="171">
        <v>0</v>
      </c>
      <c r="Q500" s="171">
        <v>15</v>
      </c>
      <c r="R500" s="171">
        <v>0</v>
      </c>
      <c r="S500" s="171">
        <v>0</v>
      </c>
      <c r="T500" s="171">
        <v>2</v>
      </c>
      <c r="U500" s="171">
        <v>0</v>
      </c>
      <c r="V500" s="171">
        <v>12</v>
      </c>
      <c r="W500" s="171">
        <v>0</v>
      </c>
      <c r="X500" s="171">
        <v>0</v>
      </c>
      <c r="Y500" s="171">
        <v>27</v>
      </c>
      <c r="Z500" s="171">
        <v>72</v>
      </c>
      <c r="AA500" s="171">
        <v>28</v>
      </c>
      <c r="AB500" s="171">
        <v>36</v>
      </c>
      <c r="AC500" s="175">
        <v>239</v>
      </c>
    </row>
    <row r="501" spans="1:29">
      <c r="A501" s="290" t="s">
        <v>18</v>
      </c>
      <c r="B501" s="58" t="s">
        <v>97</v>
      </c>
      <c r="C501" s="58" t="s">
        <v>98</v>
      </c>
      <c r="D501" s="169">
        <v>0</v>
      </c>
      <c r="E501" s="168">
        <v>0</v>
      </c>
      <c r="F501" s="168">
        <v>0</v>
      </c>
      <c r="G501" s="168">
        <v>0</v>
      </c>
      <c r="H501" s="168">
        <v>0</v>
      </c>
      <c r="I501" s="168">
        <v>0</v>
      </c>
      <c r="J501" s="168">
        <v>0</v>
      </c>
      <c r="K501" s="168">
        <v>0</v>
      </c>
      <c r="L501" s="168">
        <v>0</v>
      </c>
      <c r="M501" s="168">
        <v>1</v>
      </c>
      <c r="N501" s="168">
        <v>1</v>
      </c>
      <c r="O501" s="168">
        <v>0</v>
      </c>
      <c r="P501" s="168">
        <v>0</v>
      </c>
      <c r="Q501" s="168">
        <v>10</v>
      </c>
      <c r="R501" s="168">
        <v>0</v>
      </c>
      <c r="S501" s="168">
        <v>0</v>
      </c>
      <c r="T501" s="168">
        <v>1</v>
      </c>
      <c r="U501" s="168">
        <v>0</v>
      </c>
      <c r="V501" s="168">
        <v>1</v>
      </c>
      <c r="W501" s="168">
        <v>0</v>
      </c>
      <c r="X501" s="168">
        <v>0</v>
      </c>
      <c r="Y501" s="168">
        <v>6</v>
      </c>
      <c r="Z501" s="168">
        <v>34</v>
      </c>
      <c r="AA501" s="168">
        <v>22</v>
      </c>
      <c r="AB501" s="168">
        <v>7</v>
      </c>
      <c r="AC501" s="174">
        <v>83</v>
      </c>
    </row>
    <row r="502" spans="1:29">
      <c r="A502" s="290"/>
      <c r="B502" s="58"/>
      <c r="C502" s="58" t="s">
        <v>99</v>
      </c>
      <c r="D502" s="169">
        <v>0</v>
      </c>
      <c r="E502" s="168">
        <v>11</v>
      </c>
      <c r="F502" s="168">
        <v>0</v>
      </c>
      <c r="G502" s="168">
        <v>2</v>
      </c>
      <c r="H502" s="168">
        <v>0</v>
      </c>
      <c r="I502" s="168">
        <v>0</v>
      </c>
      <c r="J502" s="168">
        <v>3</v>
      </c>
      <c r="K502" s="168">
        <v>0</v>
      </c>
      <c r="L502" s="168">
        <v>17</v>
      </c>
      <c r="M502" s="168">
        <v>19</v>
      </c>
      <c r="N502" s="168">
        <v>12</v>
      </c>
      <c r="O502" s="168">
        <v>0</v>
      </c>
      <c r="P502" s="168">
        <v>0</v>
      </c>
      <c r="Q502" s="168">
        <v>0</v>
      </c>
      <c r="R502" s="168">
        <v>0</v>
      </c>
      <c r="S502" s="168">
        <v>0</v>
      </c>
      <c r="T502" s="168">
        <v>1</v>
      </c>
      <c r="U502" s="168">
        <v>0</v>
      </c>
      <c r="V502" s="168">
        <v>6</v>
      </c>
      <c r="W502" s="168">
        <v>0</v>
      </c>
      <c r="X502" s="168">
        <v>0</v>
      </c>
      <c r="Y502" s="168">
        <v>11</v>
      </c>
      <c r="Z502" s="168">
        <v>4</v>
      </c>
      <c r="AA502" s="168">
        <v>0</v>
      </c>
      <c r="AB502" s="168">
        <v>0</v>
      </c>
      <c r="AC502" s="174">
        <v>86</v>
      </c>
    </row>
    <row r="503" spans="1:29">
      <c r="A503" s="290"/>
      <c r="B503" s="58"/>
      <c r="C503" s="58" t="s">
        <v>100</v>
      </c>
      <c r="D503" s="169">
        <v>0</v>
      </c>
      <c r="E503" s="168">
        <v>7</v>
      </c>
      <c r="F503" s="168">
        <v>0</v>
      </c>
      <c r="G503" s="168">
        <v>0</v>
      </c>
      <c r="H503" s="168">
        <v>1</v>
      </c>
      <c r="I503" s="168">
        <v>0</v>
      </c>
      <c r="J503" s="168">
        <v>6</v>
      </c>
      <c r="K503" s="168">
        <v>0</v>
      </c>
      <c r="L503" s="168">
        <v>32</v>
      </c>
      <c r="M503" s="168">
        <v>30</v>
      </c>
      <c r="N503" s="168">
        <v>21</v>
      </c>
      <c r="O503" s="168">
        <v>0</v>
      </c>
      <c r="P503" s="168">
        <v>0</v>
      </c>
      <c r="Q503" s="168">
        <v>1</v>
      </c>
      <c r="R503" s="168">
        <v>0</v>
      </c>
      <c r="S503" s="168">
        <v>0</v>
      </c>
      <c r="T503" s="168">
        <v>5</v>
      </c>
      <c r="U503" s="168">
        <v>0</v>
      </c>
      <c r="V503" s="168">
        <v>32</v>
      </c>
      <c r="W503" s="168">
        <v>0</v>
      </c>
      <c r="X503" s="168">
        <v>0</v>
      </c>
      <c r="Y503" s="168">
        <v>51</v>
      </c>
      <c r="Z503" s="168">
        <v>19</v>
      </c>
      <c r="AA503" s="168">
        <v>4</v>
      </c>
      <c r="AB503" s="168">
        <v>6</v>
      </c>
      <c r="AC503" s="174">
        <v>215</v>
      </c>
    </row>
    <row r="504" spans="1:29">
      <c r="A504" s="290"/>
      <c r="B504" s="58"/>
      <c r="C504" s="58" t="s">
        <v>36</v>
      </c>
      <c r="D504" s="169">
        <v>0</v>
      </c>
      <c r="E504" s="168">
        <v>18</v>
      </c>
      <c r="F504" s="168">
        <v>0</v>
      </c>
      <c r="G504" s="168">
        <v>2</v>
      </c>
      <c r="H504" s="168">
        <v>1</v>
      </c>
      <c r="I504" s="168">
        <v>0</v>
      </c>
      <c r="J504" s="168">
        <v>9</v>
      </c>
      <c r="K504" s="168">
        <v>0</v>
      </c>
      <c r="L504" s="168">
        <v>49</v>
      </c>
      <c r="M504" s="168">
        <v>50</v>
      </c>
      <c r="N504" s="168">
        <v>34</v>
      </c>
      <c r="O504" s="168">
        <v>0</v>
      </c>
      <c r="P504" s="168">
        <v>0</v>
      </c>
      <c r="Q504" s="168">
        <v>11</v>
      </c>
      <c r="R504" s="168">
        <v>0</v>
      </c>
      <c r="S504" s="168">
        <v>0</v>
      </c>
      <c r="T504" s="168">
        <v>7</v>
      </c>
      <c r="U504" s="168">
        <v>0</v>
      </c>
      <c r="V504" s="168">
        <v>39</v>
      </c>
      <c r="W504" s="168">
        <v>0</v>
      </c>
      <c r="X504" s="168">
        <v>0</v>
      </c>
      <c r="Y504" s="168">
        <v>68</v>
      </c>
      <c r="Z504" s="168">
        <v>57</v>
      </c>
      <c r="AA504" s="168">
        <v>26</v>
      </c>
      <c r="AB504" s="168">
        <v>13</v>
      </c>
      <c r="AC504" s="174">
        <v>384</v>
      </c>
    </row>
    <row r="505" spans="1:29">
      <c r="A505" s="290"/>
      <c r="B505" s="440" t="s">
        <v>101</v>
      </c>
      <c r="C505" s="440" t="s">
        <v>103</v>
      </c>
      <c r="D505" s="179">
        <v>0</v>
      </c>
      <c r="E505" s="178">
        <v>0</v>
      </c>
      <c r="F505" s="178">
        <v>0</v>
      </c>
      <c r="G505" s="178">
        <v>0</v>
      </c>
      <c r="H505" s="178">
        <v>0</v>
      </c>
      <c r="I505" s="178">
        <v>0</v>
      </c>
      <c r="J505" s="178">
        <v>0</v>
      </c>
      <c r="K505" s="178">
        <v>0</v>
      </c>
      <c r="L505" s="178">
        <v>0</v>
      </c>
      <c r="M505" s="178">
        <v>0</v>
      </c>
      <c r="N505" s="178">
        <v>0</v>
      </c>
      <c r="O505" s="178">
        <v>0</v>
      </c>
      <c r="P505" s="178">
        <v>0</v>
      </c>
      <c r="Q505" s="178">
        <v>1</v>
      </c>
      <c r="R505" s="178">
        <v>0</v>
      </c>
      <c r="S505" s="178">
        <v>0</v>
      </c>
      <c r="T505" s="178">
        <v>0</v>
      </c>
      <c r="U505" s="178">
        <v>0</v>
      </c>
      <c r="V505" s="178">
        <v>0</v>
      </c>
      <c r="W505" s="178">
        <v>0</v>
      </c>
      <c r="X505" s="178">
        <v>0</v>
      </c>
      <c r="Y505" s="178">
        <v>0</v>
      </c>
      <c r="Z505" s="178">
        <v>1</v>
      </c>
      <c r="AA505" s="178">
        <v>0</v>
      </c>
      <c r="AB505" s="178">
        <v>0</v>
      </c>
      <c r="AC505" s="180">
        <v>2</v>
      </c>
    </row>
    <row r="506" spans="1:29">
      <c r="A506" s="290"/>
      <c r="B506" s="58" t="s">
        <v>108</v>
      </c>
      <c r="C506" s="58" t="s">
        <v>109</v>
      </c>
      <c r="D506" s="169">
        <v>0</v>
      </c>
      <c r="E506" s="168">
        <v>0</v>
      </c>
      <c r="F506" s="168">
        <v>0</v>
      </c>
      <c r="G506" s="168">
        <v>0</v>
      </c>
      <c r="H506" s="168">
        <v>0</v>
      </c>
      <c r="I506" s="168">
        <v>0</v>
      </c>
      <c r="J506" s="168">
        <v>0</v>
      </c>
      <c r="K506" s="168">
        <v>0</v>
      </c>
      <c r="L506" s="168">
        <v>0</v>
      </c>
      <c r="M506" s="168">
        <v>0</v>
      </c>
      <c r="N506" s="168">
        <v>0</v>
      </c>
      <c r="O506" s="168">
        <v>0</v>
      </c>
      <c r="P506" s="168">
        <v>0</v>
      </c>
      <c r="Q506" s="168">
        <v>1</v>
      </c>
      <c r="R506" s="168">
        <v>0</v>
      </c>
      <c r="S506" s="168">
        <v>0</v>
      </c>
      <c r="T506" s="168">
        <v>0</v>
      </c>
      <c r="U506" s="168">
        <v>0</v>
      </c>
      <c r="V506" s="168">
        <v>0</v>
      </c>
      <c r="W506" s="168">
        <v>0</v>
      </c>
      <c r="X506" s="168">
        <v>0</v>
      </c>
      <c r="Y506" s="168">
        <v>0</v>
      </c>
      <c r="Z506" s="168">
        <v>2</v>
      </c>
      <c r="AA506" s="168">
        <v>0</v>
      </c>
      <c r="AB506" s="168">
        <v>0</v>
      </c>
      <c r="AC506" s="174">
        <v>3</v>
      </c>
    </row>
    <row r="507" spans="1:29">
      <c r="A507" s="290"/>
      <c r="B507" s="58"/>
      <c r="C507" s="58" t="s">
        <v>110</v>
      </c>
      <c r="D507" s="169">
        <v>0</v>
      </c>
      <c r="E507" s="168">
        <v>0</v>
      </c>
      <c r="F507" s="168">
        <v>0</v>
      </c>
      <c r="G507" s="168">
        <v>0</v>
      </c>
      <c r="H507" s="168">
        <v>0</v>
      </c>
      <c r="I507" s="168">
        <v>0</v>
      </c>
      <c r="J507" s="168">
        <v>0</v>
      </c>
      <c r="K507" s="168">
        <v>0</v>
      </c>
      <c r="L507" s="168">
        <v>0</v>
      </c>
      <c r="M507" s="168">
        <v>1</v>
      </c>
      <c r="N507" s="168">
        <v>0</v>
      </c>
      <c r="O507" s="168">
        <v>0</v>
      </c>
      <c r="P507" s="168">
        <v>0</v>
      </c>
      <c r="Q507" s="168">
        <v>1</v>
      </c>
      <c r="R507" s="168">
        <v>0</v>
      </c>
      <c r="S507" s="168">
        <v>0</v>
      </c>
      <c r="T507" s="168">
        <v>0</v>
      </c>
      <c r="U507" s="168">
        <v>0</v>
      </c>
      <c r="V507" s="168">
        <v>1</v>
      </c>
      <c r="W507" s="168">
        <v>0</v>
      </c>
      <c r="X507" s="168">
        <v>0</v>
      </c>
      <c r="Y507" s="168">
        <v>0</v>
      </c>
      <c r="Z507" s="168">
        <v>8</v>
      </c>
      <c r="AA507" s="168">
        <v>1</v>
      </c>
      <c r="AB507" s="168">
        <v>0</v>
      </c>
      <c r="AC507" s="174">
        <v>12</v>
      </c>
    </row>
    <row r="508" spans="1:29">
      <c r="A508" s="290"/>
      <c r="B508" s="58"/>
      <c r="C508" s="58" t="s">
        <v>111</v>
      </c>
      <c r="D508" s="169">
        <v>0</v>
      </c>
      <c r="E508" s="168">
        <v>0</v>
      </c>
      <c r="F508" s="168">
        <v>0</v>
      </c>
      <c r="G508" s="168">
        <v>0</v>
      </c>
      <c r="H508" s="168">
        <v>0</v>
      </c>
      <c r="I508" s="168">
        <v>0</v>
      </c>
      <c r="J508" s="168">
        <v>0</v>
      </c>
      <c r="K508" s="168">
        <v>0</v>
      </c>
      <c r="L508" s="168">
        <v>0</v>
      </c>
      <c r="M508" s="168">
        <v>0</v>
      </c>
      <c r="N508" s="168">
        <v>0</v>
      </c>
      <c r="O508" s="168">
        <v>0</v>
      </c>
      <c r="P508" s="168">
        <v>0</v>
      </c>
      <c r="Q508" s="168">
        <v>0</v>
      </c>
      <c r="R508" s="168">
        <v>0</v>
      </c>
      <c r="S508" s="168">
        <v>0</v>
      </c>
      <c r="T508" s="168">
        <v>0</v>
      </c>
      <c r="U508" s="168">
        <v>0</v>
      </c>
      <c r="V508" s="168">
        <v>0</v>
      </c>
      <c r="W508" s="168">
        <v>0</v>
      </c>
      <c r="X508" s="168">
        <v>0</v>
      </c>
      <c r="Y508" s="168">
        <v>0</v>
      </c>
      <c r="Z508" s="168">
        <v>0</v>
      </c>
      <c r="AA508" s="168">
        <v>0</v>
      </c>
      <c r="AB508" s="168">
        <v>1</v>
      </c>
      <c r="AC508" s="174">
        <v>1</v>
      </c>
    </row>
    <row r="509" spans="1:29">
      <c r="A509" s="290"/>
      <c r="B509" s="58"/>
      <c r="C509" s="58" t="s">
        <v>36</v>
      </c>
      <c r="D509" s="169">
        <v>0</v>
      </c>
      <c r="E509" s="168">
        <v>0</v>
      </c>
      <c r="F509" s="168">
        <v>0</v>
      </c>
      <c r="G509" s="168">
        <v>0</v>
      </c>
      <c r="H509" s="168">
        <v>0</v>
      </c>
      <c r="I509" s="168">
        <v>0</v>
      </c>
      <c r="J509" s="168">
        <v>0</v>
      </c>
      <c r="K509" s="168">
        <v>0</v>
      </c>
      <c r="L509" s="168">
        <v>0</v>
      </c>
      <c r="M509" s="168">
        <v>1</v>
      </c>
      <c r="N509" s="168">
        <v>0</v>
      </c>
      <c r="O509" s="168">
        <v>0</v>
      </c>
      <c r="P509" s="168">
        <v>0</v>
      </c>
      <c r="Q509" s="168">
        <v>2</v>
      </c>
      <c r="R509" s="168">
        <v>0</v>
      </c>
      <c r="S509" s="168">
        <v>0</v>
      </c>
      <c r="T509" s="168">
        <v>0</v>
      </c>
      <c r="U509" s="168">
        <v>0</v>
      </c>
      <c r="V509" s="168">
        <v>1</v>
      </c>
      <c r="W509" s="168">
        <v>0</v>
      </c>
      <c r="X509" s="168">
        <v>0</v>
      </c>
      <c r="Y509" s="168">
        <v>0</v>
      </c>
      <c r="Z509" s="168">
        <v>10</v>
      </c>
      <c r="AA509" s="168">
        <v>1</v>
      </c>
      <c r="AB509" s="168">
        <v>1</v>
      </c>
      <c r="AC509" s="174">
        <v>16</v>
      </c>
    </row>
    <row r="510" spans="1:29">
      <c r="A510" s="336"/>
      <c r="B510" s="440" t="s">
        <v>36</v>
      </c>
      <c r="C510" s="440"/>
      <c r="D510" s="179">
        <v>0</v>
      </c>
      <c r="E510" s="178">
        <v>18</v>
      </c>
      <c r="F510" s="178">
        <v>0</v>
      </c>
      <c r="G510" s="178">
        <v>2</v>
      </c>
      <c r="H510" s="178">
        <v>1</v>
      </c>
      <c r="I510" s="178">
        <v>0</v>
      </c>
      <c r="J510" s="178">
        <v>9</v>
      </c>
      <c r="K510" s="178">
        <v>0</v>
      </c>
      <c r="L510" s="178">
        <v>49</v>
      </c>
      <c r="M510" s="178">
        <v>51</v>
      </c>
      <c r="N510" s="178">
        <v>34</v>
      </c>
      <c r="O510" s="178">
        <v>0</v>
      </c>
      <c r="P510" s="178">
        <v>0</v>
      </c>
      <c r="Q510" s="178">
        <v>14</v>
      </c>
      <c r="R510" s="178">
        <v>0</v>
      </c>
      <c r="S510" s="178">
        <v>0</v>
      </c>
      <c r="T510" s="178">
        <v>7</v>
      </c>
      <c r="U510" s="178">
        <v>0</v>
      </c>
      <c r="V510" s="178">
        <v>40</v>
      </c>
      <c r="W510" s="178">
        <v>0</v>
      </c>
      <c r="X510" s="178">
        <v>0</v>
      </c>
      <c r="Y510" s="178">
        <v>68</v>
      </c>
      <c r="Z510" s="178">
        <v>68</v>
      </c>
      <c r="AA510" s="178">
        <v>27</v>
      </c>
      <c r="AB510" s="178">
        <v>14</v>
      </c>
      <c r="AC510" s="180">
        <v>402</v>
      </c>
    </row>
    <row r="511" spans="1:29" ht="13.5" customHeight="1">
      <c r="A511" s="290" t="s">
        <v>19</v>
      </c>
      <c r="B511" s="58" t="s">
        <v>112</v>
      </c>
      <c r="C511" s="58" t="s">
        <v>113</v>
      </c>
      <c r="D511" s="169">
        <v>0</v>
      </c>
      <c r="E511" s="168">
        <v>0</v>
      </c>
      <c r="F511" s="168">
        <v>0</v>
      </c>
      <c r="G511" s="168">
        <v>0</v>
      </c>
      <c r="H511" s="168">
        <v>0</v>
      </c>
      <c r="I511" s="168">
        <v>0</v>
      </c>
      <c r="J511" s="168">
        <v>0</v>
      </c>
      <c r="K511" s="168">
        <v>0</v>
      </c>
      <c r="L511" s="168">
        <v>0</v>
      </c>
      <c r="M511" s="168">
        <v>0</v>
      </c>
      <c r="N511" s="168">
        <v>1</v>
      </c>
      <c r="O511" s="168">
        <v>0</v>
      </c>
      <c r="P511" s="168">
        <v>0</v>
      </c>
      <c r="Q511" s="168">
        <v>6</v>
      </c>
      <c r="R511" s="168">
        <v>0</v>
      </c>
      <c r="S511" s="168">
        <v>0</v>
      </c>
      <c r="T511" s="168">
        <v>0</v>
      </c>
      <c r="U511" s="168">
        <v>0</v>
      </c>
      <c r="V511" s="168">
        <v>0</v>
      </c>
      <c r="W511" s="168">
        <v>0</v>
      </c>
      <c r="X511" s="168">
        <v>0</v>
      </c>
      <c r="Y511" s="168">
        <v>0</v>
      </c>
      <c r="Z511" s="168">
        <v>1</v>
      </c>
      <c r="AA511" s="168">
        <v>1</v>
      </c>
      <c r="AB511" s="168">
        <v>0</v>
      </c>
      <c r="AC511" s="174">
        <v>9</v>
      </c>
    </row>
    <row r="512" spans="1:29">
      <c r="A512" s="290"/>
      <c r="B512" s="58"/>
      <c r="C512" s="58" t="s">
        <v>114</v>
      </c>
      <c r="D512" s="169">
        <v>0</v>
      </c>
      <c r="E512" s="168">
        <v>0</v>
      </c>
      <c r="F512" s="168">
        <v>0</v>
      </c>
      <c r="G512" s="168">
        <v>0</v>
      </c>
      <c r="H512" s="168">
        <v>0</v>
      </c>
      <c r="I512" s="168">
        <v>0</v>
      </c>
      <c r="J512" s="168">
        <v>0</v>
      </c>
      <c r="K512" s="168">
        <v>0</v>
      </c>
      <c r="L512" s="168">
        <v>1</v>
      </c>
      <c r="M512" s="168">
        <v>0</v>
      </c>
      <c r="N512" s="168">
        <v>1</v>
      </c>
      <c r="O512" s="168">
        <v>0</v>
      </c>
      <c r="P512" s="168">
        <v>0</v>
      </c>
      <c r="Q512" s="168">
        <v>18</v>
      </c>
      <c r="R512" s="168">
        <v>1</v>
      </c>
      <c r="S512" s="168">
        <v>0</v>
      </c>
      <c r="T512" s="168">
        <v>0</v>
      </c>
      <c r="U512" s="168">
        <v>2</v>
      </c>
      <c r="V512" s="168">
        <v>2</v>
      </c>
      <c r="W512" s="168">
        <v>2</v>
      </c>
      <c r="X512" s="168">
        <v>0</v>
      </c>
      <c r="Y512" s="168">
        <v>1</v>
      </c>
      <c r="Z512" s="168">
        <v>23</v>
      </c>
      <c r="AA512" s="168">
        <v>11</v>
      </c>
      <c r="AB512" s="168">
        <v>2</v>
      </c>
      <c r="AC512" s="174">
        <v>64</v>
      </c>
    </row>
    <row r="513" spans="1:29">
      <c r="A513" s="290"/>
      <c r="B513" s="58"/>
      <c r="C513" s="58" t="s">
        <v>36</v>
      </c>
      <c r="D513" s="169">
        <v>0</v>
      </c>
      <c r="E513" s="168">
        <v>0</v>
      </c>
      <c r="F513" s="168">
        <v>0</v>
      </c>
      <c r="G513" s="168">
        <v>0</v>
      </c>
      <c r="H513" s="168">
        <v>0</v>
      </c>
      <c r="I513" s="168">
        <v>0</v>
      </c>
      <c r="J513" s="168">
        <v>0</v>
      </c>
      <c r="K513" s="168">
        <v>0</v>
      </c>
      <c r="L513" s="168">
        <v>1</v>
      </c>
      <c r="M513" s="168">
        <v>0</v>
      </c>
      <c r="N513" s="168">
        <v>2</v>
      </c>
      <c r="O513" s="168">
        <v>0</v>
      </c>
      <c r="P513" s="168">
        <v>0</v>
      </c>
      <c r="Q513" s="168">
        <v>24</v>
      </c>
      <c r="R513" s="168">
        <v>1</v>
      </c>
      <c r="S513" s="168">
        <v>0</v>
      </c>
      <c r="T513" s="168">
        <v>0</v>
      </c>
      <c r="U513" s="168">
        <v>2</v>
      </c>
      <c r="V513" s="168">
        <v>2</v>
      </c>
      <c r="W513" s="168">
        <v>2</v>
      </c>
      <c r="X513" s="168">
        <v>0</v>
      </c>
      <c r="Y513" s="168">
        <v>1</v>
      </c>
      <c r="Z513" s="168">
        <v>24</v>
      </c>
      <c r="AA513" s="168">
        <v>12</v>
      </c>
      <c r="AB513" s="168">
        <v>2</v>
      </c>
      <c r="AC513" s="174">
        <v>73</v>
      </c>
    </row>
    <row r="514" spans="1:29" ht="26.25">
      <c r="A514" s="290"/>
      <c r="B514" s="440" t="s">
        <v>187</v>
      </c>
      <c r="C514" s="440" t="s">
        <v>115</v>
      </c>
      <c r="D514" s="179">
        <v>0</v>
      </c>
      <c r="E514" s="178">
        <v>0</v>
      </c>
      <c r="F514" s="178">
        <v>0</v>
      </c>
      <c r="G514" s="178">
        <v>0</v>
      </c>
      <c r="H514" s="178">
        <v>0</v>
      </c>
      <c r="I514" s="178">
        <v>0</v>
      </c>
      <c r="J514" s="178">
        <v>0</v>
      </c>
      <c r="K514" s="178">
        <v>0</v>
      </c>
      <c r="L514" s="178">
        <v>0</v>
      </c>
      <c r="M514" s="178">
        <v>0</v>
      </c>
      <c r="N514" s="178">
        <v>0</v>
      </c>
      <c r="O514" s="178">
        <v>0</v>
      </c>
      <c r="P514" s="178">
        <v>0</v>
      </c>
      <c r="Q514" s="178">
        <v>2</v>
      </c>
      <c r="R514" s="178">
        <v>0</v>
      </c>
      <c r="S514" s="178">
        <v>0</v>
      </c>
      <c r="T514" s="178">
        <v>0</v>
      </c>
      <c r="U514" s="178">
        <v>0</v>
      </c>
      <c r="V514" s="178">
        <v>0</v>
      </c>
      <c r="W514" s="178">
        <v>0</v>
      </c>
      <c r="X514" s="178">
        <v>0</v>
      </c>
      <c r="Y514" s="178">
        <v>0</v>
      </c>
      <c r="Z514" s="178">
        <v>0</v>
      </c>
      <c r="AA514" s="178">
        <v>0</v>
      </c>
      <c r="AB514" s="178">
        <v>0</v>
      </c>
      <c r="AC514" s="180">
        <v>2</v>
      </c>
    </row>
    <row r="515" spans="1:29">
      <c r="A515" s="290"/>
      <c r="B515" s="58" t="s">
        <v>117</v>
      </c>
      <c r="C515" s="58" t="s">
        <v>283</v>
      </c>
      <c r="D515" s="169">
        <v>0</v>
      </c>
      <c r="E515" s="168">
        <v>0</v>
      </c>
      <c r="F515" s="168">
        <v>0</v>
      </c>
      <c r="G515" s="168">
        <v>0</v>
      </c>
      <c r="H515" s="168">
        <v>0</v>
      </c>
      <c r="I515" s="168">
        <v>0</v>
      </c>
      <c r="J515" s="168">
        <v>0</v>
      </c>
      <c r="K515" s="168">
        <v>0</v>
      </c>
      <c r="L515" s="168">
        <v>0</v>
      </c>
      <c r="M515" s="168">
        <v>0</v>
      </c>
      <c r="N515" s="168">
        <v>0</v>
      </c>
      <c r="O515" s="168">
        <v>0</v>
      </c>
      <c r="P515" s="168">
        <v>0</v>
      </c>
      <c r="Q515" s="168">
        <v>1</v>
      </c>
      <c r="R515" s="168">
        <v>0</v>
      </c>
      <c r="S515" s="168">
        <v>0</v>
      </c>
      <c r="T515" s="168">
        <v>0</v>
      </c>
      <c r="U515" s="168">
        <v>0</v>
      </c>
      <c r="V515" s="168">
        <v>0</v>
      </c>
      <c r="W515" s="168">
        <v>0</v>
      </c>
      <c r="X515" s="168">
        <v>0</v>
      </c>
      <c r="Y515" s="168">
        <v>1</v>
      </c>
      <c r="Z515" s="168">
        <v>0</v>
      </c>
      <c r="AA515" s="168">
        <v>1</v>
      </c>
      <c r="AB515" s="168">
        <v>0</v>
      </c>
      <c r="AC515" s="174">
        <v>3</v>
      </c>
    </row>
    <row r="516" spans="1:29">
      <c r="A516" s="290"/>
      <c r="B516" s="58"/>
      <c r="C516" s="58" t="s">
        <v>309</v>
      </c>
      <c r="D516" s="169">
        <v>0</v>
      </c>
      <c r="E516" s="168">
        <v>0</v>
      </c>
      <c r="F516" s="168">
        <v>0</v>
      </c>
      <c r="G516" s="168">
        <v>0</v>
      </c>
      <c r="H516" s="168">
        <v>0</v>
      </c>
      <c r="I516" s="168">
        <v>0</v>
      </c>
      <c r="J516" s="168">
        <v>0</v>
      </c>
      <c r="K516" s="168">
        <v>0</v>
      </c>
      <c r="L516" s="168">
        <v>0</v>
      </c>
      <c r="M516" s="168">
        <v>0</v>
      </c>
      <c r="N516" s="168">
        <v>0</v>
      </c>
      <c r="O516" s="168">
        <v>0</v>
      </c>
      <c r="P516" s="168">
        <v>0</v>
      </c>
      <c r="Q516" s="168">
        <v>2</v>
      </c>
      <c r="R516" s="168">
        <v>0</v>
      </c>
      <c r="S516" s="168">
        <v>0</v>
      </c>
      <c r="T516" s="168">
        <v>0</v>
      </c>
      <c r="U516" s="168">
        <v>0</v>
      </c>
      <c r="V516" s="168">
        <v>0</v>
      </c>
      <c r="W516" s="168">
        <v>0</v>
      </c>
      <c r="X516" s="168">
        <v>0</v>
      </c>
      <c r="Y516" s="168">
        <v>0</v>
      </c>
      <c r="Z516" s="168">
        <v>1</v>
      </c>
      <c r="AA516" s="168">
        <v>1</v>
      </c>
      <c r="AB516" s="168">
        <v>0</v>
      </c>
      <c r="AC516" s="174">
        <v>4</v>
      </c>
    </row>
    <row r="517" spans="1:29">
      <c r="A517" s="290"/>
      <c r="B517" s="58"/>
      <c r="C517" s="58" t="s">
        <v>302</v>
      </c>
      <c r="D517" s="169">
        <v>0</v>
      </c>
      <c r="E517" s="168">
        <v>0</v>
      </c>
      <c r="F517" s="168">
        <v>0</v>
      </c>
      <c r="G517" s="168">
        <v>0</v>
      </c>
      <c r="H517" s="168">
        <v>0</v>
      </c>
      <c r="I517" s="168">
        <v>0</v>
      </c>
      <c r="J517" s="168">
        <v>0</v>
      </c>
      <c r="K517" s="168">
        <v>0</v>
      </c>
      <c r="L517" s="168">
        <v>0</v>
      </c>
      <c r="M517" s="168">
        <v>0</v>
      </c>
      <c r="N517" s="168">
        <v>0</v>
      </c>
      <c r="O517" s="168">
        <v>0</v>
      </c>
      <c r="P517" s="168">
        <v>0</v>
      </c>
      <c r="Q517" s="168">
        <v>4</v>
      </c>
      <c r="R517" s="168">
        <v>0</v>
      </c>
      <c r="S517" s="168">
        <v>0</v>
      </c>
      <c r="T517" s="168">
        <v>0</v>
      </c>
      <c r="U517" s="168">
        <v>0</v>
      </c>
      <c r="V517" s="168">
        <v>0</v>
      </c>
      <c r="W517" s="168">
        <v>0</v>
      </c>
      <c r="X517" s="168">
        <v>0</v>
      </c>
      <c r="Y517" s="168">
        <v>0</v>
      </c>
      <c r="Z517" s="168">
        <v>2</v>
      </c>
      <c r="AA517" s="168">
        <v>1</v>
      </c>
      <c r="AB517" s="168">
        <v>0</v>
      </c>
      <c r="AC517" s="174">
        <v>7</v>
      </c>
    </row>
    <row r="518" spans="1:29">
      <c r="A518" s="290"/>
      <c r="B518" s="58"/>
      <c r="C518" s="58" t="s">
        <v>36</v>
      </c>
      <c r="D518" s="169">
        <v>0</v>
      </c>
      <c r="E518" s="168">
        <v>0</v>
      </c>
      <c r="F518" s="168">
        <v>0</v>
      </c>
      <c r="G518" s="168">
        <v>0</v>
      </c>
      <c r="H518" s="168">
        <v>0</v>
      </c>
      <c r="I518" s="168">
        <v>0</v>
      </c>
      <c r="J518" s="168">
        <v>0</v>
      </c>
      <c r="K518" s="168">
        <v>0</v>
      </c>
      <c r="L518" s="168">
        <v>0</v>
      </c>
      <c r="M518" s="168">
        <v>0</v>
      </c>
      <c r="N518" s="168">
        <v>0</v>
      </c>
      <c r="O518" s="168">
        <v>0</v>
      </c>
      <c r="P518" s="168">
        <v>0</v>
      </c>
      <c r="Q518" s="168">
        <v>7</v>
      </c>
      <c r="R518" s="168">
        <v>0</v>
      </c>
      <c r="S518" s="168">
        <v>0</v>
      </c>
      <c r="T518" s="168">
        <v>0</v>
      </c>
      <c r="U518" s="168">
        <v>0</v>
      </c>
      <c r="V518" s="168">
        <v>0</v>
      </c>
      <c r="W518" s="168">
        <v>0</v>
      </c>
      <c r="X518" s="168">
        <v>0</v>
      </c>
      <c r="Y518" s="168">
        <v>1</v>
      </c>
      <c r="Z518" s="168">
        <v>3</v>
      </c>
      <c r="AA518" s="168">
        <v>3</v>
      </c>
      <c r="AB518" s="168">
        <v>0</v>
      </c>
      <c r="AC518" s="174">
        <v>14</v>
      </c>
    </row>
    <row r="519" spans="1:29">
      <c r="A519" s="336"/>
      <c r="B519" s="440" t="s">
        <v>36</v>
      </c>
      <c r="C519" s="440"/>
      <c r="D519" s="179">
        <v>0</v>
      </c>
      <c r="E519" s="178">
        <v>0</v>
      </c>
      <c r="F519" s="178">
        <v>0</v>
      </c>
      <c r="G519" s="178">
        <v>0</v>
      </c>
      <c r="H519" s="178">
        <v>0</v>
      </c>
      <c r="I519" s="178">
        <v>0</v>
      </c>
      <c r="J519" s="178">
        <v>0</v>
      </c>
      <c r="K519" s="178">
        <v>0</v>
      </c>
      <c r="L519" s="178">
        <v>1</v>
      </c>
      <c r="M519" s="178">
        <v>0</v>
      </c>
      <c r="N519" s="178">
        <v>2</v>
      </c>
      <c r="O519" s="178">
        <v>0</v>
      </c>
      <c r="P519" s="178">
        <v>0</v>
      </c>
      <c r="Q519" s="178">
        <v>33</v>
      </c>
      <c r="R519" s="178">
        <v>1</v>
      </c>
      <c r="S519" s="178">
        <v>0</v>
      </c>
      <c r="T519" s="178">
        <v>0</v>
      </c>
      <c r="U519" s="178">
        <v>2</v>
      </c>
      <c r="V519" s="178">
        <v>2</v>
      </c>
      <c r="W519" s="178">
        <v>2</v>
      </c>
      <c r="X519" s="178">
        <v>0</v>
      </c>
      <c r="Y519" s="178">
        <v>2</v>
      </c>
      <c r="Z519" s="178">
        <v>27</v>
      </c>
      <c r="AA519" s="178">
        <v>15</v>
      </c>
      <c r="AB519" s="178">
        <v>2</v>
      </c>
      <c r="AC519" s="180">
        <v>89</v>
      </c>
    </row>
    <row r="520" spans="1:29" ht="39">
      <c r="A520" s="290" t="s">
        <v>20</v>
      </c>
      <c r="B520" s="58" t="s">
        <v>118</v>
      </c>
      <c r="C520" s="58" t="s">
        <v>119</v>
      </c>
      <c r="D520" s="169">
        <v>0</v>
      </c>
      <c r="E520" s="168">
        <v>0</v>
      </c>
      <c r="F520" s="168">
        <v>0</v>
      </c>
      <c r="G520" s="168">
        <v>0</v>
      </c>
      <c r="H520" s="168">
        <v>0</v>
      </c>
      <c r="I520" s="168">
        <v>0</v>
      </c>
      <c r="J520" s="168">
        <v>0</v>
      </c>
      <c r="K520" s="168">
        <v>0</v>
      </c>
      <c r="L520" s="168">
        <v>1</v>
      </c>
      <c r="M520" s="168">
        <v>0</v>
      </c>
      <c r="N520" s="168">
        <v>1</v>
      </c>
      <c r="O520" s="168">
        <v>0</v>
      </c>
      <c r="P520" s="168">
        <v>0</v>
      </c>
      <c r="Q520" s="168">
        <v>0</v>
      </c>
      <c r="R520" s="168">
        <v>0</v>
      </c>
      <c r="S520" s="168">
        <v>0</v>
      </c>
      <c r="T520" s="168">
        <v>0</v>
      </c>
      <c r="U520" s="168">
        <v>0</v>
      </c>
      <c r="V520" s="168">
        <v>0</v>
      </c>
      <c r="W520" s="168">
        <v>0</v>
      </c>
      <c r="X520" s="168">
        <v>0</v>
      </c>
      <c r="Y520" s="168">
        <v>2</v>
      </c>
      <c r="Z520" s="168">
        <v>1</v>
      </c>
      <c r="AA520" s="168">
        <v>0</v>
      </c>
      <c r="AB520" s="168">
        <v>0</v>
      </c>
      <c r="AC520" s="174">
        <v>5</v>
      </c>
    </row>
    <row r="521" spans="1:29">
      <c r="A521" s="290"/>
      <c r="B521" s="58"/>
      <c r="C521" s="58" t="s">
        <v>120</v>
      </c>
      <c r="D521" s="169">
        <v>0</v>
      </c>
      <c r="E521" s="168">
        <v>15</v>
      </c>
      <c r="F521" s="168">
        <v>0</v>
      </c>
      <c r="G521" s="168">
        <v>0</v>
      </c>
      <c r="H521" s="168">
        <v>0</v>
      </c>
      <c r="I521" s="168">
        <v>0</v>
      </c>
      <c r="J521" s="168">
        <v>0</v>
      </c>
      <c r="K521" s="168">
        <v>0</v>
      </c>
      <c r="L521" s="168">
        <v>0</v>
      </c>
      <c r="M521" s="168">
        <v>0</v>
      </c>
      <c r="N521" s="168">
        <v>0</v>
      </c>
      <c r="O521" s="168">
        <v>0</v>
      </c>
      <c r="P521" s="168">
        <v>0</v>
      </c>
      <c r="Q521" s="168">
        <v>0</v>
      </c>
      <c r="R521" s="168">
        <v>0</v>
      </c>
      <c r="S521" s="168">
        <v>0</v>
      </c>
      <c r="T521" s="168">
        <v>0</v>
      </c>
      <c r="U521" s="168">
        <v>0</v>
      </c>
      <c r="V521" s="168">
        <v>0</v>
      </c>
      <c r="W521" s="168">
        <v>0</v>
      </c>
      <c r="X521" s="168">
        <v>10</v>
      </c>
      <c r="Y521" s="168">
        <v>0</v>
      </c>
      <c r="Z521" s="168">
        <v>0</v>
      </c>
      <c r="AA521" s="168">
        <v>0</v>
      </c>
      <c r="AB521" s="168">
        <v>0</v>
      </c>
      <c r="AC521" s="174">
        <v>25</v>
      </c>
    </row>
    <row r="522" spans="1:29">
      <c r="A522" s="290"/>
      <c r="B522" s="58"/>
      <c r="C522" s="58" t="s">
        <v>36</v>
      </c>
      <c r="D522" s="169">
        <v>0</v>
      </c>
      <c r="E522" s="168">
        <v>15</v>
      </c>
      <c r="F522" s="168">
        <v>0</v>
      </c>
      <c r="G522" s="168">
        <v>0</v>
      </c>
      <c r="H522" s="168">
        <v>0</v>
      </c>
      <c r="I522" s="168">
        <v>0</v>
      </c>
      <c r="J522" s="168">
        <v>0</v>
      </c>
      <c r="K522" s="168">
        <v>0</v>
      </c>
      <c r="L522" s="168">
        <v>1</v>
      </c>
      <c r="M522" s="168">
        <v>0</v>
      </c>
      <c r="N522" s="168">
        <v>1</v>
      </c>
      <c r="O522" s="168">
        <v>0</v>
      </c>
      <c r="P522" s="168">
        <v>0</v>
      </c>
      <c r="Q522" s="168">
        <v>0</v>
      </c>
      <c r="R522" s="168">
        <v>0</v>
      </c>
      <c r="S522" s="168">
        <v>0</v>
      </c>
      <c r="T522" s="168">
        <v>0</v>
      </c>
      <c r="U522" s="168">
        <v>0</v>
      </c>
      <c r="V522" s="168">
        <v>0</v>
      </c>
      <c r="W522" s="168">
        <v>0</v>
      </c>
      <c r="X522" s="168">
        <v>10</v>
      </c>
      <c r="Y522" s="168">
        <v>2</v>
      </c>
      <c r="Z522" s="168">
        <v>1</v>
      </c>
      <c r="AA522" s="168">
        <v>0</v>
      </c>
      <c r="AB522" s="168">
        <v>0</v>
      </c>
      <c r="AC522" s="174">
        <v>30</v>
      </c>
    </row>
    <row r="523" spans="1:29">
      <c r="A523" s="290"/>
      <c r="B523" s="429" t="s">
        <v>121</v>
      </c>
      <c r="C523" s="429" t="s">
        <v>122</v>
      </c>
      <c r="D523" s="172">
        <v>0</v>
      </c>
      <c r="E523" s="173">
        <v>2</v>
      </c>
      <c r="F523" s="173">
        <v>0</v>
      </c>
      <c r="G523" s="173">
        <v>0</v>
      </c>
      <c r="H523" s="173">
        <v>0</v>
      </c>
      <c r="I523" s="173">
        <v>0</v>
      </c>
      <c r="J523" s="173">
        <v>1</v>
      </c>
      <c r="K523" s="173">
        <v>0</v>
      </c>
      <c r="L523" s="173">
        <v>6</v>
      </c>
      <c r="M523" s="173">
        <v>0</v>
      </c>
      <c r="N523" s="173">
        <v>0</v>
      </c>
      <c r="O523" s="173">
        <v>0</v>
      </c>
      <c r="P523" s="173">
        <v>0</v>
      </c>
      <c r="Q523" s="173">
        <v>0</v>
      </c>
      <c r="R523" s="173">
        <v>0</v>
      </c>
      <c r="S523" s="173">
        <v>0</v>
      </c>
      <c r="T523" s="173">
        <v>0</v>
      </c>
      <c r="U523" s="173">
        <v>0</v>
      </c>
      <c r="V523" s="173">
        <v>0</v>
      </c>
      <c r="W523" s="173">
        <v>0</v>
      </c>
      <c r="X523" s="173">
        <v>3</v>
      </c>
      <c r="Y523" s="173">
        <v>0</v>
      </c>
      <c r="Z523" s="173">
        <v>1</v>
      </c>
      <c r="AA523" s="173">
        <v>0</v>
      </c>
      <c r="AB523" s="173">
        <v>0</v>
      </c>
      <c r="AC523" s="291">
        <v>13</v>
      </c>
    </row>
    <row r="524" spans="1:29">
      <c r="A524" s="290"/>
      <c r="B524" s="58"/>
      <c r="C524" s="58" t="s">
        <v>123</v>
      </c>
      <c r="D524" s="169">
        <v>0</v>
      </c>
      <c r="E524" s="168">
        <v>6</v>
      </c>
      <c r="F524" s="168">
        <v>0</v>
      </c>
      <c r="G524" s="168">
        <v>3</v>
      </c>
      <c r="H524" s="168">
        <v>2</v>
      </c>
      <c r="I524" s="168">
        <v>0</v>
      </c>
      <c r="J524" s="168">
        <v>4</v>
      </c>
      <c r="K524" s="168">
        <v>0</v>
      </c>
      <c r="L524" s="168">
        <v>42</v>
      </c>
      <c r="M524" s="168">
        <v>9</v>
      </c>
      <c r="N524" s="168">
        <v>3</v>
      </c>
      <c r="O524" s="168">
        <v>0</v>
      </c>
      <c r="P524" s="168">
        <v>0</v>
      </c>
      <c r="Q524" s="168">
        <v>1</v>
      </c>
      <c r="R524" s="168">
        <v>0</v>
      </c>
      <c r="S524" s="168">
        <v>0</v>
      </c>
      <c r="T524" s="168">
        <v>1</v>
      </c>
      <c r="U524" s="168">
        <v>0</v>
      </c>
      <c r="V524" s="168">
        <v>0</v>
      </c>
      <c r="W524" s="168">
        <v>0</v>
      </c>
      <c r="X524" s="168">
        <v>141</v>
      </c>
      <c r="Y524" s="168">
        <v>0</v>
      </c>
      <c r="Z524" s="168">
        <v>1</v>
      </c>
      <c r="AA524" s="168">
        <v>1</v>
      </c>
      <c r="AB524" s="168">
        <v>0</v>
      </c>
      <c r="AC524" s="174">
        <v>214</v>
      </c>
    </row>
    <row r="525" spans="1:29">
      <c r="A525" s="290"/>
      <c r="B525" s="58"/>
      <c r="C525" s="58" t="s">
        <v>124</v>
      </c>
      <c r="D525" s="169">
        <v>0</v>
      </c>
      <c r="E525" s="168">
        <v>0</v>
      </c>
      <c r="F525" s="168">
        <v>0</v>
      </c>
      <c r="G525" s="168">
        <v>0</v>
      </c>
      <c r="H525" s="168">
        <v>0</v>
      </c>
      <c r="I525" s="168">
        <v>0</v>
      </c>
      <c r="J525" s="168">
        <v>0</v>
      </c>
      <c r="K525" s="168">
        <v>0</v>
      </c>
      <c r="L525" s="168">
        <v>1</v>
      </c>
      <c r="M525" s="168">
        <v>3</v>
      </c>
      <c r="N525" s="168">
        <v>1</v>
      </c>
      <c r="O525" s="168">
        <v>0</v>
      </c>
      <c r="P525" s="168">
        <v>0</v>
      </c>
      <c r="Q525" s="168">
        <v>0</v>
      </c>
      <c r="R525" s="168">
        <v>0</v>
      </c>
      <c r="S525" s="168">
        <v>0</v>
      </c>
      <c r="T525" s="168">
        <v>0</v>
      </c>
      <c r="U525" s="168">
        <v>0</v>
      </c>
      <c r="V525" s="168">
        <v>1</v>
      </c>
      <c r="W525" s="168">
        <v>0</v>
      </c>
      <c r="X525" s="168">
        <v>19</v>
      </c>
      <c r="Y525" s="168">
        <v>0</v>
      </c>
      <c r="Z525" s="168">
        <v>0</v>
      </c>
      <c r="AA525" s="168">
        <v>0</v>
      </c>
      <c r="AB525" s="168">
        <v>0</v>
      </c>
      <c r="AC525" s="174">
        <v>25</v>
      </c>
    </row>
    <row r="526" spans="1:29">
      <c r="A526" s="290"/>
      <c r="B526" s="58"/>
      <c r="C526" s="58" t="s">
        <v>303</v>
      </c>
      <c r="D526" s="169">
        <v>0</v>
      </c>
      <c r="E526" s="168">
        <v>0</v>
      </c>
      <c r="F526" s="168">
        <v>0</v>
      </c>
      <c r="G526" s="168">
        <v>0</v>
      </c>
      <c r="H526" s="168">
        <v>0</v>
      </c>
      <c r="I526" s="168">
        <v>0</v>
      </c>
      <c r="J526" s="168">
        <v>0</v>
      </c>
      <c r="K526" s="168">
        <v>0</v>
      </c>
      <c r="L526" s="168">
        <v>1</v>
      </c>
      <c r="M526" s="168">
        <v>0</v>
      </c>
      <c r="N526" s="168">
        <v>0</v>
      </c>
      <c r="O526" s="168">
        <v>0</v>
      </c>
      <c r="P526" s="168">
        <v>0</v>
      </c>
      <c r="Q526" s="168">
        <v>0</v>
      </c>
      <c r="R526" s="168">
        <v>0</v>
      </c>
      <c r="S526" s="168">
        <v>0</v>
      </c>
      <c r="T526" s="168">
        <v>0</v>
      </c>
      <c r="U526" s="168">
        <v>0</v>
      </c>
      <c r="V526" s="168">
        <v>0</v>
      </c>
      <c r="W526" s="168">
        <v>0</v>
      </c>
      <c r="X526" s="168">
        <v>0</v>
      </c>
      <c r="Y526" s="168">
        <v>1</v>
      </c>
      <c r="Z526" s="168">
        <v>0</v>
      </c>
      <c r="AA526" s="168">
        <v>0</v>
      </c>
      <c r="AB526" s="168">
        <v>0</v>
      </c>
      <c r="AC526" s="174">
        <v>2</v>
      </c>
    </row>
    <row r="527" spans="1:29">
      <c r="A527" s="290"/>
      <c r="B527" s="444"/>
      <c r="C527" s="444" t="s">
        <v>36</v>
      </c>
      <c r="D527" s="170">
        <v>0</v>
      </c>
      <c r="E527" s="171">
        <v>8</v>
      </c>
      <c r="F527" s="171">
        <v>0</v>
      </c>
      <c r="G527" s="171">
        <v>3</v>
      </c>
      <c r="H527" s="171">
        <v>2</v>
      </c>
      <c r="I527" s="171">
        <v>0</v>
      </c>
      <c r="J527" s="171">
        <v>5</v>
      </c>
      <c r="K527" s="171">
        <v>0</v>
      </c>
      <c r="L527" s="171">
        <v>50</v>
      </c>
      <c r="M527" s="171">
        <v>12</v>
      </c>
      <c r="N527" s="171">
        <v>4</v>
      </c>
      <c r="O527" s="171">
        <v>0</v>
      </c>
      <c r="P527" s="171">
        <v>0</v>
      </c>
      <c r="Q527" s="171">
        <v>1</v>
      </c>
      <c r="R527" s="171">
        <v>0</v>
      </c>
      <c r="S527" s="171">
        <v>0</v>
      </c>
      <c r="T527" s="171">
        <v>1</v>
      </c>
      <c r="U527" s="171">
        <v>0</v>
      </c>
      <c r="V527" s="171">
        <v>1</v>
      </c>
      <c r="W527" s="171">
        <v>0</v>
      </c>
      <c r="X527" s="171">
        <v>163</v>
      </c>
      <c r="Y527" s="171">
        <v>1</v>
      </c>
      <c r="Z527" s="171">
        <v>2</v>
      </c>
      <c r="AA527" s="171">
        <v>1</v>
      </c>
      <c r="AB527" s="171">
        <v>0</v>
      </c>
      <c r="AC527" s="175">
        <v>254</v>
      </c>
    </row>
    <row r="528" spans="1:29" ht="26.25">
      <c r="A528" s="290"/>
      <c r="B528" s="440" t="s">
        <v>188</v>
      </c>
      <c r="C528" s="440" t="s">
        <v>125</v>
      </c>
      <c r="D528" s="179">
        <v>0</v>
      </c>
      <c r="E528" s="178">
        <v>0</v>
      </c>
      <c r="F528" s="178">
        <v>0</v>
      </c>
      <c r="G528" s="178">
        <v>1</v>
      </c>
      <c r="H528" s="178">
        <v>0</v>
      </c>
      <c r="I528" s="178">
        <v>0</v>
      </c>
      <c r="J528" s="178">
        <v>2</v>
      </c>
      <c r="K528" s="178">
        <v>0</v>
      </c>
      <c r="L528" s="178">
        <v>12</v>
      </c>
      <c r="M528" s="178">
        <v>29</v>
      </c>
      <c r="N528" s="178">
        <v>24</v>
      </c>
      <c r="O528" s="178">
        <v>0</v>
      </c>
      <c r="P528" s="178">
        <v>0</v>
      </c>
      <c r="Q528" s="178">
        <v>5</v>
      </c>
      <c r="R528" s="178">
        <v>0</v>
      </c>
      <c r="S528" s="178">
        <v>0</v>
      </c>
      <c r="T528" s="178">
        <v>14</v>
      </c>
      <c r="U528" s="178">
        <v>0</v>
      </c>
      <c r="V528" s="178">
        <v>24</v>
      </c>
      <c r="W528" s="178">
        <v>0</v>
      </c>
      <c r="X528" s="178">
        <v>0</v>
      </c>
      <c r="Y528" s="178">
        <v>0</v>
      </c>
      <c r="Z528" s="178">
        <v>65</v>
      </c>
      <c r="AA528" s="178">
        <v>12</v>
      </c>
      <c r="AB528" s="178">
        <v>5</v>
      </c>
      <c r="AC528" s="180">
        <v>193</v>
      </c>
    </row>
    <row r="529" spans="1:29" ht="39">
      <c r="A529" s="290"/>
      <c r="B529" s="490" t="s">
        <v>189</v>
      </c>
      <c r="C529" s="58" t="s">
        <v>191</v>
      </c>
      <c r="D529" s="169">
        <v>0</v>
      </c>
      <c r="E529" s="168">
        <v>0</v>
      </c>
      <c r="F529" s="168">
        <v>0</v>
      </c>
      <c r="G529" s="168">
        <v>0</v>
      </c>
      <c r="H529" s="168">
        <v>0</v>
      </c>
      <c r="I529" s="168">
        <v>0</v>
      </c>
      <c r="J529" s="168">
        <v>0</v>
      </c>
      <c r="K529" s="168">
        <v>0</v>
      </c>
      <c r="L529" s="168">
        <v>0</v>
      </c>
      <c r="M529" s="168">
        <v>0</v>
      </c>
      <c r="N529" s="168">
        <v>0</v>
      </c>
      <c r="O529" s="168">
        <v>0</v>
      </c>
      <c r="P529" s="168">
        <v>0</v>
      </c>
      <c r="Q529" s="168">
        <v>0</v>
      </c>
      <c r="R529" s="168">
        <v>0</v>
      </c>
      <c r="S529" s="168">
        <v>0</v>
      </c>
      <c r="T529" s="168">
        <v>0</v>
      </c>
      <c r="U529" s="168">
        <v>0</v>
      </c>
      <c r="V529" s="168">
        <v>0</v>
      </c>
      <c r="W529" s="168">
        <v>0</v>
      </c>
      <c r="X529" s="168">
        <v>0</v>
      </c>
      <c r="Y529" s="168">
        <v>0</v>
      </c>
      <c r="Z529" s="168">
        <v>1</v>
      </c>
      <c r="AA529" s="168">
        <v>0</v>
      </c>
      <c r="AB529" s="168">
        <v>0</v>
      </c>
      <c r="AC529" s="174">
        <v>1</v>
      </c>
    </row>
    <row r="530" spans="1:29">
      <c r="A530" s="290"/>
      <c r="B530" s="58"/>
      <c r="C530" s="58" t="s">
        <v>304</v>
      </c>
      <c r="D530" s="169">
        <v>0</v>
      </c>
      <c r="E530" s="168">
        <v>0</v>
      </c>
      <c r="F530" s="168">
        <v>0</v>
      </c>
      <c r="G530" s="168">
        <v>0</v>
      </c>
      <c r="H530" s="168">
        <v>0</v>
      </c>
      <c r="I530" s="168">
        <v>0</v>
      </c>
      <c r="J530" s="168">
        <v>0</v>
      </c>
      <c r="K530" s="168">
        <v>0</v>
      </c>
      <c r="L530" s="168">
        <v>0</v>
      </c>
      <c r="M530" s="168">
        <v>0</v>
      </c>
      <c r="N530" s="168">
        <v>0</v>
      </c>
      <c r="O530" s="168">
        <v>0</v>
      </c>
      <c r="P530" s="168">
        <v>0</v>
      </c>
      <c r="Q530" s="168">
        <v>0</v>
      </c>
      <c r="R530" s="168">
        <v>0</v>
      </c>
      <c r="S530" s="168">
        <v>0</v>
      </c>
      <c r="T530" s="168">
        <v>0</v>
      </c>
      <c r="U530" s="168">
        <v>0</v>
      </c>
      <c r="V530" s="168">
        <v>0</v>
      </c>
      <c r="W530" s="168">
        <v>0</v>
      </c>
      <c r="X530" s="168">
        <v>0</v>
      </c>
      <c r="Y530" s="168">
        <v>0</v>
      </c>
      <c r="Z530" s="168">
        <v>0</v>
      </c>
      <c r="AA530" s="168">
        <v>2</v>
      </c>
      <c r="AB530" s="168">
        <v>0</v>
      </c>
      <c r="AC530" s="174">
        <v>2</v>
      </c>
    </row>
    <row r="531" spans="1:29">
      <c r="A531" s="290"/>
      <c r="B531" s="444"/>
      <c r="C531" s="444" t="s">
        <v>36</v>
      </c>
      <c r="D531" s="170">
        <v>0</v>
      </c>
      <c r="E531" s="171">
        <v>0</v>
      </c>
      <c r="F531" s="171">
        <v>0</v>
      </c>
      <c r="G531" s="171">
        <v>0</v>
      </c>
      <c r="H531" s="171">
        <v>0</v>
      </c>
      <c r="I531" s="171">
        <v>0</v>
      </c>
      <c r="J531" s="171">
        <v>0</v>
      </c>
      <c r="K531" s="171">
        <v>0</v>
      </c>
      <c r="L531" s="171">
        <v>0</v>
      </c>
      <c r="M531" s="171">
        <v>0</v>
      </c>
      <c r="N531" s="171">
        <v>0</v>
      </c>
      <c r="O531" s="171">
        <v>0</v>
      </c>
      <c r="P531" s="171">
        <v>0</v>
      </c>
      <c r="Q531" s="171">
        <v>0</v>
      </c>
      <c r="R531" s="171">
        <v>0</v>
      </c>
      <c r="S531" s="171">
        <v>0</v>
      </c>
      <c r="T531" s="171">
        <v>0</v>
      </c>
      <c r="U531" s="171">
        <v>0</v>
      </c>
      <c r="V531" s="171">
        <v>0</v>
      </c>
      <c r="W531" s="171">
        <v>0</v>
      </c>
      <c r="X531" s="171">
        <v>0</v>
      </c>
      <c r="Y531" s="171">
        <v>0</v>
      </c>
      <c r="Z531" s="171">
        <v>1</v>
      </c>
      <c r="AA531" s="171">
        <v>2</v>
      </c>
      <c r="AB531" s="171">
        <v>0</v>
      </c>
      <c r="AC531" s="175">
        <v>3</v>
      </c>
    </row>
    <row r="532" spans="1:29">
      <c r="A532" s="290"/>
      <c r="B532" s="58" t="s">
        <v>176</v>
      </c>
      <c r="C532" s="58" t="s">
        <v>128</v>
      </c>
      <c r="D532" s="169">
        <v>0</v>
      </c>
      <c r="E532" s="168">
        <v>0</v>
      </c>
      <c r="F532" s="168">
        <v>0</v>
      </c>
      <c r="G532" s="168">
        <v>0</v>
      </c>
      <c r="H532" s="168">
        <v>0</v>
      </c>
      <c r="I532" s="168">
        <v>0</v>
      </c>
      <c r="J532" s="168">
        <v>0</v>
      </c>
      <c r="K532" s="168">
        <v>0</v>
      </c>
      <c r="L532" s="168">
        <v>1</v>
      </c>
      <c r="M532" s="168">
        <v>0</v>
      </c>
      <c r="N532" s="168">
        <v>0</v>
      </c>
      <c r="O532" s="168">
        <v>0</v>
      </c>
      <c r="P532" s="168">
        <v>0</v>
      </c>
      <c r="Q532" s="168">
        <v>0</v>
      </c>
      <c r="R532" s="168">
        <v>0</v>
      </c>
      <c r="S532" s="168">
        <v>0</v>
      </c>
      <c r="T532" s="168">
        <v>0</v>
      </c>
      <c r="U532" s="168">
        <v>0</v>
      </c>
      <c r="V532" s="168">
        <v>0</v>
      </c>
      <c r="W532" s="168">
        <v>0</v>
      </c>
      <c r="X532" s="168">
        <v>0</v>
      </c>
      <c r="Y532" s="168">
        <v>0</v>
      </c>
      <c r="Z532" s="168">
        <v>0</v>
      </c>
      <c r="AA532" s="168">
        <v>0</v>
      </c>
      <c r="AB532" s="168">
        <v>0</v>
      </c>
      <c r="AC532" s="174">
        <v>1</v>
      </c>
    </row>
    <row r="533" spans="1:29">
      <c r="A533" s="290"/>
      <c r="B533" s="58"/>
      <c r="C533" s="58" t="s">
        <v>129</v>
      </c>
      <c r="D533" s="169">
        <v>0</v>
      </c>
      <c r="E533" s="168">
        <v>0</v>
      </c>
      <c r="F533" s="168">
        <v>0</v>
      </c>
      <c r="G533" s="168">
        <v>0</v>
      </c>
      <c r="H533" s="168">
        <v>0</v>
      </c>
      <c r="I533" s="168">
        <v>0</v>
      </c>
      <c r="J533" s="168">
        <v>1</v>
      </c>
      <c r="K533" s="168">
        <v>0</v>
      </c>
      <c r="L533" s="168">
        <v>2</v>
      </c>
      <c r="M533" s="168">
        <v>4</v>
      </c>
      <c r="N533" s="168">
        <v>5</v>
      </c>
      <c r="O533" s="168">
        <v>0</v>
      </c>
      <c r="P533" s="168">
        <v>0</v>
      </c>
      <c r="Q533" s="168">
        <v>4</v>
      </c>
      <c r="R533" s="168">
        <v>0</v>
      </c>
      <c r="S533" s="168">
        <v>0</v>
      </c>
      <c r="T533" s="168">
        <v>1</v>
      </c>
      <c r="U533" s="168">
        <v>0</v>
      </c>
      <c r="V533" s="168">
        <v>2</v>
      </c>
      <c r="W533" s="168">
        <v>0</v>
      </c>
      <c r="X533" s="168">
        <v>0</v>
      </c>
      <c r="Y533" s="168">
        <v>13</v>
      </c>
      <c r="Z533" s="168">
        <v>22</v>
      </c>
      <c r="AA533" s="168">
        <v>4</v>
      </c>
      <c r="AB533" s="168">
        <v>3</v>
      </c>
      <c r="AC533" s="174">
        <v>61</v>
      </c>
    </row>
    <row r="534" spans="1:29">
      <c r="A534" s="290"/>
      <c r="B534" s="58"/>
      <c r="C534" s="58" t="s">
        <v>306</v>
      </c>
      <c r="D534" s="169">
        <v>0</v>
      </c>
      <c r="E534" s="168">
        <v>0</v>
      </c>
      <c r="F534" s="168">
        <v>0</v>
      </c>
      <c r="G534" s="168">
        <v>1</v>
      </c>
      <c r="H534" s="168">
        <v>0</v>
      </c>
      <c r="I534" s="168">
        <v>0</v>
      </c>
      <c r="J534" s="168">
        <v>1</v>
      </c>
      <c r="K534" s="168">
        <v>0</v>
      </c>
      <c r="L534" s="168">
        <v>0</v>
      </c>
      <c r="M534" s="168">
        <v>0</v>
      </c>
      <c r="N534" s="168">
        <v>1</v>
      </c>
      <c r="O534" s="168">
        <v>0</v>
      </c>
      <c r="P534" s="168">
        <v>1</v>
      </c>
      <c r="Q534" s="168">
        <v>0</v>
      </c>
      <c r="R534" s="168">
        <v>0</v>
      </c>
      <c r="S534" s="168">
        <v>0</v>
      </c>
      <c r="T534" s="168">
        <v>0</v>
      </c>
      <c r="U534" s="168">
        <v>1</v>
      </c>
      <c r="V534" s="168">
        <v>0</v>
      </c>
      <c r="W534" s="168">
        <v>1</v>
      </c>
      <c r="X534" s="168">
        <v>0</v>
      </c>
      <c r="Y534" s="168">
        <v>0</v>
      </c>
      <c r="Z534" s="168">
        <v>5</v>
      </c>
      <c r="AA534" s="168">
        <v>5</v>
      </c>
      <c r="AB534" s="168">
        <v>1</v>
      </c>
      <c r="AC534" s="174">
        <v>17</v>
      </c>
    </row>
    <row r="535" spans="1:29">
      <c r="A535" s="290"/>
      <c r="B535" s="58"/>
      <c r="C535" s="58" t="s">
        <v>36</v>
      </c>
      <c r="D535" s="169">
        <v>0</v>
      </c>
      <c r="E535" s="168">
        <v>0</v>
      </c>
      <c r="F535" s="168">
        <v>0</v>
      </c>
      <c r="G535" s="168">
        <v>1</v>
      </c>
      <c r="H535" s="168">
        <v>0</v>
      </c>
      <c r="I535" s="168">
        <v>0</v>
      </c>
      <c r="J535" s="168">
        <v>2</v>
      </c>
      <c r="K535" s="168">
        <v>0</v>
      </c>
      <c r="L535" s="168">
        <v>3</v>
      </c>
      <c r="M535" s="168">
        <v>4</v>
      </c>
      <c r="N535" s="168">
        <v>6</v>
      </c>
      <c r="O535" s="168">
        <v>0</v>
      </c>
      <c r="P535" s="168">
        <v>1</v>
      </c>
      <c r="Q535" s="168">
        <v>4</v>
      </c>
      <c r="R535" s="168">
        <v>0</v>
      </c>
      <c r="S535" s="168">
        <v>0</v>
      </c>
      <c r="T535" s="168">
        <v>1</v>
      </c>
      <c r="U535" s="168">
        <v>1</v>
      </c>
      <c r="V535" s="168">
        <v>2</v>
      </c>
      <c r="W535" s="168">
        <v>1</v>
      </c>
      <c r="X535" s="168">
        <v>0</v>
      </c>
      <c r="Y535" s="168">
        <v>13</v>
      </c>
      <c r="Z535" s="168">
        <v>27</v>
      </c>
      <c r="AA535" s="168">
        <v>9</v>
      </c>
      <c r="AB535" s="168">
        <v>4</v>
      </c>
      <c r="AC535" s="174">
        <v>79</v>
      </c>
    </row>
    <row r="536" spans="1:29">
      <c r="A536" s="336"/>
      <c r="B536" s="440" t="s">
        <v>36</v>
      </c>
      <c r="C536" s="440"/>
      <c r="D536" s="179">
        <v>0</v>
      </c>
      <c r="E536" s="178">
        <v>23</v>
      </c>
      <c r="F536" s="178">
        <v>0</v>
      </c>
      <c r="G536" s="178">
        <v>5</v>
      </c>
      <c r="H536" s="178">
        <v>2</v>
      </c>
      <c r="I536" s="178">
        <v>0</v>
      </c>
      <c r="J536" s="178">
        <v>9</v>
      </c>
      <c r="K536" s="178">
        <v>0</v>
      </c>
      <c r="L536" s="178">
        <v>66</v>
      </c>
      <c r="M536" s="178">
        <v>45</v>
      </c>
      <c r="N536" s="178">
        <v>35</v>
      </c>
      <c r="O536" s="178">
        <v>0</v>
      </c>
      <c r="P536" s="178">
        <v>1</v>
      </c>
      <c r="Q536" s="178">
        <v>10</v>
      </c>
      <c r="R536" s="178">
        <v>0</v>
      </c>
      <c r="S536" s="178">
        <v>0</v>
      </c>
      <c r="T536" s="178">
        <v>16</v>
      </c>
      <c r="U536" s="178">
        <v>1</v>
      </c>
      <c r="V536" s="178">
        <v>27</v>
      </c>
      <c r="W536" s="178">
        <v>1</v>
      </c>
      <c r="X536" s="178">
        <v>173</v>
      </c>
      <c r="Y536" s="178">
        <v>16</v>
      </c>
      <c r="Z536" s="178">
        <v>96</v>
      </c>
      <c r="AA536" s="178">
        <v>24</v>
      </c>
      <c r="AB536" s="178">
        <v>9</v>
      </c>
      <c r="AC536" s="180">
        <v>559</v>
      </c>
    </row>
    <row r="537" spans="1:29" ht="29.25" customHeight="1">
      <c r="A537" s="290" t="s">
        <v>21</v>
      </c>
      <c r="B537" s="58" t="s">
        <v>132</v>
      </c>
      <c r="C537" s="58" t="s">
        <v>135</v>
      </c>
      <c r="D537" s="169">
        <v>0</v>
      </c>
      <c r="E537" s="168">
        <v>0</v>
      </c>
      <c r="F537" s="168">
        <v>0</v>
      </c>
      <c r="G537" s="168">
        <v>0</v>
      </c>
      <c r="H537" s="168">
        <v>0</v>
      </c>
      <c r="I537" s="168">
        <v>0</v>
      </c>
      <c r="J537" s="168">
        <v>0</v>
      </c>
      <c r="K537" s="168">
        <v>0</v>
      </c>
      <c r="L537" s="168">
        <v>0</v>
      </c>
      <c r="M537" s="168">
        <v>0</v>
      </c>
      <c r="N537" s="168">
        <v>0</v>
      </c>
      <c r="O537" s="168">
        <v>0</v>
      </c>
      <c r="P537" s="168">
        <v>0</v>
      </c>
      <c r="Q537" s="168">
        <v>1</v>
      </c>
      <c r="R537" s="168">
        <v>0</v>
      </c>
      <c r="S537" s="168">
        <v>0</v>
      </c>
      <c r="T537" s="168">
        <v>0</v>
      </c>
      <c r="U537" s="168">
        <v>0</v>
      </c>
      <c r="V537" s="168">
        <v>0</v>
      </c>
      <c r="W537" s="168">
        <v>0</v>
      </c>
      <c r="X537" s="168">
        <v>0</v>
      </c>
      <c r="Y537" s="168">
        <v>0</v>
      </c>
      <c r="Z537" s="168">
        <v>0</v>
      </c>
      <c r="AA537" s="168">
        <v>0</v>
      </c>
      <c r="AB537" s="168">
        <v>0</v>
      </c>
      <c r="AC537" s="174">
        <v>1</v>
      </c>
    </row>
    <row r="538" spans="1:29">
      <c r="A538" s="290"/>
      <c r="B538" s="58"/>
      <c r="C538" s="58" t="s">
        <v>137</v>
      </c>
      <c r="D538" s="169">
        <v>0</v>
      </c>
      <c r="E538" s="168">
        <v>0</v>
      </c>
      <c r="F538" s="168">
        <v>0</v>
      </c>
      <c r="G538" s="168">
        <v>0</v>
      </c>
      <c r="H538" s="168">
        <v>0</v>
      </c>
      <c r="I538" s="168">
        <v>0</v>
      </c>
      <c r="J538" s="168">
        <v>0</v>
      </c>
      <c r="K538" s="168">
        <v>0</v>
      </c>
      <c r="L538" s="168">
        <v>0</v>
      </c>
      <c r="M538" s="168">
        <v>0</v>
      </c>
      <c r="N538" s="168">
        <v>0</v>
      </c>
      <c r="O538" s="168">
        <v>0</v>
      </c>
      <c r="P538" s="168">
        <v>0</v>
      </c>
      <c r="Q538" s="168">
        <v>0</v>
      </c>
      <c r="R538" s="168">
        <v>0</v>
      </c>
      <c r="S538" s="168">
        <v>0</v>
      </c>
      <c r="T538" s="168">
        <v>0</v>
      </c>
      <c r="U538" s="168">
        <v>0</v>
      </c>
      <c r="V538" s="168">
        <v>0</v>
      </c>
      <c r="W538" s="168">
        <v>0</v>
      </c>
      <c r="X538" s="168">
        <v>0</v>
      </c>
      <c r="Y538" s="168">
        <v>0</v>
      </c>
      <c r="Z538" s="168">
        <v>2</v>
      </c>
      <c r="AA538" s="168">
        <v>1</v>
      </c>
      <c r="AB538" s="168">
        <v>1</v>
      </c>
      <c r="AC538" s="174">
        <v>4</v>
      </c>
    </row>
    <row r="539" spans="1:29">
      <c r="A539" s="290"/>
      <c r="B539" s="58"/>
      <c r="C539" s="58" t="s">
        <v>307</v>
      </c>
      <c r="D539" s="169">
        <v>0</v>
      </c>
      <c r="E539" s="168">
        <v>0</v>
      </c>
      <c r="F539" s="168">
        <v>0</v>
      </c>
      <c r="G539" s="168">
        <v>0</v>
      </c>
      <c r="H539" s="168">
        <v>0</v>
      </c>
      <c r="I539" s="168">
        <v>0</v>
      </c>
      <c r="J539" s="168">
        <v>0</v>
      </c>
      <c r="K539" s="168">
        <v>0</v>
      </c>
      <c r="L539" s="168">
        <v>1</v>
      </c>
      <c r="M539" s="168">
        <v>1</v>
      </c>
      <c r="N539" s="168">
        <v>2</v>
      </c>
      <c r="O539" s="168">
        <v>0</v>
      </c>
      <c r="P539" s="168">
        <v>0</v>
      </c>
      <c r="Q539" s="168">
        <v>10</v>
      </c>
      <c r="R539" s="168">
        <v>0</v>
      </c>
      <c r="S539" s="168">
        <v>0</v>
      </c>
      <c r="T539" s="168">
        <v>1</v>
      </c>
      <c r="U539" s="168">
        <v>0</v>
      </c>
      <c r="V539" s="168">
        <v>2</v>
      </c>
      <c r="W539" s="168">
        <v>0</v>
      </c>
      <c r="X539" s="168">
        <v>0</v>
      </c>
      <c r="Y539" s="168">
        <v>4</v>
      </c>
      <c r="Z539" s="168">
        <v>36</v>
      </c>
      <c r="AA539" s="168">
        <v>20</v>
      </c>
      <c r="AB539" s="168">
        <v>26</v>
      </c>
      <c r="AC539" s="174">
        <v>103</v>
      </c>
    </row>
    <row r="540" spans="1:29">
      <c r="A540" s="290"/>
      <c r="B540" s="444"/>
      <c r="C540" s="444" t="s">
        <v>36</v>
      </c>
      <c r="D540" s="170">
        <v>0</v>
      </c>
      <c r="E540" s="171">
        <v>0</v>
      </c>
      <c r="F540" s="171">
        <v>0</v>
      </c>
      <c r="G540" s="171">
        <v>0</v>
      </c>
      <c r="H540" s="171">
        <v>0</v>
      </c>
      <c r="I540" s="171">
        <v>0</v>
      </c>
      <c r="J540" s="171">
        <v>0</v>
      </c>
      <c r="K540" s="171">
        <v>0</v>
      </c>
      <c r="L540" s="171">
        <v>1</v>
      </c>
      <c r="M540" s="171">
        <v>1</v>
      </c>
      <c r="N540" s="171">
        <v>2</v>
      </c>
      <c r="O540" s="171">
        <v>0</v>
      </c>
      <c r="P540" s="171">
        <v>0</v>
      </c>
      <c r="Q540" s="171">
        <v>11</v>
      </c>
      <c r="R540" s="171">
        <v>0</v>
      </c>
      <c r="S540" s="171">
        <v>0</v>
      </c>
      <c r="T540" s="171">
        <v>1</v>
      </c>
      <c r="U540" s="171">
        <v>0</v>
      </c>
      <c r="V540" s="171">
        <v>2</v>
      </c>
      <c r="W540" s="171">
        <v>0</v>
      </c>
      <c r="X540" s="171">
        <v>0</v>
      </c>
      <c r="Y540" s="171">
        <v>4</v>
      </c>
      <c r="Z540" s="171">
        <v>38</v>
      </c>
      <c r="AA540" s="171">
        <v>21</v>
      </c>
      <c r="AB540" s="171">
        <v>27</v>
      </c>
      <c r="AC540" s="175">
        <v>108</v>
      </c>
    </row>
    <row r="541" spans="1:29">
      <c r="A541" s="290"/>
      <c r="B541" s="58" t="s">
        <v>139</v>
      </c>
      <c r="C541" s="58" t="s">
        <v>140</v>
      </c>
      <c r="D541" s="169">
        <v>0</v>
      </c>
      <c r="E541" s="168">
        <v>0</v>
      </c>
      <c r="F541" s="168">
        <v>0</v>
      </c>
      <c r="G541" s="168">
        <v>0</v>
      </c>
      <c r="H541" s="168">
        <v>0</v>
      </c>
      <c r="I541" s="168">
        <v>0</v>
      </c>
      <c r="J541" s="168">
        <v>0</v>
      </c>
      <c r="K541" s="168">
        <v>0</v>
      </c>
      <c r="L541" s="168">
        <v>0</v>
      </c>
      <c r="M541" s="168">
        <v>0</v>
      </c>
      <c r="N541" s="168">
        <v>0</v>
      </c>
      <c r="O541" s="168">
        <v>0</v>
      </c>
      <c r="P541" s="168">
        <v>0</v>
      </c>
      <c r="Q541" s="168">
        <v>0</v>
      </c>
      <c r="R541" s="168">
        <v>0</v>
      </c>
      <c r="S541" s="168">
        <v>0</v>
      </c>
      <c r="T541" s="168">
        <v>0</v>
      </c>
      <c r="U541" s="168">
        <v>0</v>
      </c>
      <c r="V541" s="168">
        <v>1</v>
      </c>
      <c r="W541" s="168">
        <v>0</v>
      </c>
      <c r="X541" s="168">
        <v>0</v>
      </c>
      <c r="Y541" s="168">
        <v>0</v>
      </c>
      <c r="Z541" s="168">
        <v>0</v>
      </c>
      <c r="AA541" s="168">
        <v>0</v>
      </c>
      <c r="AB541" s="168">
        <v>0</v>
      </c>
      <c r="AC541" s="174">
        <v>1</v>
      </c>
    </row>
    <row r="542" spans="1:29">
      <c r="A542" s="290"/>
      <c r="B542" s="540"/>
      <c r="C542" s="540" t="s">
        <v>308</v>
      </c>
      <c r="D542" s="169">
        <v>0</v>
      </c>
      <c r="E542" s="168">
        <v>0</v>
      </c>
      <c r="F542" s="168">
        <v>0</v>
      </c>
      <c r="G542" s="168">
        <v>0</v>
      </c>
      <c r="H542" s="168">
        <v>0</v>
      </c>
      <c r="I542" s="168">
        <v>0</v>
      </c>
      <c r="J542" s="168">
        <v>0</v>
      </c>
      <c r="K542" s="168">
        <v>0</v>
      </c>
      <c r="L542" s="168">
        <v>0</v>
      </c>
      <c r="M542" s="168">
        <v>1</v>
      </c>
      <c r="N542" s="168">
        <v>0</v>
      </c>
      <c r="O542" s="168">
        <v>0</v>
      </c>
      <c r="P542" s="168">
        <v>0</v>
      </c>
      <c r="Q542" s="168">
        <v>0</v>
      </c>
      <c r="R542" s="168">
        <v>0</v>
      </c>
      <c r="S542" s="168">
        <v>0</v>
      </c>
      <c r="T542" s="168">
        <v>0</v>
      </c>
      <c r="U542" s="168">
        <v>0</v>
      </c>
      <c r="V542" s="168">
        <v>1</v>
      </c>
      <c r="W542" s="168">
        <v>0</v>
      </c>
      <c r="X542" s="168">
        <v>0</v>
      </c>
      <c r="Y542" s="168">
        <v>0</v>
      </c>
      <c r="Z542" s="168">
        <v>1</v>
      </c>
      <c r="AA542" s="168">
        <v>0</v>
      </c>
      <c r="AB542" s="168">
        <v>1</v>
      </c>
      <c r="AC542" s="174">
        <v>4</v>
      </c>
    </row>
    <row r="543" spans="1:29">
      <c r="A543" s="290"/>
      <c r="B543" s="540"/>
      <c r="C543" s="444" t="s">
        <v>36</v>
      </c>
      <c r="D543" s="169">
        <v>0</v>
      </c>
      <c r="E543" s="168">
        <v>0</v>
      </c>
      <c r="F543" s="168">
        <v>0</v>
      </c>
      <c r="G543" s="168">
        <v>0</v>
      </c>
      <c r="H543" s="168">
        <v>0</v>
      </c>
      <c r="I543" s="168">
        <v>0</v>
      </c>
      <c r="J543" s="168">
        <v>0</v>
      </c>
      <c r="K543" s="168">
        <v>0</v>
      </c>
      <c r="L543" s="168">
        <v>0</v>
      </c>
      <c r="M543" s="168">
        <v>1</v>
      </c>
      <c r="N543" s="168">
        <v>0</v>
      </c>
      <c r="O543" s="168">
        <v>0</v>
      </c>
      <c r="P543" s="168">
        <v>0</v>
      </c>
      <c r="Q543" s="168">
        <v>0</v>
      </c>
      <c r="R543" s="168">
        <v>0</v>
      </c>
      <c r="S543" s="168">
        <v>0</v>
      </c>
      <c r="T543" s="168">
        <v>0</v>
      </c>
      <c r="U543" s="168">
        <v>0</v>
      </c>
      <c r="V543" s="168">
        <v>2</v>
      </c>
      <c r="W543" s="168">
        <v>0</v>
      </c>
      <c r="X543" s="168">
        <v>0</v>
      </c>
      <c r="Y543" s="168">
        <v>0</v>
      </c>
      <c r="Z543" s="168">
        <v>1</v>
      </c>
      <c r="AA543" s="168">
        <v>0</v>
      </c>
      <c r="AB543" s="168">
        <v>1</v>
      </c>
      <c r="AC543" s="174">
        <v>5</v>
      </c>
    </row>
    <row r="544" spans="1:29">
      <c r="A544" s="336"/>
      <c r="B544" s="440" t="s">
        <v>36</v>
      </c>
      <c r="C544" s="440"/>
      <c r="D544" s="179">
        <v>0</v>
      </c>
      <c r="E544" s="178">
        <v>0</v>
      </c>
      <c r="F544" s="178">
        <v>0</v>
      </c>
      <c r="G544" s="178">
        <v>0</v>
      </c>
      <c r="H544" s="178">
        <v>0</v>
      </c>
      <c r="I544" s="178">
        <v>0</v>
      </c>
      <c r="J544" s="178">
        <v>0</v>
      </c>
      <c r="K544" s="178">
        <v>0</v>
      </c>
      <c r="L544" s="178">
        <v>1</v>
      </c>
      <c r="M544" s="178">
        <v>2</v>
      </c>
      <c r="N544" s="178">
        <v>2</v>
      </c>
      <c r="O544" s="178">
        <v>0</v>
      </c>
      <c r="P544" s="178">
        <v>0</v>
      </c>
      <c r="Q544" s="178">
        <v>11</v>
      </c>
      <c r="R544" s="178">
        <v>0</v>
      </c>
      <c r="S544" s="178">
        <v>0</v>
      </c>
      <c r="T544" s="178">
        <v>1</v>
      </c>
      <c r="U544" s="178">
        <v>0</v>
      </c>
      <c r="V544" s="178">
        <v>4</v>
      </c>
      <c r="W544" s="178">
        <v>0</v>
      </c>
      <c r="X544" s="178">
        <v>0</v>
      </c>
      <c r="Y544" s="178">
        <v>4</v>
      </c>
      <c r="Z544" s="178">
        <v>39</v>
      </c>
      <c r="AA544" s="178">
        <v>21</v>
      </c>
      <c r="AB544" s="178">
        <v>28</v>
      </c>
      <c r="AC544" s="180">
        <v>113</v>
      </c>
    </row>
    <row r="545" spans="1:29">
      <c r="A545" s="336" t="s">
        <v>36</v>
      </c>
      <c r="B545" s="444"/>
      <c r="C545" s="444"/>
      <c r="D545" s="170">
        <v>0</v>
      </c>
      <c r="E545" s="171">
        <v>237</v>
      </c>
      <c r="F545" s="171">
        <v>0</v>
      </c>
      <c r="G545" s="171">
        <v>81</v>
      </c>
      <c r="H545" s="171">
        <v>29</v>
      </c>
      <c r="I545" s="171">
        <v>1</v>
      </c>
      <c r="J545" s="171">
        <v>58</v>
      </c>
      <c r="K545" s="171">
        <v>1</v>
      </c>
      <c r="L545" s="171">
        <v>687</v>
      </c>
      <c r="M545" s="171">
        <v>528</v>
      </c>
      <c r="N545" s="171">
        <v>372</v>
      </c>
      <c r="O545" s="171">
        <v>0</v>
      </c>
      <c r="P545" s="171">
        <v>1</v>
      </c>
      <c r="Q545" s="171">
        <v>166</v>
      </c>
      <c r="R545" s="171">
        <v>1</v>
      </c>
      <c r="S545" s="171">
        <v>0</v>
      </c>
      <c r="T545" s="171">
        <v>76</v>
      </c>
      <c r="U545" s="171">
        <v>4</v>
      </c>
      <c r="V545" s="171">
        <v>243</v>
      </c>
      <c r="W545" s="171">
        <v>3</v>
      </c>
      <c r="X545" s="171">
        <v>173</v>
      </c>
      <c r="Y545" s="171">
        <v>397</v>
      </c>
      <c r="Z545" s="171">
        <v>631</v>
      </c>
      <c r="AA545" s="171">
        <v>256</v>
      </c>
      <c r="AB545" s="171">
        <v>182</v>
      </c>
      <c r="AC545" s="175">
        <v>4127</v>
      </c>
    </row>
    <row r="547" spans="1:29">
      <c r="A547" s="42" t="s">
        <v>461</v>
      </c>
    </row>
    <row r="548" spans="1:29">
      <c r="A548" s="42"/>
    </row>
    <row r="549" spans="1:29">
      <c r="A549" s="129" t="s">
        <v>361</v>
      </c>
    </row>
    <row r="550" spans="1:29">
      <c r="A550" s="315" t="str">
        <f>+"New South Wales Criminal Courts Statistics " &amp;'Table Of Contents'!D$2</f>
        <v>New South Wales Criminal Courts Statistics June 2022</v>
      </c>
    </row>
    <row r="551" spans="1:29">
      <c r="A551" s="188" t="s">
        <v>0</v>
      </c>
    </row>
    <row r="552" spans="1:29">
      <c r="A552" s="188" t="s">
        <v>379</v>
      </c>
    </row>
    <row r="553" spans="1:29">
      <c r="A553" s="188" t="s">
        <v>27</v>
      </c>
    </row>
    <row r="554" spans="1:29">
      <c r="A554" s="188" t="s">
        <v>380</v>
      </c>
    </row>
    <row r="556" spans="1:29" ht="69.75" customHeight="1">
      <c r="A556" s="566" t="s">
        <v>759</v>
      </c>
      <c r="B556" s="566"/>
      <c r="C556" s="566"/>
    </row>
  </sheetData>
  <mergeCells count="3">
    <mergeCell ref="A556:C556"/>
    <mergeCell ref="D7:AC7"/>
    <mergeCell ref="D6:AC6"/>
  </mergeCells>
  <conditionalFormatting sqref="A255:C256 A11:C20 A447:C450 A21:B21 A298:C307 A297:B297 A451:B451 A337:C347 A183:C184 A251:C253 A370:C377 A320:C320 A511:C518 A537:C539 A540:A541 A199:C205 A452:C460 A173:C176 A212:C214 A292:C296 A494:C495 A239:C249 A222:C228 A316:C318 A349:C359 A379:C394 A463:C465 A467:C468 A483:C485 A520:C535 A22:C169 A178:C181 A192:C194 A207:C210 A230:C237 A258:C286 A327:C335 A408:C425 A427:C440 A487:C492 A501:C509 A542:C542 A543:B543">
    <cfRule type="cellIs" dxfId="195" priority="72" operator="equal">
      <formula>"Total"</formula>
    </cfRule>
  </conditionalFormatting>
  <conditionalFormatting sqref="A215:C215">
    <cfRule type="cellIs" dxfId="194" priority="59" operator="equal">
      <formula>"Total"</formula>
    </cfRule>
  </conditionalFormatting>
  <conditionalFormatting sqref="A177:C177">
    <cfRule type="cellIs" dxfId="193" priority="69" operator="equal">
      <formula>"Total"</formula>
    </cfRule>
  </conditionalFormatting>
  <conditionalFormatting sqref="A182:C182">
    <cfRule type="cellIs" dxfId="192" priority="65" operator="equal">
      <formula>"Total"</formula>
    </cfRule>
  </conditionalFormatting>
  <conditionalFormatting sqref="A187:C191">
    <cfRule type="cellIs" dxfId="191" priority="64" operator="equal">
      <formula>"Total"</formula>
    </cfRule>
  </conditionalFormatting>
  <conditionalFormatting sqref="A216:C219 A196:C197 A195:B195">
    <cfRule type="cellIs" dxfId="190" priority="63" operator="equal">
      <formula>"Total"</formula>
    </cfRule>
  </conditionalFormatting>
  <conditionalFormatting sqref="A198:C198">
    <cfRule type="cellIs" dxfId="189" priority="62" operator="equal">
      <formula>"Total"</formula>
    </cfRule>
  </conditionalFormatting>
  <conditionalFormatting sqref="A206:C206">
    <cfRule type="cellIs" dxfId="188" priority="61" operator="equal">
      <formula>"Total"</formula>
    </cfRule>
  </conditionalFormatting>
  <conditionalFormatting sqref="A211:C211">
    <cfRule type="cellIs" dxfId="187" priority="60" operator="equal">
      <formula>"Total"</formula>
    </cfRule>
  </conditionalFormatting>
  <conditionalFormatting sqref="A220:C220">
    <cfRule type="cellIs" dxfId="186" priority="58" operator="equal">
      <formula>"Total"</formula>
    </cfRule>
  </conditionalFormatting>
  <conditionalFormatting sqref="A221:C221">
    <cfRule type="cellIs" dxfId="185" priority="57" operator="equal">
      <formula>"Total"</formula>
    </cfRule>
  </conditionalFormatting>
  <conditionalFormatting sqref="A229:C229">
    <cfRule type="cellIs" dxfId="184" priority="56" operator="equal">
      <formula>"Total"</formula>
    </cfRule>
  </conditionalFormatting>
  <conditionalFormatting sqref="A238:C238">
    <cfRule type="cellIs" dxfId="183" priority="55" operator="equal">
      <formula>"Total"</formula>
    </cfRule>
  </conditionalFormatting>
  <conditionalFormatting sqref="A250:C250">
    <cfRule type="cellIs" dxfId="182" priority="54" operator="equal">
      <formula>"Total"</formula>
    </cfRule>
  </conditionalFormatting>
  <conditionalFormatting sqref="A254:C254">
    <cfRule type="cellIs" dxfId="181" priority="53" operator="equal">
      <formula>"Total"</formula>
    </cfRule>
  </conditionalFormatting>
  <conditionalFormatting sqref="A257:C257">
    <cfRule type="cellIs" dxfId="180" priority="52" operator="equal">
      <formula>"Total"</formula>
    </cfRule>
  </conditionalFormatting>
  <conditionalFormatting sqref="A287:C287">
    <cfRule type="cellIs" dxfId="179" priority="48" operator="equal">
      <formula>"Total"</formula>
    </cfRule>
  </conditionalFormatting>
  <conditionalFormatting sqref="A288:C288">
    <cfRule type="cellIs" dxfId="178" priority="47" operator="equal">
      <formula>"Total"</formula>
    </cfRule>
  </conditionalFormatting>
  <conditionalFormatting sqref="A309:C314 A321:C324 A361:C368 A396:C406">
    <cfRule type="cellIs" dxfId="177" priority="46" operator="equal">
      <formula>"Total"</formula>
    </cfRule>
  </conditionalFormatting>
  <conditionalFormatting sqref="A308:C308">
    <cfRule type="cellIs" dxfId="176" priority="45" operator="equal">
      <formula>"Total"</formula>
    </cfRule>
  </conditionalFormatting>
  <conditionalFormatting sqref="A315:C315">
    <cfRule type="cellIs" dxfId="175" priority="44" operator="equal">
      <formula>"Total"</formula>
    </cfRule>
  </conditionalFormatting>
  <conditionalFormatting sqref="A319:C319">
    <cfRule type="cellIs" dxfId="174" priority="43" operator="equal">
      <formula>"Total"</formula>
    </cfRule>
  </conditionalFormatting>
  <conditionalFormatting sqref="A325:C325">
    <cfRule type="cellIs" dxfId="173" priority="42" operator="equal">
      <formula>"Total"</formula>
    </cfRule>
  </conditionalFormatting>
  <conditionalFormatting sqref="A326:C326">
    <cfRule type="cellIs" dxfId="172" priority="41" operator="equal">
      <formula>"Total"</formula>
    </cfRule>
  </conditionalFormatting>
  <conditionalFormatting sqref="A336:C336">
    <cfRule type="cellIs" dxfId="171" priority="40" operator="equal">
      <formula>"Total"</formula>
    </cfRule>
  </conditionalFormatting>
  <conditionalFormatting sqref="A348:C348">
    <cfRule type="cellIs" dxfId="170" priority="39" operator="equal">
      <formula>"Total"</formula>
    </cfRule>
  </conditionalFormatting>
  <conditionalFormatting sqref="A360:C360">
    <cfRule type="cellIs" dxfId="169" priority="38" operator="equal">
      <formula>"Total"</formula>
    </cfRule>
  </conditionalFormatting>
  <conditionalFormatting sqref="A369:C369">
    <cfRule type="cellIs" dxfId="168" priority="37" operator="equal">
      <formula>"Total"</formula>
    </cfRule>
  </conditionalFormatting>
  <conditionalFormatting sqref="A378:C378">
    <cfRule type="cellIs" dxfId="167" priority="36" operator="equal">
      <formula>"Total"</formula>
    </cfRule>
  </conditionalFormatting>
  <conditionalFormatting sqref="A395:C395">
    <cfRule type="cellIs" dxfId="166" priority="35" operator="equal">
      <formula>"Total"</formula>
    </cfRule>
  </conditionalFormatting>
  <conditionalFormatting sqref="A407:C407">
    <cfRule type="cellIs" dxfId="165" priority="34" operator="equal">
      <formula>"Total"</formula>
    </cfRule>
  </conditionalFormatting>
  <conditionalFormatting sqref="A426:C426">
    <cfRule type="cellIs" dxfId="164" priority="33" operator="equal">
      <formula>"Total"</formula>
    </cfRule>
  </conditionalFormatting>
  <conditionalFormatting sqref="A441:C441">
    <cfRule type="cellIs" dxfId="163" priority="32" operator="equal">
      <formula>"Total"</formula>
    </cfRule>
  </conditionalFormatting>
  <conditionalFormatting sqref="A442:C442">
    <cfRule type="cellIs" dxfId="162" priority="31" operator="equal">
      <formula>"Total"</formula>
    </cfRule>
  </conditionalFormatting>
  <conditionalFormatting sqref="A466:C466 A470:C472 A474:C481 A497:C499">
    <cfRule type="cellIs" dxfId="161" priority="30" operator="equal">
      <formula>"Total"</formula>
    </cfRule>
  </conditionalFormatting>
  <conditionalFormatting sqref="A461:C461">
    <cfRule type="cellIs" dxfId="160" priority="29" operator="equal">
      <formula>"Total"</formula>
    </cfRule>
  </conditionalFormatting>
  <conditionalFormatting sqref="A469:C469">
    <cfRule type="cellIs" dxfId="159" priority="27" operator="equal">
      <formula>"Total"</formula>
    </cfRule>
  </conditionalFormatting>
  <conditionalFormatting sqref="A473:C473">
    <cfRule type="cellIs" dxfId="158" priority="25" operator="equal">
      <formula>"Total"</formula>
    </cfRule>
  </conditionalFormatting>
  <conditionalFormatting sqref="A482:C482">
    <cfRule type="cellIs" dxfId="157" priority="24" operator="equal">
      <formula>"Total"</formula>
    </cfRule>
  </conditionalFormatting>
  <conditionalFormatting sqref="A486:C486">
    <cfRule type="cellIs" dxfId="156" priority="23" operator="equal">
      <formula>"Total"</formula>
    </cfRule>
  </conditionalFormatting>
  <conditionalFormatting sqref="A493:C493">
    <cfRule type="cellIs" dxfId="155" priority="22" operator="equal">
      <formula>"Total"</formula>
    </cfRule>
  </conditionalFormatting>
  <conditionalFormatting sqref="A496:C496">
    <cfRule type="cellIs" dxfId="154" priority="21" operator="equal">
      <formula>"Total"</formula>
    </cfRule>
  </conditionalFormatting>
  <conditionalFormatting sqref="A500:C500">
    <cfRule type="cellIs" dxfId="153" priority="20" operator="equal">
      <formula>"Total"</formula>
    </cfRule>
  </conditionalFormatting>
  <conditionalFormatting sqref="A510:C510">
    <cfRule type="cellIs" dxfId="152" priority="19" operator="equal">
      <formula>"Total"</formula>
    </cfRule>
  </conditionalFormatting>
  <conditionalFormatting sqref="A519:C519">
    <cfRule type="cellIs" dxfId="151" priority="18" operator="equal">
      <formula>"Total"</formula>
    </cfRule>
  </conditionalFormatting>
  <conditionalFormatting sqref="A536:C536">
    <cfRule type="cellIs" dxfId="150" priority="17" operator="equal">
      <formula>"Total"</formula>
    </cfRule>
  </conditionalFormatting>
  <conditionalFormatting sqref="A544:C544">
    <cfRule type="cellIs" dxfId="149" priority="16" operator="equal">
      <formula>"Total"</formula>
    </cfRule>
  </conditionalFormatting>
  <conditionalFormatting sqref="A545:C545">
    <cfRule type="cellIs" dxfId="148" priority="15" operator="equal">
      <formula>"Total"</formula>
    </cfRule>
  </conditionalFormatting>
  <conditionalFormatting sqref="C21">
    <cfRule type="cellIs" dxfId="147" priority="12" operator="equal">
      <formula>"Total"</formula>
    </cfRule>
  </conditionalFormatting>
  <conditionalFormatting sqref="C195">
    <cfRule type="cellIs" dxfId="146" priority="11" operator="equal">
      <formula>"Total"</formula>
    </cfRule>
  </conditionalFormatting>
  <conditionalFormatting sqref="C297">
    <cfRule type="cellIs" dxfId="145" priority="10" operator="equal">
      <formula>"Total"</formula>
    </cfRule>
  </conditionalFormatting>
  <conditionalFormatting sqref="C451">
    <cfRule type="cellIs" dxfId="144" priority="9" operator="equal">
      <formula>"Total"</formula>
    </cfRule>
  </conditionalFormatting>
  <conditionalFormatting sqref="A462:C462">
    <cfRule type="cellIs" dxfId="143" priority="7" operator="equal">
      <formula>"Total"</formula>
    </cfRule>
  </conditionalFormatting>
  <conditionalFormatting sqref="B540:C540">
    <cfRule type="cellIs" dxfId="142" priority="5" operator="equal">
      <formula>"Total"</formula>
    </cfRule>
  </conditionalFormatting>
  <conditionalFormatting sqref="B541:C541">
    <cfRule type="cellIs" dxfId="141" priority="4" operator="equal">
      <formula>"Total"</formula>
    </cfRule>
  </conditionalFormatting>
  <conditionalFormatting sqref="C543">
    <cfRule type="cellIs" dxfId="140" priority="1" operator="equal">
      <formula>"Total"</formula>
    </cfRule>
  </conditionalFormatting>
  <hyperlinks>
    <hyperlink ref="A1" location="'Table Of Contents'!C6" display="return to table of contents" xr:uid="{00000000-0004-0000-0600-000000000000}"/>
    <hyperlink ref="A556" location="'Explanatory Notes'!A2" display="COVID impact: changes to court operations to protect the safety of court users have led to a general decline in the number of criminal court finalisations in the latest 12 month period. See Explanatory Notes for details." xr:uid="{AA4B45A3-770F-4204-8D84-B6FDBF57789A}"/>
  </hyperlinks>
  <pageMargins left="0.39370078740157483" right="0.39370078740157483" top="0.59055118110236227" bottom="0.59055118110236227" header="0.39370078740157483" footer="0.39370078740157483"/>
  <pageSetup paperSize="9" scale="46" fitToHeight="0" orientation="landscape" horizontalDpi="300" verticalDpi="300" r:id="rId1"/>
  <headerFooter>
    <oddHeader>&amp;C&amp;F     &amp;A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123"/>
  <sheetViews>
    <sheetView zoomScaleNormal="100" workbookViewId="0">
      <pane xSplit="2" ySplit="7" topLeftCell="C8" activePane="bottomRight" state="frozen"/>
      <selection activeCell="A165" sqref="A165"/>
      <selection pane="topRight" activeCell="A165" sqref="A165"/>
      <selection pane="bottomLeft" activeCell="A165" sqref="A165"/>
      <selection pane="bottomRight"/>
    </sheetView>
  </sheetViews>
  <sheetFormatPr defaultRowHeight="11.25"/>
  <cols>
    <col min="1" max="1" width="18.5703125" customWidth="1"/>
    <col min="2" max="2" width="71.42578125" customWidth="1"/>
    <col min="3" max="3" width="10" customWidth="1"/>
    <col min="4" max="4" width="14.28515625" customWidth="1"/>
    <col min="5" max="5" width="14.28515625" style="164" customWidth="1"/>
    <col min="6" max="6" width="14.28515625" customWidth="1"/>
    <col min="7" max="7" width="14.28515625" style="164" customWidth="1"/>
    <col min="8" max="8" width="10" customWidth="1"/>
    <col min="9" max="9" width="14.28515625" customWidth="1"/>
    <col min="10" max="10" width="14.28515625" style="164" customWidth="1"/>
    <col min="11" max="11" width="14.28515625" customWidth="1"/>
    <col min="12" max="12" width="14.28515625" style="164" customWidth="1"/>
    <col min="13" max="13" width="10" customWidth="1"/>
    <col min="14" max="14" width="14.28515625" customWidth="1"/>
    <col min="15" max="15" width="14.28515625" style="164" customWidth="1"/>
    <col min="16" max="16" width="14.28515625" customWidth="1"/>
    <col min="17" max="17" width="14.28515625" style="164" customWidth="1"/>
    <col min="18" max="18" width="10" customWidth="1"/>
    <col min="19" max="19" width="14.28515625" customWidth="1"/>
    <col min="20" max="20" width="14.28515625" style="164" customWidth="1"/>
    <col min="21" max="21" width="14.28515625" customWidth="1"/>
    <col min="22" max="22" width="14.28515625" style="164" customWidth="1"/>
    <col min="23" max="23" width="10" customWidth="1"/>
    <col min="24" max="24" width="14.28515625" customWidth="1"/>
    <col min="25" max="25" width="14.28515625" style="164" customWidth="1"/>
    <col min="26" max="27" width="14.28515625" customWidth="1"/>
  </cols>
  <sheetData>
    <row r="1" spans="1:27" s="188" customFormat="1" ht="15" customHeight="1">
      <c r="A1" s="187" t="s">
        <v>221</v>
      </c>
      <c r="F1" s="189"/>
      <c r="G1" s="189"/>
    </row>
    <row r="2" spans="1:27" s="188" customFormat="1" ht="15" customHeight="1">
      <c r="A2" s="238" t="s">
        <v>256</v>
      </c>
      <c r="F2" s="189"/>
      <c r="G2" s="189"/>
    </row>
    <row r="3" spans="1:27" s="188" customFormat="1" ht="15" customHeight="1">
      <c r="A3" s="238" t="str">
        <f>"NSW Higher, Local and Children's Criminal Courts " &amp;'Table Of Contents'!H4</f>
        <v>NSW Higher, Local and Children's Criminal Courts July 2017 - June 2022</v>
      </c>
    </row>
    <row r="4" spans="1:27" s="188" customFormat="1" ht="15" customHeight="1">
      <c r="A4" s="182" t="s">
        <v>516</v>
      </c>
      <c r="F4" s="189"/>
      <c r="G4" s="189"/>
    </row>
    <row r="5" spans="1:27" s="188" customFormat="1" ht="15" customHeight="1">
      <c r="A5" s="5" t="s">
        <v>515</v>
      </c>
      <c r="F5" s="189"/>
      <c r="G5" s="189"/>
    </row>
    <row r="6" spans="1:27" s="188" customFormat="1" ht="15" customHeight="1"/>
    <row r="7" spans="1:27" s="188" customFormat="1" ht="15" customHeight="1">
      <c r="A7" s="328"/>
      <c r="B7" s="328"/>
      <c r="C7" s="573" t="str">
        <f>'Table Of Contents'!$C$4</f>
        <v>July 2017 to June 2018</v>
      </c>
      <c r="D7" s="573"/>
      <c r="E7" s="573"/>
      <c r="F7" s="573"/>
      <c r="G7" s="574"/>
      <c r="H7" s="573" t="str">
        <f>'Table Of Contents'!$D$4</f>
        <v>July 2018 to June 2019</v>
      </c>
      <c r="I7" s="573"/>
      <c r="J7" s="573"/>
      <c r="K7" s="573"/>
      <c r="L7" s="574"/>
      <c r="M7" s="573" t="str">
        <f>'Table Of Contents'!$E$4</f>
        <v>July 2019 to June 2020</v>
      </c>
      <c r="N7" s="573"/>
      <c r="O7" s="573"/>
      <c r="P7" s="573"/>
      <c r="Q7" s="574"/>
      <c r="R7" s="573" t="str">
        <f>'Table Of Contents'!$F$4</f>
        <v>July 2020 to June 2021</v>
      </c>
      <c r="S7" s="573"/>
      <c r="T7" s="573"/>
      <c r="U7" s="573"/>
      <c r="V7" s="574"/>
      <c r="W7" s="575" t="str">
        <f>'Table Of Contents'!$G$4</f>
        <v>July 2021 to June 2022</v>
      </c>
      <c r="X7" s="573"/>
      <c r="Y7" s="573"/>
      <c r="Z7" s="573"/>
      <c r="AA7" s="573"/>
    </row>
    <row r="8" spans="1:27" s="188" customFormat="1" ht="31.5" customHeight="1">
      <c r="A8" s="217" t="s">
        <v>237</v>
      </c>
      <c r="B8" s="217" t="s">
        <v>238</v>
      </c>
      <c r="C8" s="210" t="s">
        <v>150</v>
      </c>
      <c r="D8" s="263" t="s">
        <v>575</v>
      </c>
      <c r="E8" s="265" t="s">
        <v>24</v>
      </c>
      <c r="F8" s="265" t="s">
        <v>25</v>
      </c>
      <c r="G8" s="264" t="s">
        <v>576</v>
      </c>
      <c r="H8" s="210" t="s">
        <v>150</v>
      </c>
      <c r="I8" s="263" t="s">
        <v>575</v>
      </c>
      <c r="J8" s="265" t="s">
        <v>24</v>
      </c>
      <c r="K8" s="265" t="s">
        <v>25</v>
      </c>
      <c r="L8" s="264" t="s">
        <v>576</v>
      </c>
      <c r="M8" s="210" t="s">
        <v>150</v>
      </c>
      <c r="N8" s="263" t="s">
        <v>575</v>
      </c>
      <c r="O8" s="265" t="s">
        <v>24</v>
      </c>
      <c r="P8" s="265" t="s">
        <v>25</v>
      </c>
      <c r="Q8" s="264" t="s">
        <v>576</v>
      </c>
      <c r="R8" s="210" t="s">
        <v>150</v>
      </c>
      <c r="S8" s="263" t="s">
        <v>575</v>
      </c>
      <c r="T8" s="265" t="s">
        <v>24</v>
      </c>
      <c r="U8" s="265" t="s">
        <v>25</v>
      </c>
      <c r="V8" s="264" t="s">
        <v>576</v>
      </c>
      <c r="W8" s="255" t="s">
        <v>150</v>
      </c>
      <c r="X8" s="263" t="s">
        <v>575</v>
      </c>
      <c r="Y8" s="265" t="s">
        <v>24</v>
      </c>
      <c r="Z8" s="265" t="s">
        <v>25</v>
      </c>
      <c r="AA8" s="264" t="s">
        <v>576</v>
      </c>
    </row>
    <row r="9" spans="1:27" s="164" customFormat="1" ht="17.25" customHeight="1">
      <c r="A9" s="324" t="s">
        <v>311</v>
      </c>
      <c r="B9" s="326"/>
      <c r="C9" s="326"/>
      <c r="D9" s="326"/>
      <c r="E9" s="326"/>
      <c r="F9" s="326"/>
      <c r="G9" s="326"/>
      <c r="H9" s="326"/>
      <c r="I9" s="326"/>
      <c r="J9" s="326"/>
      <c r="K9" s="326"/>
      <c r="L9" s="326"/>
      <c r="M9" s="326"/>
      <c r="N9" s="326"/>
      <c r="O9" s="326"/>
      <c r="P9" s="326"/>
      <c r="Q9" s="326"/>
      <c r="R9" s="326"/>
      <c r="S9" s="326"/>
      <c r="T9" s="326"/>
      <c r="U9" s="326"/>
      <c r="V9" s="326"/>
      <c r="W9" s="326"/>
      <c r="X9" s="326"/>
      <c r="Y9" s="402"/>
      <c r="Z9" s="402"/>
      <c r="AA9" s="402"/>
    </row>
    <row r="10" spans="1:27" s="188" customFormat="1" ht="15" customHeight="1">
      <c r="A10" s="211" t="s">
        <v>385</v>
      </c>
      <c r="B10" s="184" t="s">
        <v>205</v>
      </c>
      <c r="C10" s="202">
        <v>13</v>
      </c>
      <c r="D10" s="260">
        <v>331</v>
      </c>
      <c r="E10" s="212">
        <v>903</v>
      </c>
      <c r="F10" s="212">
        <v>118</v>
      </c>
      <c r="G10" s="212">
        <v>1266</v>
      </c>
      <c r="H10" s="275">
        <v>8</v>
      </c>
      <c r="I10" s="260">
        <v>579</v>
      </c>
      <c r="J10" s="212">
        <v>450.5</v>
      </c>
      <c r="K10" s="212">
        <v>75</v>
      </c>
      <c r="L10" s="505">
        <v>1303.5</v>
      </c>
      <c r="M10" s="202">
        <v>7</v>
      </c>
      <c r="N10" s="260">
        <v>561.5</v>
      </c>
      <c r="O10" s="212">
        <v>406</v>
      </c>
      <c r="P10" s="212">
        <v>113</v>
      </c>
      <c r="Q10" s="505">
        <v>1191.5</v>
      </c>
      <c r="R10" s="202">
        <v>9</v>
      </c>
      <c r="S10" s="260">
        <v>397.5</v>
      </c>
      <c r="T10" s="212">
        <v>397</v>
      </c>
      <c r="U10" s="212">
        <v>84</v>
      </c>
      <c r="V10" s="212">
        <v>906</v>
      </c>
      <c r="W10" s="256">
        <v>8</v>
      </c>
      <c r="X10" s="260">
        <v>316</v>
      </c>
      <c r="Y10" s="212">
        <v>573</v>
      </c>
      <c r="Z10" s="212">
        <v>94</v>
      </c>
      <c r="AA10" s="212">
        <v>718.5</v>
      </c>
    </row>
    <row r="11" spans="1:27" s="188" customFormat="1" ht="15" customHeight="1">
      <c r="A11" s="211"/>
      <c r="B11" s="185" t="s">
        <v>228</v>
      </c>
      <c r="C11" s="202">
        <v>6</v>
      </c>
      <c r="D11" s="260">
        <v>331</v>
      </c>
      <c r="E11" s="212">
        <v>625</v>
      </c>
      <c r="F11" s="212" t="s">
        <v>752</v>
      </c>
      <c r="G11" s="212">
        <v>925</v>
      </c>
      <c r="H11" s="275" t="s">
        <v>752</v>
      </c>
      <c r="I11" s="260" t="s">
        <v>752</v>
      </c>
      <c r="J11" s="212" t="s">
        <v>752</v>
      </c>
      <c r="K11" s="212" t="s">
        <v>752</v>
      </c>
      <c r="L11" s="257" t="s">
        <v>752</v>
      </c>
      <c r="M11" s="202">
        <v>6</v>
      </c>
      <c r="N11" s="260">
        <v>349</v>
      </c>
      <c r="O11" s="212">
        <v>371.5</v>
      </c>
      <c r="P11" s="212" t="s">
        <v>752</v>
      </c>
      <c r="Q11" s="257">
        <v>1090</v>
      </c>
      <c r="R11" s="202">
        <v>4</v>
      </c>
      <c r="S11" s="260">
        <v>285.5</v>
      </c>
      <c r="T11" s="212">
        <v>419</v>
      </c>
      <c r="U11" s="212" t="s">
        <v>752</v>
      </c>
      <c r="V11" s="212">
        <v>752.5</v>
      </c>
      <c r="W11" s="256">
        <v>5</v>
      </c>
      <c r="X11" s="260">
        <v>316</v>
      </c>
      <c r="Y11" s="212">
        <v>573</v>
      </c>
      <c r="Z11" s="212" t="s">
        <v>752</v>
      </c>
      <c r="AA11" s="212">
        <v>718.5</v>
      </c>
    </row>
    <row r="12" spans="1:27" s="188" customFormat="1" ht="15" customHeight="1">
      <c r="A12" s="211"/>
      <c r="B12" s="185" t="s">
        <v>556</v>
      </c>
      <c r="C12" s="202">
        <v>1</v>
      </c>
      <c r="D12" s="260">
        <v>161</v>
      </c>
      <c r="E12" s="212">
        <v>359</v>
      </c>
      <c r="F12" s="212" t="s">
        <v>752</v>
      </c>
      <c r="G12" s="212">
        <v>520</v>
      </c>
      <c r="H12" s="275" t="s">
        <v>752</v>
      </c>
      <c r="I12" s="260" t="s">
        <v>752</v>
      </c>
      <c r="J12" s="212" t="s">
        <v>752</v>
      </c>
      <c r="K12" s="212" t="s">
        <v>752</v>
      </c>
      <c r="L12" s="257" t="s">
        <v>752</v>
      </c>
      <c r="M12" s="202" t="s">
        <v>752</v>
      </c>
      <c r="N12" s="260" t="s">
        <v>752</v>
      </c>
      <c r="O12" s="212" t="s">
        <v>752</v>
      </c>
      <c r="P12" s="212" t="s">
        <v>752</v>
      </c>
      <c r="Q12" s="257" t="s">
        <v>752</v>
      </c>
      <c r="R12" s="202" t="s">
        <v>752</v>
      </c>
      <c r="S12" s="260" t="s">
        <v>752</v>
      </c>
      <c r="T12" s="212" t="s">
        <v>752</v>
      </c>
      <c r="U12" s="212" t="s">
        <v>752</v>
      </c>
      <c r="V12" s="212" t="s">
        <v>752</v>
      </c>
      <c r="W12" s="256" t="s">
        <v>752</v>
      </c>
      <c r="X12" s="260" t="s">
        <v>752</v>
      </c>
      <c r="Y12" s="212" t="s">
        <v>752</v>
      </c>
      <c r="Z12" s="212" t="s">
        <v>752</v>
      </c>
      <c r="AA12" s="212" t="s">
        <v>752</v>
      </c>
    </row>
    <row r="13" spans="1:27" s="188" customFormat="1" ht="18.75" customHeight="1">
      <c r="A13" s="211"/>
      <c r="B13" s="185" t="s">
        <v>227</v>
      </c>
      <c r="C13" s="202">
        <v>6</v>
      </c>
      <c r="D13" s="260">
        <v>570</v>
      </c>
      <c r="E13" s="212">
        <v>940.5</v>
      </c>
      <c r="F13" s="212">
        <v>118</v>
      </c>
      <c r="G13" s="212">
        <v>1691</v>
      </c>
      <c r="H13" s="275">
        <v>8</v>
      </c>
      <c r="I13" s="260">
        <v>579</v>
      </c>
      <c r="J13" s="212">
        <v>450.5</v>
      </c>
      <c r="K13" s="212">
        <v>75</v>
      </c>
      <c r="L13" s="257">
        <v>1303.5</v>
      </c>
      <c r="M13" s="202">
        <v>1</v>
      </c>
      <c r="N13" s="260">
        <v>774</v>
      </c>
      <c r="O13" s="212">
        <v>406</v>
      </c>
      <c r="P13" s="212">
        <v>113</v>
      </c>
      <c r="Q13" s="257">
        <v>1293</v>
      </c>
      <c r="R13" s="202">
        <v>5</v>
      </c>
      <c r="S13" s="260">
        <v>465</v>
      </c>
      <c r="T13" s="212">
        <v>397</v>
      </c>
      <c r="U13" s="212">
        <v>84</v>
      </c>
      <c r="V13" s="212">
        <v>972</v>
      </c>
      <c r="W13" s="256">
        <v>3</v>
      </c>
      <c r="X13" s="260" t="s">
        <v>752</v>
      </c>
      <c r="Y13" s="212">
        <v>1511</v>
      </c>
      <c r="Z13" s="212">
        <v>94</v>
      </c>
      <c r="AA13" s="212" t="s">
        <v>752</v>
      </c>
    </row>
    <row r="14" spans="1:27" s="188" customFormat="1" ht="15" customHeight="1">
      <c r="A14" s="211"/>
      <c r="B14" s="214" t="s">
        <v>229</v>
      </c>
      <c r="C14" s="215" t="s">
        <v>752</v>
      </c>
      <c r="D14" s="261" t="s">
        <v>752</v>
      </c>
      <c r="E14" s="216" t="s">
        <v>752</v>
      </c>
      <c r="F14" s="216" t="s">
        <v>752</v>
      </c>
      <c r="G14" s="216" t="s">
        <v>752</v>
      </c>
      <c r="H14" s="426" t="s">
        <v>752</v>
      </c>
      <c r="I14" s="261" t="s">
        <v>752</v>
      </c>
      <c r="J14" s="216" t="s">
        <v>752</v>
      </c>
      <c r="K14" s="216" t="s">
        <v>752</v>
      </c>
      <c r="L14" s="259" t="s">
        <v>752</v>
      </c>
      <c r="M14" s="215" t="s">
        <v>752</v>
      </c>
      <c r="N14" s="261" t="s">
        <v>752</v>
      </c>
      <c r="O14" s="216" t="s">
        <v>752</v>
      </c>
      <c r="P14" s="216" t="s">
        <v>752</v>
      </c>
      <c r="Q14" s="259" t="s">
        <v>752</v>
      </c>
      <c r="R14" s="215" t="s">
        <v>752</v>
      </c>
      <c r="S14" s="261" t="s">
        <v>752</v>
      </c>
      <c r="T14" s="216" t="s">
        <v>752</v>
      </c>
      <c r="U14" s="216" t="s">
        <v>752</v>
      </c>
      <c r="V14" s="216" t="s">
        <v>752</v>
      </c>
      <c r="W14" s="258" t="s">
        <v>752</v>
      </c>
      <c r="X14" s="261" t="s">
        <v>752</v>
      </c>
      <c r="Y14" s="216" t="s">
        <v>752</v>
      </c>
      <c r="Z14" s="216" t="s">
        <v>752</v>
      </c>
      <c r="AA14" s="216" t="s">
        <v>752</v>
      </c>
    </row>
    <row r="15" spans="1:27" s="188" customFormat="1" ht="15" customHeight="1">
      <c r="A15" s="211"/>
      <c r="B15" s="184" t="s">
        <v>286</v>
      </c>
      <c r="C15" s="202">
        <v>11</v>
      </c>
      <c r="D15" s="260">
        <v>542</v>
      </c>
      <c r="E15" s="212">
        <v>348</v>
      </c>
      <c r="F15" s="212">
        <v>52</v>
      </c>
      <c r="G15" s="212">
        <v>873</v>
      </c>
      <c r="H15" s="275">
        <v>6</v>
      </c>
      <c r="I15" s="260">
        <v>385</v>
      </c>
      <c r="J15" s="212">
        <v>407</v>
      </c>
      <c r="K15" s="212">
        <v>169.5</v>
      </c>
      <c r="L15" s="257">
        <v>1187.5</v>
      </c>
      <c r="M15" s="202">
        <v>5</v>
      </c>
      <c r="N15" s="260">
        <v>283</v>
      </c>
      <c r="O15" s="212">
        <v>274</v>
      </c>
      <c r="P15" s="212">
        <v>0</v>
      </c>
      <c r="Q15" s="257">
        <v>473</v>
      </c>
      <c r="R15" s="202">
        <v>9</v>
      </c>
      <c r="S15" s="260">
        <v>543</v>
      </c>
      <c r="T15" s="212">
        <v>248</v>
      </c>
      <c r="U15" s="212">
        <v>0</v>
      </c>
      <c r="V15" s="212">
        <v>832</v>
      </c>
      <c r="W15" s="256">
        <v>2</v>
      </c>
      <c r="X15" s="260">
        <v>368</v>
      </c>
      <c r="Y15" s="212">
        <v>948</v>
      </c>
      <c r="Z15" s="212">
        <v>173.5</v>
      </c>
      <c r="AA15" s="212">
        <v>1315</v>
      </c>
    </row>
    <row r="16" spans="1:27" s="188" customFormat="1" ht="15" customHeight="1">
      <c r="A16" s="211"/>
      <c r="B16" s="279" t="s">
        <v>365</v>
      </c>
      <c r="C16" s="202">
        <v>11</v>
      </c>
      <c r="D16" s="260">
        <v>542</v>
      </c>
      <c r="E16" s="212">
        <v>348</v>
      </c>
      <c r="F16" s="212">
        <v>52</v>
      </c>
      <c r="G16" s="212">
        <v>873</v>
      </c>
      <c r="H16" s="275">
        <v>6</v>
      </c>
      <c r="I16" s="260">
        <v>385</v>
      </c>
      <c r="J16" s="212">
        <v>407</v>
      </c>
      <c r="K16" s="212">
        <v>169.5</v>
      </c>
      <c r="L16" s="257">
        <v>1187.5</v>
      </c>
      <c r="M16" s="202">
        <v>1</v>
      </c>
      <c r="N16" s="260">
        <v>743</v>
      </c>
      <c r="O16" s="212">
        <v>493</v>
      </c>
      <c r="P16" s="212">
        <v>0</v>
      </c>
      <c r="Q16" s="257">
        <v>1236</v>
      </c>
      <c r="R16" s="202">
        <v>1</v>
      </c>
      <c r="S16" s="260" t="s">
        <v>752</v>
      </c>
      <c r="T16" s="212">
        <v>730</v>
      </c>
      <c r="U16" s="212">
        <v>76</v>
      </c>
      <c r="V16" s="212" t="s">
        <v>752</v>
      </c>
      <c r="W16" s="256">
        <v>2</v>
      </c>
      <c r="X16" s="260">
        <v>368</v>
      </c>
      <c r="Y16" s="212">
        <v>948</v>
      </c>
      <c r="Z16" s="212">
        <v>173.5</v>
      </c>
      <c r="AA16" s="212">
        <v>1315</v>
      </c>
    </row>
    <row r="17" spans="1:27" s="188" customFormat="1" ht="15" customHeight="1">
      <c r="A17" s="211"/>
      <c r="B17" s="185" t="s">
        <v>366</v>
      </c>
      <c r="C17" s="202" t="s">
        <v>752</v>
      </c>
      <c r="D17" s="261" t="s">
        <v>752</v>
      </c>
      <c r="E17" s="212" t="s">
        <v>752</v>
      </c>
      <c r="F17" s="212" t="s">
        <v>752</v>
      </c>
      <c r="G17" s="212" t="s">
        <v>752</v>
      </c>
      <c r="H17" s="275" t="s">
        <v>752</v>
      </c>
      <c r="I17" s="261" t="s">
        <v>752</v>
      </c>
      <c r="J17" s="212" t="s">
        <v>752</v>
      </c>
      <c r="K17" s="212" t="s">
        <v>752</v>
      </c>
      <c r="L17" s="257" t="s">
        <v>752</v>
      </c>
      <c r="M17" s="202">
        <v>4</v>
      </c>
      <c r="N17" s="261">
        <v>248</v>
      </c>
      <c r="O17" s="212">
        <v>267</v>
      </c>
      <c r="P17" s="212">
        <v>0</v>
      </c>
      <c r="Q17" s="257">
        <v>424.5</v>
      </c>
      <c r="R17" s="202">
        <v>8</v>
      </c>
      <c r="S17" s="261">
        <v>543</v>
      </c>
      <c r="T17" s="212">
        <v>244</v>
      </c>
      <c r="U17" s="212">
        <v>0</v>
      </c>
      <c r="V17" s="212">
        <v>832</v>
      </c>
      <c r="W17" s="256" t="s">
        <v>752</v>
      </c>
      <c r="X17" s="261" t="s">
        <v>752</v>
      </c>
      <c r="Y17" s="212" t="s">
        <v>752</v>
      </c>
      <c r="Z17" s="212" t="s">
        <v>752</v>
      </c>
      <c r="AA17" s="212" t="s">
        <v>752</v>
      </c>
    </row>
    <row r="18" spans="1:27" s="188" customFormat="1" ht="15" customHeight="1">
      <c r="A18" s="213"/>
      <c r="B18" s="157" t="s">
        <v>36</v>
      </c>
      <c r="C18" s="331">
        <v>24</v>
      </c>
      <c r="D18" s="332">
        <v>447.5</v>
      </c>
      <c r="E18" s="333">
        <v>353.5</v>
      </c>
      <c r="F18" s="333">
        <v>59</v>
      </c>
      <c r="G18" s="333">
        <v>1003</v>
      </c>
      <c r="H18" s="427">
        <v>14</v>
      </c>
      <c r="I18" s="332">
        <v>456.5</v>
      </c>
      <c r="J18" s="333">
        <v>431.5</v>
      </c>
      <c r="K18" s="333">
        <v>96.5</v>
      </c>
      <c r="L18" s="334">
        <v>1277</v>
      </c>
      <c r="M18" s="331">
        <v>12</v>
      </c>
      <c r="N18" s="332">
        <v>349</v>
      </c>
      <c r="O18" s="333">
        <v>357.5</v>
      </c>
      <c r="P18" s="333">
        <v>0</v>
      </c>
      <c r="Q18" s="334">
        <v>1090</v>
      </c>
      <c r="R18" s="331">
        <v>18</v>
      </c>
      <c r="S18" s="332">
        <v>465</v>
      </c>
      <c r="T18" s="333">
        <v>339.5</v>
      </c>
      <c r="U18" s="333">
        <v>0</v>
      </c>
      <c r="V18" s="333">
        <v>866</v>
      </c>
      <c r="W18" s="335">
        <v>10</v>
      </c>
      <c r="X18" s="332">
        <v>368</v>
      </c>
      <c r="Y18" s="333">
        <v>678.5</v>
      </c>
      <c r="Z18" s="333">
        <v>94</v>
      </c>
      <c r="AA18" s="333">
        <v>855</v>
      </c>
    </row>
    <row r="19" spans="1:27" s="188" customFormat="1" ht="15" customHeight="1">
      <c r="A19" s="211" t="s">
        <v>486</v>
      </c>
      <c r="B19" s="184" t="s">
        <v>205</v>
      </c>
      <c r="C19" s="202">
        <v>25</v>
      </c>
      <c r="D19" s="260">
        <v>420</v>
      </c>
      <c r="E19" s="212">
        <v>305</v>
      </c>
      <c r="F19" s="212">
        <v>127</v>
      </c>
      <c r="G19" s="212">
        <v>838</v>
      </c>
      <c r="H19" s="275">
        <v>36</v>
      </c>
      <c r="I19" s="260">
        <v>383</v>
      </c>
      <c r="J19" s="212">
        <v>356</v>
      </c>
      <c r="K19" s="212">
        <v>91</v>
      </c>
      <c r="L19" s="257">
        <v>978.5</v>
      </c>
      <c r="M19" s="202">
        <v>23</v>
      </c>
      <c r="N19" s="260">
        <v>456</v>
      </c>
      <c r="O19" s="212">
        <v>414</v>
      </c>
      <c r="P19" s="212">
        <v>104.5</v>
      </c>
      <c r="Q19" s="257">
        <v>901</v>
      </c>
      <c r="R19" s="202">
        <v>30</v>
      </c>
      <c r="S19" s="260">
        <v>379</v>
      </c>
      <c r="T19" s="212">
        <v>360</v>
      </c>
      <c r="U19" s="212">
        <v>79</v>
      </c>
      <c r="V19" s="212">
        <v>788</v>
      </c>
      <c r="W19" s="256">
        <v>36</v>
      </c>
      <c r="X19" s="260">
        <v>494</v>
      </c>
      <c r="Y19" s="212">
        <v>391.5</v>
      </c>
      <c r="Z19" s="212">
        <v>153</v>
      </c>
      <c r="AA19" s="212">
        <v>986</v>
      </c>
    </row>
    <row r="20" spans="1:27" s="188" customFormat="1" ht="15" customHeight="1">
      <c r="A20" s="211"/>
      <c r="B20" s="185" t="s">
        <v>228</v>
      </c>
      <c r="C20" s="202">
        <v>1</v>
      </c>
      <c r="D20" s="260">
        <v>457</v>
      </c>
      <c r="E20" s="212">
        <v>1003</v>
      </c>
      <c r="F20" s="212" t="s">
        <v>752</v>
      </c>
      <c r="G20" s="212">
        <v>1460</v>
      </c>
      <c r="H20" s="275">
        <v>3</v>
      </c>
      <c r="I20" s="260">
        <v>214</v>
      </c>
      <c r="J20" s="212">
        <v>312</v>
      </c>
      <c r="K20" s="212" t="s">
        <v>752</v>
      </c>
      <c r="L20" s="257">
        <v>619</v>
      </c>
      <c r="M20" s="202">
        <v>4</v>
      </c>
      <c r="N20" s="260">
        <v>275</v>
      </c>
      <c r="O20" s="212">
        <v>382.5</v>
      </c>
      <c r="P20" s="212" t="s">
        <v>752</v>
      </c>
      <c r="Q20" s="257">
        <v>653.5</v>
      </c>
      <c r="R20" s="202">
        <v>6</v>
      </c>
      <c r="S20" s="260">
        <v>311.5</v>
      </c>
      <c r="T20" s="212">
        <v>397</v>
      </c>
      <c r="U20" s="212" t="s">
        <v>752</v>
      </c>
      <c r="V20" s="212">
        <v>804</v>
      </c>
      <c r="W20" s="256">
        <v>2</v>
      </c>
      <c r="X20" s="260">
        <v>324</v>
      </c>
      <c r="Y20" s="212">
        <v>405.5</v>
      </c>
      <c r="Z20" s="212" t="s">
        <v>752</v>
      </c>
      <c r="AA20" s="212">
        <v>729.5</v>
      </c>
    </row>
    <row r="21" spans="1:27" s="188" customFormat="1" ht="15" customHeight="1">
      <c r="A21" s="211"/>
      <c r="B21" s="185" t="s">
        <v>556</v>
      </c>
      <c r="C21" s="202">
        <v>7</v>
      </c>
      <c r="D21" s="260">
        <v>382.5</v>
      </c>
      <c r="E21" s="212">
        <v>260</v>
      </c>
      <c r="F21" s="212" t="s">
        <v>752</v>
      </c>
      <c r="G21" s="212">
        <v>600</v>
      </c>
      <c r="H21" s="275">
        <v>8</v>
      </c>
      <c r="I21" s="260">
        <v>397</v>
      </c>
      <c r="J21" s="212">
        <v>193.5</v>
      </c>
      <c r="K21" s="212" t="s">
        <v>752</v>
      </c>
      <c r="L21" s="257">
        <v>643</v>
      </c>
      <c r="M21" s="202">
        <v>5</v>
      </c>
      <c r="N21" s="260">
        <v>409</v>
      </c>
      <c r="O21" s="212">
        <v>202</v>
      </c>
      <c r="P21" s="212" t="s">
        <v>752</v>
      </c>
      <c r="Q21" s="257">
        <v>576</v>
      </c>
      <c r="R21" s="202">
        <v>10</v>
      </c>
      <c r="S21" s="260">
        <v>575</v>
      </c>
      <c r="T21" s="212">
        <v>146</v>
      </c>
      <c r="U21" s="212" t="s">
        <v>752</v>
      </c>
      <c r="V21" s="212">
        <v>715</v>
      </c>
      <c r="W21" s="256">
        <v>8</v>
      </c>
      <c r="X21" s="260">
        <v>551</v>
      </c>
      <c r="Y21" s="212">
        <v>154</v>
      </c>
      <c r="Z21" s="212" t="s">
        <v>752</v>
      </c>
      <c r="AA21" s="212">
        <v>729</v>
      </c>
    </row>
    <row r="22" spans="1:27" s="188" customFormat="1" ht="15" customHeight="1">
      <c r="A22" s="211"/>
      <c r="B22" s="185" t="s">
        <v>227</v>
      </c>
      <c r="C22" s="202">
        <v>16</v>
      </c>
      <c r="D22" s="260">
        <v>500</v>
      </c>
      <c r="E22" s="212">
        <v>346.5</v>
      </c>
      <c r="F22" s="212">
        <v>128</v>
      </c>
      <c r="G22" s="212">
        <v>892</v>
      </c>
      <c r="H22" s="275">
        <v>24</v>
      </c>
      <c r="I22" s="260">
        <v>383</v>
      </c>
      <c r="J22" s="212">
        <v>415</v>
      </c>
      <c r="K22" s="212">
        <v>95</v>
      </c>
      <c r="L22" s="257">
        <v>1190</v>
      </c>
      <c r="M22" s="202">
        <v>11</v>
      </c>
      <c r="N22" s="260">
        <v>462</v>
      </c>
      <c r="O22" s="212">
        <v>608</v>
      </c>
      <c r="P22" s="212">
        <v>122</v>
      </c>
      <c r="Q22" s="257">
        <v>1199</v>
      </c>
      <c r="R22" s="202">
        <v>13</v>
      </c>
      <c r="S22" s="260">
        <v>325</v>
      </c>
      <c r="T22" s="212">
        <v>413</v>
      </c>
      <c r="U22" s="212">
        <v>68</v>
      </c>
      <c r="V22" s="212">
        <v>788</v>
      </c>
      <c r="W22" s="256">
        <v>25</v>
      </c>
      <c r="X22" s="260">
        <v>504</v>
      </c>
      <c r="Y22" s="212">
        <v>410</v>
      </c>
      <c r="Z22" s="212">
        <v>155</v>
      </c>
      <c r="AA22" s="212">
        <v>1070</v>
      </c>
    </row>
    <row r="23" spans="1:27" s="188" customFormat="1" ht="15" customHeight="1">
      <c r="A23" s="211"/>
      <c r="B23" s="214" t="s">
        <v>229</v>
      </c>
      <c r="C23" s="215">
        <v>1</v>
      </c>
      <c r="D23" s="261">
        <v>319</v>
      </c>
      <c r="E23" s="216">
        <v>351</v>
      </c>
      <c r="F23" s="216">
        <v>71</v>
      </c>
      <c r="G23" s="216">
        <v>741</v>
      </c>
      <c r="H23" s="426">
        <v>1</v>
      </c>
      <c r="I23" s="261">
        <v>239</v>
      </c>
      <c r="J23" s="216">
        <v>216</v>
      </c>
      <c r="K23" s="216">
        <v>28</v>
      </c>
      <c r="L23" s="259">
        <v>456</v>
      </c>
      <c r="M23" s="215">
        <v>3</v>
      </c>
      <c r="N23" s="261">
        <v>531</v>
      </c>
      <c r="O23" s="216">
        <v>455</v>
      </c>
      <c r="P23" s="216">
        <v>10</v>
      </c>
      <c r="Q23" s="259">
        <v>1089</v>
      </c>
      <c r="R23" s="215">
        <v>1</v>
      </c>
      <c r="S23" s="261">
        <v>251</v>
      </c>
      <c r="T23" s="216">
        <v>715</v>
      </c>
      <c r="U23" s="216">
        <v>92</v>
      </c>
      <c r="V23" s="216">
        <v>1058</v>
      </c>
      <c r="W23" s="258">
        <v>1</v>
      </c>
      <c r="X23" s="261">
        <v>349</v>
      </c>
      <c r="Y23" s="216">
        <v>912</v>
      </c>
      <c r="Z23" s="216">
        <v>63</v>
      </c>
      <c r="AA23" s="216">
        <v>1324</v>
      </c>
    </row>
    <row r="24" spans="1:27" s="188" customFormat="1" ht="15" customHeight="1">
      <c r="A24" s="211"/>
      <c r="B24" s="184" t="s">
        <v>286</v>
      </c>
      <c r="C24" s="202">
        <v>24</v>
      </c>
      <c r="D24" s="260">
        <v>411</v>
      </c>
      <c r="E24" s="212">
        <v>317</v>
      </c>
      <c r="F24" s="212">
        <v>13</v>
      </c>
      <c r="G24" s="212">
        <v>692</v>
      </c>
      <c r="H24" s="275">
        <v>22</v>
      </c>
      <c r="I24" s="260">
        <v>410</v>
      </c>
      <c r="J24" s="212">
        <v>258.5</v>
      </c>
      <c r="K24" s="212">
        <v>0</v>
      </c>
      <c r="L24" s="257">
        <v>769.5</v>
      </c>
      <c r="M24" s="202">
        <v>12</v>
      </c>
      <c r="N24" s="260">
        <v>397</v>
      </c>
      <c r="O24" s="212">
        <v>447</v>
      </c>
      <c r="P24" s="212">
        <v>145.5</v>
      </c>
      <c r="Q24" s="257">
        <v>935</v>
      </c>
      <c r="R24" s="202">
        <v>9</v>
      </c>
      <c r="S24" s="260">
        <v>386</v>
      </c>
      <c r="T24" s="212">
        <v>154</v>
      </c>
      <c r="U24" s="212">
        <v>0</v>
      </c>
      <c r="V24" s="212">
        <v>640</v>
      </c>
      <c r="W24" s="256">
        <v>14</v>
      </c>
      <c r="X24" s="260">
        <v>479</v>
      </c>
      <c r="Y24" s="212">
        <v>333.5</v>
      </c>
      <c r="Z24" s="212">
        <v>0</v>
      </c>
      <c r="AA24" s="212">
        <v>894</v>
      </c>
    </row>
    <row r="25" spans="1:27" s="188" customFormat="1" ht="15" customHeight="1">
      <c r="A25" s="211"/>
      <c r="B25" s="279" t="s">
        <v>365</v>
      </c>
      <c r="C25" s="202">
        <v>15</v>
      </c>
      <c r="D25" s="260">
        <v>330</v>
      </c>
      <c r="E25" s="212">
        <v>357</v>
      </c>
      <c r="F25" s="212">
        <v>52</v>
      </c>
      <c r="G25" s="212">
        <v>677</v>
      </c>
      <c r="H25" s="275">
        <v>9</v>
      </c>
      <c r="I25" s="260">
        <v>400.5</v>
      </c>
      <c r="J25" s="212">
        <v>369</v>
      </c>
      <c r="K25" s="212">
        <v>91</v>
      </c>
      <c r="L25" s="257">
        <v>946.5</v>
      </c>
      <c r="M25" s="202">
        <v>9</v>
      </c>
      <c r="N25" s="260">
        <v>511</v>
      </c>
      <c r="O25" s="212">
        <v>720</v>
      </c>
      <c r="P25" s="212">
        <v>164</v>
      </c>
      <c r="Q25" s="257">
        <v>1089</v>
      </c>
      <c r="R25" s="202">
        <v>4</v>
      </c>
      <c r="S25" s="260">
        <v>712</v>
      </c>
      <c r="T25" s="212">
        <v>234</v>
      </c>
      <c r="U25" s="212">
        <v>100</v>
      </c>
      <c r="V25" s="212">
        <v>1113.5</v>
      </c>
      <c r="W25" s="256">
        <v>7</v>
      </c>
      <c r="X25" s="260">
        <v>454.5</v>
      </c>
      <c r="Y25" s="212">
        <v>387</v>
      </c>
      <c r="Z25" s="212">
        <v>113</v>
      </c>
      <c r="AA25" s="212">
        <v>1087</v>
      </c>
    </row>
    <row r="26" spans="1:27" s="188" customFormat="1" ht="15" customHeight="1">
      <c r="A26" s="211"/>
      <c r="B26" s="185" t="s">
        <v>366</v>
      </c>
      <c r="C26" s="202">
        <v>9</v>
      </c>
      <c r="D26" s="260">
        <v>469</v>
      </c>
      <c r="E26" s="212">
        <v>256</v>
      </c>
      <c r="F26" s="212">
        <v>0</v>
      </c>
      <c r="G26" s="212">
        <v>730</v>
      </c>
      <c r="H26" s="275">
        <v>13</v>
      </c>
      <c r="I26" s="260">
        <v>410</v>
      </c>
      <c r="J26" s="212">
        <v>228</v>
      </c>
      <c r="K26" s="212">
        <v>0</v>
      </c>
      <c r="L26" s="257">
        <v>719</v>
      </c>
      <c r="M26" s="202">
        <v>3</v>
      </c>
      <c r="N26" s="260">
        <v>310</v>
      </c>
      <c r="O26" s="212">
        <v>243</v>
      </c>
      <c r="P26" s="212">
        <v>0</v>
      </c>
      <c r="Q26" s="257">
        <v>595</v>
      </c>
      <c r="R26" s="202">
        <v>5</v>
      </c>
      <c r="S26" s="260">
        <v>386</v>
      </c>
      <c r="T26" s="212">
        <v>154</v>
      </c>
      <c r="U26" s="212">
        <v>0</v>
      </c>
      <c r="V26" s="212">
        <v>602</v>
      </c>
      <c r="W26" s="256">
        <v>7</v>
      </c>
      <c r="X26" s="260">
        <v>504</v>
      </c>
      <c r="Y26" s="212">
        <v>322</v>
      </c>
      <c r="Z26" s="212">
        <v>0</v>
      </c>
      <c r="AA26" s="212">
        <v>841</v>
      </c>
    </row>
    <row r="27" spans="1:27" s="188" customFormat="1" ht="15" customHeight="1">
      <c r="A27" s="213"/>
      <c r="B27" s="157" t="s">
        <v>36</v>
      </c>
      <c r="C27" s="331">
        <v>49</v>
      </c>
      <c r="D27" s="332">
        <v>415.5</v>
      </c>
      <c r="E27" s="333">
        <v>305</v>
      </c>
      <c r="F27" s="333">
        <v>71</v>
      </c>
      <c r="G27" s="333">
        <v>778.5</v>
      </c>
      <c r="H27" s="427">
        <v>58</v>
      </c>
      <c r="I27" s="332">
        <v>387.5</v>
      </c>
      <c r="J27" s="333">
        <v>346</v>
      </c>
      <c r="K27" s="333">
        <v>56</v>
      </c>
      <c r="L27" s="334">
        <v>849.5</v>
      </c>
      <c r="M27" s="331">
        <v>35</v>
      </c>
      <c r="N27" s="332">
        <v>430</v>
      </c>
      <c r="O27" s="333">
        <v>414</v>
      </c>
      <c r="P27" s="333">
        <v>121</v>
      </c>
      <c r="Q27" s="334">
        <v>901</v>
      </c>
      <c r="R27" s="331">
        <v>39</v>
      </c>
      <c r="S27" s="332">
        <v>382.5</v>
      </c>
      <c r="T27" s="333">
        <v>302</v>
      </c>
      <c r="U27" s="333">
        <v>52</v>
      </c>
      <c r="V27" s="333">
        <v>775</v>
      </c>
      <c r="W27" s="335">
        <v>50</v>
      </c>
      <c r="X27" s="332">
        <v>486.5</v>
      </c>
      <c r="Y27" s="333">
        <v>371.5</v>
      </c>
      <c r="Z27" s="333">
        <v>117.5</v>
      </c>
      <c r="AA27" s="333">
        <v>968.5</v>
      </c>
    </row>
    <row r="28" spans="1:27" s="188" customFormat="1" ht="15" customHeight="1">
      <c r="A28" s="6" t="s">
        <v>488</v>
      </c>
      <c r="B28" s="184" t="s">
        <v>205</v>
      </c>
      <c r="C28" s="202">
        <v>38</v>
      </c>
      <c r="D28" s="260">
        <v>367</v>
      </c>
      <c r="E28" s="212">
        <v>343.5</v>
      </c>
      <c r="F28" s="212">
        <v>127</v>
      </c>
      <c r="G28" s="212">
        <v>892</v>
      </c>
      <c r="H28" s="275">
        <v>44</v>
      </c>
      <c r="I28" s="260">
        <v>390</v>
      </c>
      <c r="J28" s="212">
        <v>387</v>
      </c>
      <c r="K28" s="212">
        <v>81</v>
      </c>
      <c r="L28" s="257">
        <v>1007</v>
      </c>
      <c r="M28" s="202">
        <v>30</v>
      </c>
      <c r="N28" s="260">
        <v>456</v>
      </c>
      <c r="O28" s="212">
        <v>411</v>
      </c>
      <c r="P28" s="212">
        <v>113</v>
      </c>
      <c r="Q28" s="257">
        <v>911</v>
      </c>
      <c r="R28" s="202">
        <v>39</v>
      </c>
      <c r="S28" s="260">
        <v>379</v>
      </c>
      <c r="T28" s="212">
        <v>393</v>
      </c>
      <c r="U28" s="212">
        <v>84</v>
      </c>
      <c r="V28" s="212">
        <v>791</v>
      </c>
      <c r="W28" s="256">
        <v>44</v>
      </c>
      <c r="X28" s="260">
        <v>446</v>
      </c>
      <c r="Y28" s="212">
        <v>418.5</v>
      </c>
      <c r="Z28" s="212">
        <v>141</v>
      </c>
      <c r="AA28" s="212">
        <v>976</v>
      </c>
    </row>
    <row r="29" spans="1:27" s="188" customFormat="1" ht="15" customHeight="1">
      <c r="A29" s="211"/>
      <c r="B29" s="185" t="s">
        <v>228</v>
      </c>
      <c r="C29" s="202">
        <v>7</v>
      </c>
      <c r="D29" s="260">
        <v>359</v>
      </c>
      <c r="E29" s="212">
        <v>927</v>
      </c>
      <c r="F29" s="212" t="s">
        <v>752</v>
      </c>
      <c r="G29" s="212">
        <v>1231</v>
      </c>
      <c r="H29" s="275">
        <v>3</v>
      </c>
      <c r="I29" s="260">
        <v>214</v>
      </c>
      <c r="J29" s="212">
        <v>312</v>
      </c>
      <c r="K29" s="212" t="s">
        <v>752</v>
      </c>
      <c r="L29" s="257">
        <v>619</v>
      </c>
      <c r="M29" s="202">
        <v>10</v>
      </c>
      <c r="N29" s="260">
        <v>306</v>
      </c>
      <c r="O29" s="212">
        <v>382.5</v>
      </c>
      <c r="P29" s="212" t="s">
        <v>752</v>
      </c>
      <c r="Q29" s="257">
        <v>714</v>
      </c>
      <c r="R29" s="202">
        <v>10</v>
      </c>
      <c r="S29" s="260">
        <v>287.5</v>
      </c>
      <c r="T29" s="212">
        <v>398</v>
      </c>
      <c r="U29" s="212" t="s">
        <v>752</v>
      </c>
      <c r="V29" s="212">
        <v>804</v>
      </c>
      <c r="W29" s="256">
        <v>7</v>
      </c>
      <c r="X29" s="260">
        <v>324</v>
      </c>
      <c r="Y29" s="212">
        <v>433</v>
      </c>
      <c r="Z29" s="212" t="s">
        <v>752</v>
      </c>
      <c r="AA29" s="212">
        <v>729.5</v>
      </c>
    </row>
    <row r="30" spans="1:27" s="188" customFormat="1" ht="15" customHeight="1">
      <c r="A30" s="211"/>
      <c r="B30" s="185" t="s">
        <v>556</v>
      </c>
      <c r="C30" s="202">
        <v>8</v>
      </c>
      <c r="D30" s="260">
        <v>345</v>
      </c>
      <c r="E30" s="212">
        <v>267.5</v>
      </c>
      <c r="F30" s="212" t="s">
        <v>752</v>
      </c>
      <c r="G30" s="212">
        <v>534</v>
      </c>
      <c r="H30" s="275">
        <v>8</v>
      </c>
      <c r="I30" s="260">
        <v>397</v>
      </c>
      <c r="J30" s="212">
        <v>193.5</v>
      </c>
      <c r="K30" s="212" t="s">
        <v>752</v>
      </c>
      <c r="L30" s="257">
        <v>643</v>
      </c>
      <c r="M30" s="202">
        <v>5</v>
      </c>
      <c r="N30" s="260">
        <v>409</v>
      </c>
      <c r="O30" s="212">
        <v>202</v>
      </c>
      <c r="P30" s="212" t="s">
        <v>752</v>
      </c>
      <c r="Q30" s="257">
        <v>576</v>
      </c>
      <c r="R30" s="202">
        <v>10</v>
      </c>
      <c r="S30" s="260">
        <v>575</v>
      </c>
      <c r="T30" s="212">
        <v>146</v>
      </c>
      <c r="U30" s="212" t="s">
        <v>752</v>
      </c>
      <c r="V30" s="212">
        <v>715</v>
      </c>
      <c r="W30" s="256">
        <v>8</v>
      </c>
      <c r="X30" s="260">
        <v>551</v>
      </c>
      <c r="Y30" s="212">
        <v>154</v>
      </c>
      <c r="Z30" s="212" t="s">
        <v>752</v>
      </c>
      <c r="AA30" s="212">
        <v>729</v>
      </c>
    </row>
    <row r="31" spans="1:27" s="188" customFormat="1" ht="15" customHeight="1">
      <c r="A31" s="211"/>
      <c r="B31" s="185" t="s">
        <v>227</v>
      </c>
      <c r="C31" s="202">
        <v>22</v>
      </c>
      <c r="D31" s="260">
        <v>507.5</v>
      </c>
      <c r="E31" s="212">
        <v>373</v>
      </c>
      <c r="F31" s="212">
        <v>128</v>
      </c>
      <c r="G31" s="212">
        <v>1019.5</v>
      </c>
      <c r="H31" s="275">
        <v>32</v>
      </c>
      <c r="I31" s="260">
        <v>456</v>
      </c>
      <c r="J31" s="212">
        <v>415</v>
      </c>
      <c r="K31" s="212">
        <v>86</v>
      </c>
      <c r="L31" s="257">
        <v>1200</v>
      </c>
      <c r="M31" s="202">
        <v>12</v>
      </c>
      <c r="N31" s="260">
        <v>462</v>
      </c>
      <c r="O31" s="212">
        <v>581.5</v>
      </c>
      <c r="P31" s="212">
        <v>121</v>
      </c>
      <c r="Q31" s="257">
        <v>1246</v>
      </c>
      <c r="R31" s="202">
        <v>18</v>
      </c>
      <c r="S31" s="260">
        <v>368</v>
      </c>
      <c r="T31" s="212">
        <v>397</v>
      </c>
      <c r="U31" s="212">
        <v>82.5</v>
      </c>
      <c r="V31" s="212">
        <v>841</v>
      </c>
      <c r="W31" s="256">
        <v>28</v>
      </c>
      <c r="X31" s="260">
        <v>504</v>
      </c>
      <c r="Y31" s="212">
        <v>485</v>
      </c>
      <c r="Z31" s="212">
        <v>146</v>
      </c>
      <c r="AA31" s="212">
        <v>1070</v>
      </c>
    </row>
    <row r="32" spans="1:27" s="188" customFormat="1" ht="15" customHeight="1">
      <c r="A32" s="211"/>
      <c r="B32" s="214" t="s">
        <v>229</v>
      </c>
      <c r="C32" s="215">
        <v>1</v>
      </c>
      <c r="D32" s="261">
        <v>319</v>
      </c>
      <c r="E32" s="216">
        <v>351</v>
      </c>
      <c r="F32" s="216">
        <v>71</v>
      </c>
      <c r="G32" s="216">
        <v>741</v>
      </c>
      <c r="H32" s="426">
        <v>1</v>
      </c>
      <c r="I32" s="261">
        <v>239</v>
      </c>
      <c r="J32" s="216">
        <v>216</v>
      </c>
      <c r="K32" s="216">
        <v>28</v>
      </c>
      <c r="L32" s="259">
        <v>456</v>
      </c>
      <c r="M32" s="215">
        <v>3</v>
      </c>
      <c r="N32" s="261">
        <v>531</v>
      </c>
      <c r="O32" s="216">
        <v>455</v>
      </c>
      <c r="P32" s="216">
        <v>10</v>
      </c>
      <c r="Q32" s="259">
        <v>1089</v>
      </c>
      <c r="R32" s="215">
        <v>1</v>
      </c>
      <c r="S32" s="261">
        <v>251</v>
      </c>
      <c r="T32" s="216">
        <v>715</v>
      </c>
      <c r="U32" s="216">
        <v>92</v>
      </c>
      <c r="V32" s="216">
        <v>1058</v>
      </c>
      <c r="W32" s="258">
        <v>1</v>
      </c>
      <c r="X32" s="261">
        <v>349</v>
      </c>
      <c r="Y32" s="216">
        <v>912</v>
      </c>
      <c r="Z32" s="216">
        <v>63</v>
      </c>
      <c r="AA32" s="216">
        <v>1324</v>
      </c>
    </row>
    <row r="33" spans="1:27" s="188" customFormat="1" ht="15" customHeight="1">
      <c r="A33" s="211"/>
      <c r="B33" s="184" t="s">
        <v>286</v>
      </c>
      <c r="C33" s="202">
        <v>35</v>
      </c>
      <c r="D33" s="260">
        <v>428</v>
      </c>
      <c r="E33" s="212">
        <v>348</v>
      </c>
      <c r="F33" s="212">
        <v>31</v>
      </c>
      <c r="G33" s="212">
        <v>709</v>
      </c>
      <c r="H33" s="275">
        <v>28</v>
      </c>
      <c r="I33" s="260">
        <v>410</v>
      </c>
      <c r="J33" s="212">
        <v>346.5</v>
      </c>
      <c r="K33" s="212">
        <v>3.5</v>
      </c>
      <c r="L33" s="257">
        <v>796.5</v>
      </c>
      <c r="M33" s="202">
        <v>17</v>
      </c>
      <c r="N33" s="260">
        <v>376</v>
      </c>
      <c r="O33" s="212">
        <v>413</v>
      </c>
      <c r="P33" s="212">
        <v>0</v>
      </c>
      <c r="Q33" s="257">
        <v>855</v>
      </c>
      <c r="R33" s="202">
        <v>18</v>
      </c>
      <c r="S33" s="260">
        <v>479</v>
      </c>
      <c r="T33" s="212">
        <v>239.5</v>
      </c>
      <c r="U33" s="212">
        <v>0</v>
      </c>
      <c r="V33" s="212">
        <v>749</v>
      </c>
      <c r="W33" s="256">
        <v>16</v>
      </c>
      <c r="X33" s="260">
        <v>468.5</v>
      </c>
      <c r="Y33" s="212">
        <v>342</v>
      </c>
      <c r="Z33" s="212">
        <v>38.5</v>
      </c>
      <c r="AA33" s="212">
        <v>927.5</v>
      </c>
    </row>
    <row r="34" spans="1:27" s="188" customFormat="1" ht="15" customHeight="1">
      <c r="A34" s="211"/>
      <c r="B34" s="279" t="s">
        <v>365</v>
      </c>
      <c r="C34" s="202">
        <v>26</v>
      </c>
      <c r="D34" s="260">
        <v>408</v>
      </c>
      <c r="E34" s="212">
        <v>348</v>
      </c>
      <c r="F34" s="212">
        <v>52</v>
      </c>
      <c r="G34" s="212">
        <v>709</v>
      </c>
      <c r="H34" s="275">
        <v>15</v>
      </c>
      <c r="I34" s="260">
        <v>400.5</v>
      </c>
      <c r="J34" s="212">
        <v>369</v>
      </c>
      <c r="K34" s="212">
        <v>106</v>
      </c>
      <c r="L34" s="257">
        <v>987</v>
      </c>
      <c r="M34" s="202">
        <v>10</v>
      </c>
      <c r="N34" s="260">
        <v>523.5</v>
      </c>
      <c r="O34" s="212">
        <v>606.5</v>
      </c>
      <c r="P34" s="212">
        <v>155.5</v>
      </c>
      <c r="Q34" s="257">
        <v>1104.5</v>
      </c>
      <c r="R34" s="202">
        <v>5</v>
      </c>
      <c r="S34" s="260">
        <v>712</v>
      </c>
      <c r="T34" s="212">
        <v>409</v>
      </c>
      <c r="U34" s="212">
        <v>90</v>
      </c>
      <c r="V34" s="212">
        <v>1113.5</v>
      </c>
      <c r="W34" s="256">
        <v>9</v>
      </c>
      <c r="X34" s="260">
        <v>430</v>
      </c>
      <c r="Y34" s="212">
        <v>455</v>
      </c>
      <c r="Z34" s="212">
        <v>132</v>
      </c>
      <c r="AA34" s="212">
        <v>1213</v>
      </c>
    </row>
    <row r="35" spans="1:27" s="188" customFormat="1" ht="15" customHeight="1">
      <c r="A35" s="211"/>
      <c r="B35" s="279" t="s">
        <v>366</v>
      </c>
      <c r="C35" s="202">
        <v>9</v>
      </c>
      <c r="D35" s="260">
        <v>469</v>
      </c>
      <c r="E35" s="212">
        <v>256</v>
      </c>
      <c r="F35" s="212">
        <v>0</v>
      </c>
      <c r="G35" s="212">
        <v>730</v>
      </c>
      <c r="H35" s="275">
        <v>13</v>
      </c>
      <c r="I35" s="260">
        <v>410</v>
      </c>
      <c r="J35" s="212">
        <v>228</v>
      </c>
      <c r="K35" s="212">
        <v>0</v>
      </c>
      <c r="L35" s="257">
        <v>719</v>
      </c>
      <c r="M35" s="202">
        <v>7</v>
      </c>
      <c r="N35" s="260">
        <v>300</v>
      </c>
      <c r="O35" s="212">
        <v>260</v>
      </c>
      <c r="P35" s="212">
        <v>0</v>
      </c>
      <c r="Q35" s="257">
        <v>480</v>
      </c>
      <c r="R35" s="202">
        <v>13</v>
      </c>
      <c r="S35" s="260">
        <v>479</v>
      </c>
      <c r="T35" s="212">
        <v>239</v>
      </c>
      <c r="U35" s="212">
        <v>0</v>
      </c>
      <c r="V35" s="212">
        <v>749</v>
      </c>
      <c r="W35" s="256">
        <v>7</v>
      </c>
      <c r="X35" s="260">
        <v>504</v>
      </c>
      <c r="Y35" s="212">
        <v>322</v>
      </c>
      <c r="Z35" s="212">
        <v>0</v>
      </c>
      <c r="AA35" s="212">
        <v>841</v>
      </c>
    </row>
    <row r="36" spans="1:27" s="188" customFormat="1" ht="15" customHeight="1">
      <c r="A36" s="213"/>
      <c r="B36" s="157" t="s">
        <v>36</v>
      </c>
      <c r="C36" s="331">
        <v>73</v>
      </c>
      <c r="D36" s="332">
        <v>415.5</v>
      </c>
      <c r="E36" s="333">
        <v>345</v>
      </c>
      <c r="F36" s="333">
        <v>67.5</v>
      </c>
      <c r="G36" s="333">
        <v>822</v>
      </c>
      <c r="H36" s="427">
        <v>72</v>
      </c>
      <c r="I36" s="332">
        <v>403</v>
      </c>
      <c r="J36" s="333">
        <v>358</v>
      </c>
      <c r="K36" s="333">
        <v>69</v>
      </c>
      <c r="L36" s="334">
        <v>907</v>
      </c>
      <c r="M36" s="331">
        <v>47</v>
      </c>
      <c r="N36" s="332">
        <v>424</v>
      </c>
      <c r="O36" s="333">
        <v>413</v>
      </c>
      <c r="P36" s="333">
        <v>74</v>
      </c>
      <c r="Q36" s="334">
        <v>906</v>
      </c>
      <c r="R36" s="331">
        <v>57</v>
      </c>
      <c r="S36" s="332">
        <v>433</v>
      </c>
      <c r="T36" s="333">
        <v>302</v>
      </c>
      <c r="U36" s="333">
        <v>42</v>
      </c>
      <c r="V36" s="333">
        <v>788</v>
      </c>
      <c r="W36" s="335">
        <v>60</v>
      </c>
      <c r="X36" s="332">
        <v>458</v>
      </c>
      <c r="Y36" s="333">
        <v>391.5</v>
      </c>
      <c r="Z36" s="333">
        <v>113</v>
      </c>
      <c r="AA36" s="333">
        <v>961</v>
      </c>
    </row>
    <row r="37" spans="1:27" ht="15" customHeight="1"/>
    <row r="38" spans="1:27" ht="15" customHeight="1">
      <c r="A38" s="324" t="s">
        <v>329</v>
      </c>
      <c r="B38" s="326"/>
      <c r="C38" s="326"/>
      <c r="D38" s="326"/>
      <c r="E38" s="326"/>
      <c r="F38" s="326"/>
      <c r="G38" s="326"/>
      <c r="H38" s="326"/>
      <c r="I38" s="326"/>
      <c r="J38" s="326"/>
      <c r="K38" s="326"/>
      <c r="L38" s="326"/>
      <c r="M38" s="326"/>
      <c r="N38" s="326"/>
      <c r="O38" s="326"/>
      <c r="P38" s="326"/>
      <c r="Q38" s="326"/>
      <c r="R38" s="326"/>
      <c r="S38" s="326"/>
      <c r="T38" s="326"/>
      <c r="U38" s="326"/>
      <c r="V38" s="326"/>
      <c r="W38" s="326"/>
      <c r="X38" s="326"/>
      <c r="Y38" s="326"/>
      <c r="Z38" s="326"/>
      <c r="AA38" s="326"/>
    </row>
    <row r="39" spans="1:27" s="164" customFormat="1" ht="15" customHeight="1">
      <c r="C39" s="573" t="str">
        <f>'Table Of Contents'!$C$4</f>
        <v>July 2017 to June 2018</v>
      </c>
      <c r="D39" s="573"/>
      <c r="E39" s="573"/>
      <c r="F39" s="573"/>
      <c r="G39" s="574"/>
      <c r="H39" s="573" t="str">
        <f>'Table Of Contents'!$D$4</f>
        <v>July 2018 to June 2019</v>
      </c>
      <c r="I39" s="573"/>
      <c r="J39" s="573"/>
      <c r="K39" s="573"/>
      <c r="L39" s="574"/>
      <c r="M39" s="573" t="str">
        <f>'Table Of Contents'!$E$4</f>
        <v>July 2019 to June 2020</v>
      </c>
      <c r="N39" s="573"/>
      <c r="O39" s="573"/>
      <c r="P39" s="573"/>
      <c r="Q39" s="574"/>
      <c r="R39" s="573" t="str">
        <f>'Table Of Contents'!$F$4</f>
        <v>July 2020 to June 2021</v>
      </c>
      <c r="S39" s="573"/>
      <c r="T39" s="573"/>
      <c r="U39" s="573"/>
      <c r="V39" s="574"/>
      <c r="W39" s="575" t="str">
        <f>'Table Of Contents'!$G$4</f>
        <v>July 2021 to June 2022</v>
      </c>
      <c r="X39" s="573"/>
      <c r="Y39" s="573"/>
      <c r="Z39" s="573"/>
      <c r="AA39" s="573"/>
    </row>
    <row r="40" spans="1:27" s="188" customFormat="1" ht="31.5" customHeight="1">
      <c r="A40" s="217" t="s">
        <v>237</v>
      </c>
      <c r="B40" s="217" t="s">
        <v>238</v>
      </c>
      <c r="C40" s="210" t="s">
        <v>150</v>
      </c>
      <c r="D40" s="263" t="s">
        <v>207</v>
      </c>
      <c r="E40" s="265" t="s">
        <v>24</v>
      </c>
      <c r="F40" s="265" t="s">
        <v>25</v>
      </c>
      <c r="G40" s="264" t="s">
        <v>208</v>
      </c>
      <c r="H40" s="210" t="s">
        <v>150</v>
      </c>
      <c r="I40" s="263" t="s">
        <v>207</v>
      </c>
      <c r="J40" s="265" t="s">
        <v>24</v>
      </c>
      <c r="K40" s="265" t="s">
        <v>25</v>
      </c>
      <c r="L40" s="264" t="s">
        <v>208</v>
      </c>
      <c r="M40" s="210" t="s">
        <v>150</v>
      </c>
      <c r="N40" s="263" t="s">
        <v>207</v>
      </c>
      <c r="O40" s="265" t="s">
        <v>24</v>
      </c>
      <c r="P40" s="265" t="s">
        <v>25</v>
      </c>
      <c r="Q40" s="264" t="s">
        <v>208</v>
      </c>
      <c r="R40" s="210" t="s">
        <v>150</v>
      </c>
      <c r="S40" s="263" t="s">
        <v>207</v>
      </c>
      <c r="T40" s="265" t="s">
        <v>24</v>
      </c>
      <c r="U40" s="265" t="s">
        <v>25</v>
      </c>
      <c r="V40" s="264" t="s">
        <v>208</v>
      </c>
      <c r="W40" s="255" t="s">
        <v>150</v>
      </c>
      <c r="X40" s="263" t="s">
        <v>207</v>
      </c>
      <c r="Y40" s="265" t="s">
        <v>24</v>
      </c>
      <c r="Z40" s="265" t="s">
        <v>25</v>
      </c>
      <c r="AA40" s="265" t="s">
        <v>208</v>
      </c>
    </row>
    <row r="41" spans="1:27" ht="15" customHeight="1">
      <c r="A41" s="211" t="s">
        <v>385</v>
      </c>
      <c r="B41" s="184" t="s">
        <v>205</v>
      </c>
      <c r="C41" s="202">
        <v>539</v>
      </c>
      <c r="D41" s="260">
        <v>234</v>
      </c>
      <c r="E41" s="212">
        <v>379</v>
      </c>
      <c r="F41" s="212">
        <v>81</v>
      </c>
      <c r="G41" s="212">
        <v>720</v>
      </c>
      <c r="H41" s="256">
        <v>542</v>
      </c>
      <c r="I41" s="260">
        <v>246.5</v>
      </c>
      <c r="J41" s="212">
        <v>400</v>
      </c>
      <c r="K41" s="212">
        <v>79</v>
      </c>
      <c r="L41" s="212">
        <v>755.5</v>
      </c>
      <c r="M41" s="256">
        <v>440</v>
      </c>
      <c r="N41" s="260">
        <v>233</v>
      </c>
      <c r="O41" s="212">
        <v>389.5</v>
      </c>
      <c r="P41" s="212">
        <v>97</v>
      </c>
      <c r="Q41" s="212">
        <v>723</v>
      </c>
      <c r="R41" s="256">
        <v>473</v>
      </c>
      <c r="S41" s="260">
        <v>257</v>
      </c>
      <c r="T41" s="212">
        <v>390</v>
      </c>
      <c r="U41" s="212">
        <v>86</v>
      </c>
      <c r="V41" s="212">
        <v>731.5</v>
      </c>
      <c r="W41" s="256">
        <v>384</v>
      </c>
      <c r="X41" s="260">
        <v>248</v>
      </c>
      <c r="Y41" s="212">
        <v>399</v>
      </c>
      <c r="Z41" s="212">
        <v>98</v>
      </c>
      <c r="AA41" s="212">
        <v>771</v>
      </c>
    </row>
    <row r="42" spans="1:27" ht="15" customHeight="1">
      <c r="A42" s="211"/>
      <c r="B42" s="185" t="s">
        <v>228</v>
      </c>
      <c r="C42" s="202">
        <v>262</v>
      </c>
      <c r="D42" s="260">
        <v>214</v>
      </c>
      <c r="E42" s="212">
        <v>354.5</v>
      </c>
      <c r="F42" s="212" t="s">
        <v>752</v>
      </c>
      <c r="G42" s="212">
        <v>618</v>
      </c>
      <c r="H42" s="256">
        <v>257</v>
      </c>
      <c r="I42" s="260">
        <v>221</v>
      </c>
      <c r="J42" s="212">
        <v>398</v>
      </c>
      <c r="K42" s="212" t="s">
        <v>752</v>
      </c>
      <c r="L42" s="212">
        <v>670</v>
      </c>
      <c r="M42" s="256">
        <v>197</v>
      </c>
      <c r="N42" s="260">
        <v>225</v>
      </c>
      <c r="O42" s="212">
        <v>393</v>
      </c>
      <c r="P42" s="212" t="s">
        <v>752</v>
      </c>
      <c r="Q42" s="212">
        <v>626.5</v>
      </c>
      <c r="R42" s="256">
        <v>234</v>
      </c>
      <c r="S42" s="260">
        <v>237</v>
      </c>
      <c r="T42" s="212">
        <v>384</v>
      </c>
      <c r="U42" s="212" t="s">
        <v>752</v>
      </c>
      <c r="V42" s="212">
        <v>663</v>
      </c>
      <c r="W42" s="256">
        <v>183</v>
      </c>
      <c r="X42" s="260">
        <v>240</v>
      </c>
      <c r="Y42" s="212">
        <v>401</v>
      </c>
      <c r="Z42" s="212" t="s">
        <v>752</v>
      </c>
      <c r="AA42" s="212">
        <v>670</v>
      </c>
    </row>
    <row r="43" spans="1:27" ht="15" customHeight="1">
      <c r="A43" s="211"/>
      <c r="B43" s="185" t="s">
        <v>556</v>
      </c>
      <c r="C43" s="202">
        <v>10</v>
      </c>
      <c r="D43" s="260">
        <v>176.5</v>
      </c>
      <c r="E43" s="212">
        <v>414.5</v>
      </c>
      <c r="F43" s="212">
        <v>0</v>
      </c>
      <c r="G43" s="212">
        <v>634.5</v>
      </c>
      <c r="H43" s="256">
        <v>9</v>
      </c>
      <c r="I43" s="260">
        <v>361</v>
      </c>
      <c r="J43" s="212">
        <v>392</v>
      </c>
      <c r="K43" s="212">
        <v>0</v>
      </c>
      <c r="L43" s="212">
        <v>780</v>
      </c>
      <c r="M43" s="256">
        <v>12</v>
      </c>
      <c r="N43" s="260">
        <v>318</v>
      </c>
      <c r="O43" s="212">
        <v>242</v>
      </c>
      <c r="P43" s="212" t="s">
        <v>752</v>
      </c>
      <c r="Q43" s="212">
        <v>624</v>
      </c>
      <c r="R43" s="256">
        <v>7</v>
      </c>
      <c r="S43" s="260">
        <v>510</v>
      </c>
      <c r="T43" s="212">
        <v>385</v>
      </c>
      <c r="U43" s="212" t="s">
        <v>752</v>
      </c>
      <c r="V43" s="212">
        <v>1016</v>
      </c>
      <c r="W43" s="256">
        <v>9</v>
      </c>
      <c r="X43" s="260">
        <v>281</v>
      </c>
      <c r="Y43" s="212">
        <v>285</v>
      </c>
      <c r="Z43" s="212" t="s">
        <v>752</v>
      </c>
      <c r="AA43" s="212">
        <v>563</v>
      </c>
    </row>
    <row r="44" spans="1:27" ht="15" customHeight="1">
      <c r="A44" s="211"/>
      <c r="B44" s="185" t="s">
        <v>227</v>
      </c>
      <c r="C44" s="202">
        <v>225</v>
      </c>
      <c r="D44" s="260">
        <v>255</v>
      </c>
      <c r="E44" s="212">
        <v>433</v>
      </c>
      <c r="F44" s="212">
        <v>98.5</v>
      </c>
      <c r="G44" s="212">
        <v>835.5</v>
      </c>
      <c r="H44" s="256">
        <v>248</v>
      </c>
      <c r="I44" s="260">
        <v>263</v>
      </c>
      <c r="J44" s="212">
        <v>443</v>
      </c>
      <c r="K44" s="212">
        <v>85</v>
      </c>
      <c r="L44" s="212">
        <v>856</v>
      </c>
      <c r="M44" s="256">
        <v>211</v>
      </c>
      <c r="N44" s="260">
        <v>237</v>
      </c>
      <c r="O44" s="212">
        <v>413</v>
      </c>
      <c r="P44" s="212">
        <v>100</v>
      </c>
      <c r="Q44" s="212">
        <v>816</v>
      </c>
      <c r="R44" s="256">
        <v>206</v>
      </c>
      <c r="S44" s="260">
        <v>261</v>
      </c>
      <c r="T44" s="212">
        <v>404.5</v>
      </c>
      <c r="U44" s="212">
        <v>91</v>
      </c>
      <c r="V44" s="212">
        <v>831</v>
      </c>
      <c r="W44" s="256">
        <v>168</v>
      </c>
      <c r="X44" s="260">
        <v>257.5</v>
      </c>
      <c r="Y44" s="212">
        <v>416.5</v>
      </c>
      <c r="Z44" s="212">
        <v>105</v>
      </c>
      <c r="AA44" s="212">
        <v>817.5</v>
      </c>
    </row>
    <row r="45" spans="1:27" s="164" customFormat="1" ht="15" customHeight="1">
      <c r="A45" s="211"/>
      <c r="B45" s="214" t="s">
        <v>229</v>
      </c>
      <c r="C45" s="215">
        <v>42</v>
      </c>
      <c r="D45" s="261">
        <v>253</v>
      </c>
      <c r="E45" s="216">
        <v>363.5</v>
      </c>
      <c r="F45" s="216">
        <v>0</v>
      </c>
      <c r="G45" s="259">
        <v>727</v>
      </c>
      <c r="H45" s="215">
        <v>28</v>
      </c>
      <c r="I45" s="261">
        <v>249.5</v>
      </c>
      <c r="J45" s="216">
        <v>333.5</v>
      </c>
      <c r="K45" s="216">
        <v>0</v>
      </c>
      <c r="L45" s="259">
        <v>604</v>
      </c>
      <c r="M45" s="215">
        <v>20</v>
      </c>
      <c r="N45" s="261">
        <v>229</v>
      </c>
      <c r="O45" s="216">
        <v>323.5</v>
      </c>
      <c r="P45" s="216">
        <v>0</v>
      </c>
      <c r="Q45" s="259">
        <v>576</v>
      </c>
      <c r="R45" s="215">
        <v>26</v>
      </c>
      <c r="S45" s="261">
        <v>266</v>
      </c>
      <c r="T45" s="216">
        <v>389</v>
      </c>
      <c r="U45" s="216">
        <v>0</v>
      </c>
      <c r="V45" s="259">
        <v>792.5</v>
      </c>
      <c r="W45" s="258">
        <v>24</v>
      </c>
      <c r="X45" s="261">
        <v>282.5</v>
      </c>
      <c r="Y45" s="216">
        <v>372</v>
      </c>
      <c r="Z45" s="216">
        <v>0</v>
      </c>
      <c r="AA45" s="216">
        <v>784</v>
      </c>
    </row>
    <row r="46" spans="1:27" s="164" customFormat="1" ht="15" customHeight="1">
      <c r="A46" s="211"/>
      <c r="B46" s="184" t="s">
        <v>286</v>
      </c>
      <c r="C46" s="202">
        <v>1628</v>
      </c>
      <c r="D46" s="260">
        <v>229</v>
      </c>
      <c r="E46" s="212">
        <v>258</v>
      </c>
      <c r="F46" s="212">
        <v>0</v>
      </c>
      <c r="G46" s="257">
        <v>537</v>
      </c>
      <c r="H46" s="202">
        <v>1781</v>
      </c>
      <c r="I46" s="260">
        <v>231</v>
      </c>
      <c r="J46" s="212">
        <v>232</v>
      </c>
      <c r="K46" s="212">
        <v>0</v>
      </c>
      <c r="L46" s="257">
        <v>518</v>
      </c>
      <c r="M46" s="202">
        <v>1234</v>
      </c>
      <c r="N46" s="260">
        <v>259</v>
      </c>
      <c r="O46" s="212">
        <v>232</v>
      </c>
      <c r="P46" s="212">
        <v>0</v>
      </c>
      <c r="Q46" s="257">
        <v>517.5</v>
      </c>
      <c r="R46" s="202">
        <v>1146</v>
      </c>
      <c r="S46" s="260">
        <v>267</v>
      </c>
      <c r="T46" s="212">
        <v>185</v>
      </c>
      <c r="U46" s="212">
        <v>0</v>
      </c>
      <c r="V46" s="257">
        <v>477.5</v>
      </c>
      <c r="W46" s="256">
        <v>1080</v>
      </c>
      <c r="X46" s="260">
        <v>275</v>
      </c>
      <c r="Y46" s="212">
        <v>189</v>
      </c>
      <c r="Z46" s="212">
        <v>0</v>
      </c>
      <c r="AA46" s="212">
        <v>498</v>
      </c>
    </row>
    <row r="47" spans="1:27" s="164" customFormat="1" ht="15" customHeight="1">
      <c r="A47" s="211"/>
      <c r="B47" s="279" t="s">
        <v>365</v>
      </c>
      <c r="C47" s="202">
        <v>667</v>
      </c>
      <c r="D47" s="260">
        <v>251</v>
      </c>
      <c r="E47" s="212">
        <v>292</v>
      </c>
      <c r="F47" s="212">
        <v>87.5</v>
      </c>
      <c r="G47" s="257">
        <v>702</v>
      </c>
      <c r="H47" s="202">
        <v>652</v>
      </c>
      <c r="I47" s="260">
        <v>258</v>
      </c>
      <c r="J47" s="212">
        <v>306.5</v>
      </c>
      <c r="K47" s="212">
        <v>109</v>
      </c>
      <c r="L47" s="257">
        <v>730</v>
      </c>
      <c r="M47" s="202">
        <v>488</v>
      </c>
      <c r="N47" s="260">
        <v>276.5</v>
      </c>
      <c r="O47" s="212">
        <v>326</v>
      </c>
      <c r="P47" s="212">
        <v>95</v>
      </c>
      <c r="Q47" s="257">
        <v>750.5</v>
      </c>
      <c r="R47" s="202">
        <v>350</v>
      </c>
      <c r="S47" s="260">
        <v>292</v>
      </c>
      <c r="T47" s="212">
        <v>322.5</v>
      </c>
      <c r="U47" s="212">
        <v>80</v>
      </c>
      <c r="V47" s="257">
        <v>760.5</v>
      </c>
      <c r="W47" s="256">
        <v>330</v>
      </c>
      <c r="X47" s="260">
        <v>278</v>
      </c>
      <c r="Y47" s="212">
        <v>273</v>
      </c>
      <c r="Z47" s="212">
        <v>77</v>
      </c>
      <c r="AA47" s="212">
        <v>652.5</v>
      </c>
    </row>
    <row r="48" spans="1:27" s="164" customFormat="1" ht="15" customHeight="1">
      <c r="A48" s="211"/>
      <c r="B48" s="185" t="s">
        <v>366</v>
      </c>
      <c r="C48" s="202">
        <v>961</v>
      </c>
      <c r="D48" s="260">
        <v>216</v>
      </c>
      <c r="E48" s="212">
        <v>222</v>
      </c>
      <c r="F48" s="212">
        <v>0</v>
      </c>
      <c r="G48" s="257">
        <v>446</v>
      </c>
      <c r="H48" s="202">
        <v>1129</v>
      </c>
      <c r="I48" s="260">
        <v>216</v>
      </c>
      <c r="J48" s="212">
        <v>191</v>
      </c>
      <c r="K48" s="212">
        <v>0</v>
      </c>
      <c r="L48" s="257">
        <v>434</v>
      </c>
      <c r="M48" s="202">
        <v>746</v>
      </c>
      <c r="N48" s="260">
        <v>249</v>
      </c>
      <c r="O48" s="212">
        <v>163</v>
      </c>
      <c r="P48" s="212">
        <v>0</v>
      </c>
      <c r="Q48" s="257">
        <v>449</v>
      </c>
      <c r="R48" s="202">
        <v>796</v>
      </c>
      <c r="S48" s="260">
        <v>262</v>
      </c>
      <c r="T48" s="212">
        <v>147</v>
      </c>
      <c r="U48" s="212">
        <v>0</v>
      </c>
      <c r="V48" s="257">
        <v>430</v>
      </c>
      <c r="W48" s="256">
        <v>750</v>
      </c>
      <c r="X48" s="260">
        <v>275</v>
      </c>
      <c r="Y48" s="212">
        <v>161</v>
      </c>
      <c r="Z48" s="212">
        <v>0</v>
      </c>
      <c r="AA48" s="212">
        <v>450</v>
      </c>
    </row>
    <row r="49" spans="1:27" s="164" customFormat="1" ht="18.75" customHeight="1">
      <c r="A49" s="213"/>
      <c r="B49" s="157" t="s">
        <v>36</v>
      </c>
      <c r="C49" s="331">
        <v>2167</v>
      </c>
      <c r="D49" s="332">
        <v>230</v>
      </c>
      <c r="E49" s="333">
        <v>284</v>
      </c>
      <c r="F49" s="333">
        <v>0</v>
      </c>
      <c r="G49" s="334">
        <v>574</v>
      </c>
      <c r="H49" s="331">
        <v>2323</v>
      </c>
      <c r="I49" s="332">
        <v>232.5</v>
      </c>
      <c r="J49" s="333">
        <v>276</v>
      </c>
      <c r="K49" s="333">
        <v>0</v>
      </c>
      <c r="L49" s="334">
        <v>569</v>
      </c>
      <c r="M49" s="331">
        <v>1674</v>
      </c>
      <c r="N49" s="332">
        <v>252</v>
      </c>
      <c r="O49" s="333">
        <v>279</v>
      </c>
      <c r="P49" s="333">
        <v>0</v>
      </c>
      <c r="Q49" s="334">
        <v>573</v>
      </c>
      <c r="R49" s="331">
        <v>1619</v>
      </c>
      <c r="S49" s="332">
        <v>264</v>
      </c>
      <c r="T49" s="333">
        <v>234</v>
      </c>
      <c r="U49" s="333">
        <v>0</v>
      </c>
      <c r="V49" s="334">
        <v>549.5</v>
      </c>
      <c r="W49" s="335">
        <v>1464</v>
      </c>
      <c r="X49" s="332">
        <v>269</v>
      </c>
      <c r="Y49" s="333">
        <v>237</v>
      </c>
      <c r="Z49" s="333">
        <v>0</v>
      </c>
      <c r="AA49" s="333">
        <v>557.5</v>
      </c>
    </row>
    <row r="50" spans="1:27" ht="15" customHeight="1">
      <c r="A50" s="211" t="s">
        <v>486</v>
      </c>
      <c r="B50" s="184" t="s">
        <v>205</v>
      </c>
      <c r="C50" s="202">
        <v>172</v>
      </c>
      <c r="D50" s="260">
        <v>238</v>
      </c>
      <c r="E50" s="212">
        <v>330</v>
      </c>
      <c r="F50" s="212">
        <v>88</v>
      </c>
      <c r="G50" s="212">
        <v>687</v>
      </c>
      <c r="H50" s="256">
        <v>151</v>
      </c>
      <c r="I50" s="260">
        <v>241</v>
      </c>
      <c r="J50" s="212">
        <v>329.5</v>
      </c>
      <c r="K50" s="212">
        <v>92</v>
      </c>
      <c r="L50" s="212">
        <v>647.5</v>
      </c>
      <c r="M50" s="256">
        <v>140</v>
      </c>
      <c r="N50" s="260">
        <v>256</v>
      </c>
      <c r="O50" s="212">
        <v>330</v>
      </c>
      <c r="P50" s="212">
        <v>80.5</v>
      </c>
      <c r="Q50" s="212">
        <v>721</v>
      </c>
      <c r="R50" s="256">
        <v>129</v>
      </c>
      <c r="S50" s="260">
        <v>265</v>
      </c>
      <c r="T50" s="212">
        <v>353</v>
      </c>
      <c r="U50" s="212">
        <v>76</v>
      </c>
      <c r="V50" s="212">
        <v>787</v>
      </c>
      <c r="W50" s="256">
        <v>90</v>
      </c>
      <c r="X50" s="260">
        <v>251</v>
      </c>
      <c r="Y50" s="212">
        <v>340</v>
      </c>
      <c r="Z50" s="212">
        <v>65</v>
      </c>
      <c r="AA50" s="212">
        <v>668</v>
      </c>
    </row>
    <row r="51" spans="1:27" ht="15" customHeight="1">
      <c r="A51" s="211"/>
      <c r="B51" s="185" t="s">
        <v>228</v>
      </c>
      <c r="C51" s="202">
        <v>43</v>
      </c>
      <c r="D51" s="260">
        <v>182</v>
      </c>
      <c r="E51" s="212">
        <v>327</v>
      </c>
      <c r="F51" s="212" t="s">
        <v>752</v>
      </c>
      <c r="G51" s="212">
        <v>491</v>
      </c>
      <c r="H51" s="256">
        <v>42</v>
      </c>
      <c r="I51" s="260">
        <v>205.5</v>
      </c>
      <c r="J51" s="212">
        <v>287.5</v>
      </c>
      <c r="K51" s="212" t="s">
        <v>752</v>
      </c>
      <c r="L51" s="212">
        <v>516</v>
      </c>
      <c r="M51" s="256">
        <v>26</v>
      </c>
      <c r="N51" s="260">
        <v>244.5</v>
      </c>
      <c r="O51" s="212">
        <v>265.5</v>
      </c>
      <c r="P51" s="212" t="s">
        <v>752</v>
      </c>
      <c r="Q51" s="212">
        <v>526.5</v>
      </c>
      <c r="R51" s="256">
        <v>36</v>
      </c>
      <c r="S51" s="260">
        <v>247</v>
      </c>
      <c r="T51" s="212">
        <v>315.5</v>
      </c>
      <c r="U51" s="212" t="s">
        <v>752</v>
      </c>
      <c r="V51" s="212">
        <v>581</v>
      </c>
      <c r="W51" s="256">
        <v>15</v>
      </c>
      <c r="X51" s="260">
        <v>224</v>
      </c>
      <c r="Y51" s="212">
        <v>321</v>
      </c>
      <c r="Z51" s="212" t="s">
        <v>752</v>
      </c>
      <c r="AA51" s="212">
        <v>575</v>
      </c>
    </row>
    <row r="52" spans="1:27" ht="15" customHeight="1">
      <c r="A52" s="211"/>
      <c r="B52" s="185" t="s">
        <v>556</v>
      </c>
      <c r="C52" s="202">
        <v>7</v>
      </c>
      <c r="D52" s="260">
        <v>386.5</v>
      </c>
      <c r="E52" s="212">
        <v>279</v>
      </c>
      <c r="F52" s="212" t="s">
        <v>752</v>
      </c>
      <c r="G52" s="212">
        <v>692.5</v>
      </c>
      <c r="H52" s="256">
        <v>10</v>
      </c>
      <c r="I52" s="260">
        <v>348</v>
      </c>
      <c r="J52" s="212">
        <v>232</v>
      </c>
      <c r="K52" s="212" t="s">
        <v>752</v>
      </c>
      <c r="L52" s="212">
        <v>691</v>
      </c>
      <c r="M52" s="256">
        <v>8</v>
      </c>
      <c r="N52" s="260">
        <v>302</v>
      </c>
      <c r="O52" s="212">
        <v>149.5</v>
      </c>
      <c r="P52" s="212" t="s">
        <v>752</v>
      </c>
      <c r="Q52" s="212">
        <v>503</v>
      </c>
      <c r="R52" s="256">
        <v>8</v>
      </c>
      <c r="S52" s="260">
        <v>204</v>
      </c>
      <c r="T52" s="212">
        <v>223.5</v>
      </c>
      <c r="U52" s="212" t="s">
        <v>752</v>
      </c>
      <c r="V52" s="212">
        <v>427</v>
      </c>
      <c r="W52" s="256">
        <v>9</v>
      </c>
      <c r="X52" s="260">
        <v>294</v>
      </c>
      <c r="Y52" s="212">
        <v>246</v>
      </c>
      <c r="Z52" s="212">
        <v>0</v>
      </c>
      <c r="AA52" s="212">
        <v>591</v>
      </c>
    </row>
    <row r="53" spans="1:27" ht="15" customHeight="1">
      <c r="A53" s="211"/>
      <c r="B53" s="185" t="s">
        <v>227</v>
      </c>
      <c r="C53" s="202">
        <v>111</v>
      </c>
      <c r="D53" s="260">
        <v>259.5</v>
      </c>
      <c r="E53" s="212">
        <v>335</v>
      </c>
      <c r="F53" s="212">
        <v>91</v>
      </c>
      <c r="G53" s="212">
        <v>743</v>
      </c>
      <c r="H53" s="256">
        <v>89</v>
      </c>
      <c r="I53" s="260">
        <v>253</v>
      </c>
      <c r="J53" s="212">
        <v>356</v>
      </c>
      <c r="K53" s="212">
        <v>94</v>
      </c>
      <c r="L53" s="212">
        <v>744</v>
      </c>
      <c r="M53" s="256">
        <v>95</v>
      </c>
      <c r="N53" s="260">
        <v>255</v>
      </c>
      <c r="O53" s="212">
        <v>385</v>
      </c>
      <c r="P53" s="212">
        <v>84</v>
      </c>
      <c r="Q53" s="212">
        <v>792</v>
      </c>
      <c r="R53" s="256">
        <v>76</v>
      </c>
      <c r="S53" s="260">
        <v>280</v>
      </c>
      <c r="T53" s="212">
        <v>430.5</v>
      </c>
      <c r="U53" s="212">
        <v>79.5</v>
      </c>
      <c r="V53" s="212">
        <v>865.5</v>
      </c>
      <c r="W53" s="256">
        <v>59</v>
      </c>
      <c r="X53" s="260">
        <v>252</v>
      </c>
      <c r="Y53" s="212">
        <v>352</v>
      </c>
      <c r="Z53" s="212">
        <v>73</v>
      </c>
      <c r="AA53" s="212">
        <v>721</v>
      </c>
    </row>
    <row r="54" spans="1:27" s="164" customFormat="1" ht="15" customHeight="1">
      <c r="A54" s="211"/>
      <c r="B54" s="214" t="s">
        <v>229</v>
      </c>
      <c r="C54" s="215">
        <v>11</v>
      </c>
      <c r="D54" s="261">
        <v>235</v>
      </c>
      <c r="E54" s="216">
        <v>316</v>
      </c>
      <c r="F54" s="216">
        <v>0</v>
      </c>
      <c r="G54" s="259">
        <v>633</v>
      </c>
      <c r="H54" s="215">
        <v>10</v>
      </c>
      <c r="I54" s="261">
        <v>173</v>
      </c>
      <c r="J54" s="216">
        <v>239</v>
      </c>
      <c r="K54" s="216">
        <v>0</v>
      </c>
      <c r="L54" s="259">
        <v>391</v>
      </c>
      <c r="M54" s="215">
        <v>11</v>
      </c>
      <c r="N54" s="261">
        <v>262</v>
      </c>
      <c r="O54" s="216">
        <v>273</v>
      </c>
      <c r="P54" s="216">
        <v>0</v>
      </c>
      <c r="Q54" s="259">
        <v>596</v>
      </c>
      <c r="R54" s="215">
        <v>9</v>
      </c>
      <c r="S54" s="261">
        <v>264</v>
      </c>
      <c r="T54" s="216">
        <v>253</v>
      </c>
      <c r="U54" s="216">
        <v>0</v>
      </c>
      <c r="V54" s="259">
        <v>682</v>
      </c>
      <c r="W54" s="258">
        <v>7</v>
      </c>
      <c r="X54" s="261">
        <v>254</v>
      </c>
      <c r="Y54" s="216">
        <v>253</v>
      </c>
      <c r="Z54" s="216">
        <v>0</v>
      </c>
      <c r="AA54" s="216">
        <v>502</v>
      </c>
    </row>
    <row r="55" spans="1:27" s="164" customFormat="1" ht="15" customHeight="1">
      <c r="A55" s="211"/>
      <c r="B55" s="184" t="s">
        <v>286</v>
      </c>
      <c r="C55" s="202">
        <v>1108</v>
      </c>
      <c r="D55" s="260">
        <v>236</v>
      </c>
      <c r="E55" s="212">
        <v>205</v>
      </c>
      <c r="F55" s="212">
        <v>0</v>
      </c>
      <c r="G55" s="257">
        <v>466</v>
      </c>
      <c r="H55" s="202">
        <v>1128</v>
      </c>
      <c r="I55" s="260">
        <v>239</v>
      </c>
      <c r="J55" s="212">
        <v>184</v>
      </c>
      <c r="K55" s="212">
        <v>0</v>
      </c>
      <c r="L55" s="257">
        <v>461</v>
      </c>
      <c r="M55" s="202">
        <v>1160</v>
      </c>
      <c r="N55" s="260">
        <v>255</v>
      </c>
      <c r="O55" s="212">
        <v>158</v>
      </c>
      <c r="P55" s="212">
        <v>0</v>
      </c>
      <c r="Q55" s="257">
        <v>439</v>
      </c>
      <c r="R55" s="202">
        <v>866</v>
      </c>
      <c r="S55" s="260">
        <v>262</v>
      </c>
      <c r="T55" s="212">
        <v>130.5</v>
      </c>
      <c r="U55" s="212">
        <v>0</v>
      </c>
      <c r="V55" s="257">
        <v>423</v>
      </c>
      <c r="W55" s="256">
        <v>867</v>
      </c>
      <c r="X55" s="260">
        <v>281</v>
      </c>
      <c r="Y55" s="212">
        <v>157</v>
      </c>
      <c r="Z55" s="212">
        <v>0</v>
      </c>
      <c r="AA55" s="212">
        <v>458</v>
      </c>
    </row>
    <row r="56" spans="1:27" s="164" customFormat="1" ht="15" customHeight="1">
      <c r="A56" s="211"/>
      <c r="B56" s="279" t="s">
        <v>365</v>
      </c>
      <c r="C56" s="202">
        <v>310</v>
      </c>
      <c r="D56" s="260">
        <v>241</v>
      </c>
      <c r="E56" s="212">
        <v>277</v>
      </c>
      <c r="F56" s="212">
        <v>66</v>
      </c>
      <c r="G56" s="257">
        <v>644</v>
      </c>
      <c r="H56" s="202">
        <v>280</v>
      </c>
      <c r="I56" s="260">
        <v>272</v>
      </c>
      <c r="J56" s="212">
        <v>299.5</v>
      </c>
      <c r="K56" s="212">
        <v>63.5</v>
      </c>
      <c r="L56" s="257">
        <v>667</v>
      </c>
      <c r="M56" s="202">
        <v>254</v>
      </c>
      <c r="N56" s="260">
        <v>287.5</v>
      </c>
      <c r="O56" s="212">
        <v>299</v>
      </c>
      <c r="P56" s="212">
        <v>66.5</v>
      </c>
      <c r="Q56" s="257">
        <v>720</v>
      </c>
      <c r="R56" s="202">
        <v>178</v>
      </c>
      <c r="S56" s="260">
        <v>264.5</v>
      </c>
      <c r="T56" s="212">
        <v>259</v>
      </c>
      <c r="U56" s="212">
        <v>56</v>
      </c>
      <c r="V56" s="257">
        <v>662.5</v>
      </c>
      <c r="W56" s="256">
        <v>151</v>
      </c>
      <c r="X56" s="260">
        <v>293</v>
      </c>
      <c r="Y56" s="212">
        <v>276</v>
      </c>
      <c r="Z56" s="212">
        <v>50</v>
      </c>
      <c r="AA56" s="212">
        <v>682</v>
      </c>
    </row>
    <row r="57" spans="1:27" s="164" customFormat="1" ht="15" customHeight="1">
      <c r="A57" s="211"/>
      <c r="B57" s="185" t="s">
        <v>366</v>
      </c>
      <c r="C57" s="202">
        <v>798</v>
      </c>
      <c r="D57" s="260">
        <v>235</v>
      </c>
      <c r="E57" s="212">
        <v>182.5</v>
      </c>
      <c r="F57" s="212">
        <v>0</v>
      </c>
      <c r="G57" s="257">
        <v>422</v>
      </c>
      <c r="H57" s="202">
        <v>848</v>
      </c>
      <c r="I57" s="260">
        <v>233</v>
      </c>
      <c r="J57" s="212">
        <v>167</v>
      </c>
      <c r="K57" s="212">
        <v>0</v>
      </c>
      <c r="L57" s="257">
        <v>415</v>
      </c>
      <c r="M57" s="202">
        <v>906</v>
      </c>
      <c r="N57" s="260">
        <v>252</v>
      </c>
      <c r="O57" s="212">
        <v>136</v>
      </c>
      <c r="P57" s="212">
        <v>0</v>
      </c>
      <c r="Q57" s="257">
        <v>397</v>
      </c>
      <c r="R57" s="202">
        <v>688</v>
      </c>
      <c r="S57" s="260">
        <v>261</v>
      </c>
      <c r="T57" s="212">
        <v>120</v>
      </c>
      <c r="U57" s="212">
        <v>0</v>
      </c>
      <c r="V57" s="257">
        <v>400</v>
      </c>
      <c r="W57" s="256">
        <v>716</v>
      </c>
      <c r="X57" s="260">
        <v>280</v>
      </c>
      <c r="Y57" s="212">
        <v>142</v>
      </c>
      <c r="Z57" s="212">
        <v>0</v>
      </c>
      <c r="AA57" s="212">
        <v>433.5</v>
      </c>
    </row>
    <row r="58" spans="1:27" s="164" customFormat="1" ht="15" customHeight="1">
      <c r="A58" s="213"/>
      <c r="B58" s="157" t="s">
        <v>36</v>
      </c>
      <c r="C58" s="331">
        <v>1280</v>
      </c>
      <c r="D58" s="332">
        <v>237</v>
      </c>
      <c r="E58" s="333">
        <v>220</v>
      </c>
      <c r="F58" s="333">
        <v>0</v>
      </c>
      <c r="G58" s="334">
        <v>488</v>
      </c>
      <c r="H58" s="331">
        <v>1279</v>
      </c>
      <c r="I58" s="332">
        <v>239.5</v>
      </c>
      <c r="J58" s="333">
        <v>197</v>
      </c>
      <c r="K58" s="333">
        <v>0</v>
      </c>
      <c r="L58" s="334">
        <v>479</v>
      </c>
      <c r="M58" s="331">
        <v>1300</v>
      </c>
      <c r="N58" s="332">
        <v>256</v>
      </c>
      <c r="O58" s="333">
        <v>170</v>
      </c>
      <c r="P58" s="333">
        <v>0</v>
      </c>
      <c r="Q58" s="334">
        <v>461.5</v>
      </c>
      <c r="R58" s="331">
        <v>995</v>
      </c>
      <c r="S58" s="332">
        <v>262</v>
      </c>
      <c r="T58" s="333">
        <v>149</v>
      </c>
      <c r="U58" s="333">
        <v>0</v>
      </c>
      <c r="V58" s="334">
        <v>449.5</v>
      </c>
      <c r="W58" s="335">
        <v>957</v>
      </c>
      <c r="X58" s="332">
        <v>279</v>
      </c>
      <c r="Y58" s="333">
        <v>164</v>
      </c>
      <c r="Z58" s="333">
        <v>0</v>
      </c>
      <c r="AA58" s="333">
        <v>468</v>
      </c>
    </row>
    <row r="59" spans="1:27" ht="15" customHeight="1">
      <c r="A59" s="6" t="s">
        <v>488</v>
      </c>
      <c r="B59" s="184" t="s">
        <v>205</v>
      </c>
      <c r="C59" s="202">
        <v>711</v>
      </c>
      <c r="D59" s="260">
        <v>236</v>
      </c>
      <c r="E59" s="212">
        <v>359</v>
      </c>
      <c r="F59" s="212">
        <v>85.5</v>
      </c>
      <c r="G59" s="212">
        <v>700</v>
      </c>
      <c r="H59" s="256">
        <v>693</v>
      </c>
      <c r="I59" s="260">
        <v>245</v>
      </c>
      <c r="J59" s="212">
        <v>376</v>
      </c>
      <c r="K59" s="212">
        <v>84</v>
      </c>
      <c r="L59" s="212">
        <v>729.5</v>
      </c>
      <c r="M59" s="256">
        <v>580</v>
      </c>
      <c r="N59" s="260">
        <v>237.5</v>
      </c>
      <c r="O59" s="212">
        <v>370.5</v>
      </c>
      <c r="P59" s="212">
        <v>91</v>
      </c>
      <c r="Q59" s="212">
        <v>723</v>
      </c>
      <c r="R59" s="256">
        <v>602</v>
      </c>
      <c r="S59" s="260">
        <v>258</v>
      </c>
      <c r="T59" s="212">
        <v>387</v>
      </c>
      <c r="U59" s="212">
        <v>84</v>
      </c>
      <c r="V59" s="212">
        <v>742</v>
      </c>
      <c r="W59" s="256">
        <v>474</v>
      </c>
      <c r="X59" s="260">
        <v>249</v>
      </c>
      <c r="Y59" s="212">
        <v>376.5</v>
      </c>
      <c r="Z59" s="212">
        <v>86</v>
      </c>
      <c r="AA59" s="212">
        <v>731.5</v>
      </c>
    </row>
    <row r="60" spans="1:27" ht="15" customHeight="1">
      <c r="A60" s="211"/>
      <c r="B60" s="185" t="s">
        <v>228</v>
      </c>
      <c r="C60" s="202">
        <v>305</v>
      </c>
      <c r="D60" s="260">
        <v>209</v>
      </c>
      <c r="E60" s="212">
        <v>348</v>
      </c>
      <c r="F60" s="212" t="s">
        <v>752</v>
      </c>
      <c r="G60" s="212">
        <v>581</v>
      </c>
      <c r="H60" s="256">
        <v>299</v>
      </c>
      <c r="I60" s="260">
        <v>219.5</v>
      </c>
      <c r="J60" s="212">
        <v>376</v>
      </c>
      <c r="K60" s="212" t="s">
        <v>752</v>
      </c>
      <c r="L60" s="212">
        <v>652</v>
      </c>
      <c r="M60" s="256">
        <v>223</v>
      </c>
      <c r="N60" s="260">
        <v>227.5</v>
      </c>
      <c r="O60" s="212">
        <v>367</v>
      </c>
      <c r="P60" s="212" t="s">
        <v>752</v>
      </c>
      <c r="Q60" s="212">
        <v>623.5</v>
      </c>
      <c r="R60" s="256">
        <v>270</v>
      </c>
      <c r="S60" s="260">
        <v>238</v>
      </c>
      <c r="T60" s="212">
        <v>370.5</v>
      </c>
      <c r="U60" s="212" t="s">
        <v>752</v>
      </c>
      <c r="V60" s="212">
        <v>646</v>
      </c>
      <c r="W60" s="256">
        <v>198</v>
      </c>
      <c r="X60" s="260">
        <v>238</v>
      </c>
      <c r="Y60" s="212">
        <v>393</v>
      </c>
      <c r="Z60" s="212" t="s">
        <v>752</v>
      </c>
      <c r="AA60" s="212">
        <v>652</v>
      </c>
    </row>
    <row r="61" spans="1:27" ht="15" customHeight="1">
      <c r="A61" s="211"/>
      <c r="B61" s="185" t="s">
        <v>556</v>
      </c>
      <c r="C61" s="202">
        <v>17</v>
      </c>
      <c r="D61" s="260">
        <v>254</v>
      </c>
      <c r="E61" s="212">
        <v>359</v>
      </c>
      <c r="F61" s="212">
        <v>0</v>
      </c>
      <c r="G61" s="212">
        <v>672</v>
      </c>
      <c r="H61" s="256">
        <v>19</v>
      </c>
      <c r="I61" s="260">
        <v>351</v>
      </c>
      <c r="J61" s="212">
        <v>302</v>
      </c>
      <c r="K61" s="212">
        <v>0</v>
      </c>
      <c r="L61" s="212">
        <v>745</v>
      </c>
      <c r="M61" s="256">
        <v>20</v>
      </c>
      <c r="N61" s="260">
        <v>310</v>
      </c>
      <c r="O61" s="212">
        <v>179.5</v>
      </c>
      <c r="P61" s="212" t="s">
        <v>752</v>
      </c>
      <c r="Q61" s="212">
        <v>557.5</v>
      </c>
      <c r="R61" s="256">
        <v>15</v>
      </c>
      <c r="S61" s="260">
        <v>323</v>
      </c>
      <c r="T61" s="212">
        <v>299</v>
      </c>
      <c r="U61" s="212" t="s">
        <v>752</v>
      </c>
      <c r="V61" s="212">
        <v>664</v>
      </c>
      <c r="W61" s="256">
        <v>18</v>
      </c>
      <c r="X61" s="260">
        <v>281</v>
      </c>
      <c r="Y61" s="212">
        <v>252.5</v>
      </c>
      <c r="Z61" s="212">
        <v>0</v>
      </c>
      <c r="AA61" s="212">
        <v>584</v>
      </c>
    </row>
    <row r="62" spans="1:27" s="164" customFormat="1" ht="15" customHeight="1">
      <c r="A62" s="211"/>
      <c r="B62" s="185" t="s">
        <v>227</v>
      </c>
      <c r="C62" s="202">
        <v>336</v>
      </c>
      <c r="D62" s="260">
        <v>256</v>
      </c>
      <c r="E62" s="212">
        <v>381</v>
      </c>
      <c r="F62" s="212">
        <v>97</v>
      </c>
      <c r="G62" s="212">
        <v>817</v>
      </c>
      <c r="H62" s="256">
        <v>337</v>
      </c>
      <c r="I62" s="260">
        <v>259</v>
      </c>
      <c r="J62" s="212">
        <v>394.5</v>
      </c>
      <c r="K62" s="212">
        <v>89</v>
      </c>
      <c r="L62" s="212">
        <v>805</v>
      </c>
      <c r="M62" s="256">
        <v>306</v>
      </c>
      <c r="N62" s="260">
        <v>243</v>
      </c>
      <c r="O62" s="212">
        <v>408.5</v>
      </c>
      <c r="P62" s="212">
        <v>98</v>
      </c>
      <c r="Q62" s="212">
        <v>812</v>
      </c>
      <c r="R62" s="256">
        <v>282</v>
      </c>
      <c r="S62" s="260">
        <v>265</v>
      </c>
      <c r="T62" s="212">
        <v>409.5</v>
      </c>
      <c r="U62" s="212">
        <v>90</v>
      </c>
      <c r="V62" s="212">
        <v>850</v>
      </c>
      <c r="W62" s="256">
        <v>227</v>
      </c>
      <c r="X62" s="260">
        <v>255</v>
      </c>
      <c r="Y62" s="212">
        <v>395</v>
      </c>
      <c r="Z62" s="212">
        <v>98</v>
      </c>
      <c r="AA62" s="212">
        <v>806</v>
      </c>
    </row>
    <row r="63" spans="1:27" s="164" customFormat="1" ht="15" customHeight="1">
      <c r="A63" s="211"/>
      <c r="B63" s="214" t="s">
        <v>229</v>
      </c>
      <c r="C63" s="215">
        <v>53</v>
      </c>
      <c r="D63" s="261">
        <v>251.5</v>
      </c>
      <c r="E63" s="216">
        <v>363</v>
      </c>
      <c r="F63" s="216">
        <v>0</v>
      </c>
      <c r="G63" s="259">
        <v>718.5</v>
      </c>
      <c r="H63" s="215">
        <v>38</v>
      </c>
      <c r="I63" s="261">
        <v>242</v>
      </c>
      <c r="J63" s="216">
        <v>330.5</v>
      </c>
      <c r="K63" s="216">
        <v>0</v>
      </c>
      <c r="L63" s="259">
        <v>580</v>
      </c>
      <c r="M63" s="215">
        <v>31</v>
      </c>
      <c r="N63" s="261">
        <v>248</v>
      </c>
      <c r="O63" s="216">
        <v>311</v>
      </c>
      <c r="P63" s="216">
        <v>0</v>
      </c>
      <c r="Q63" s="259">
        <v>577.5</v>
      </c>
      <c r="R63" s="215">
        <v>35</v>
      </c>
      <c r="S63" s="261">
        <v>264</v>
      </c>
      <c r="T63" s="216">
        <v>352</v>
      </c>
      <c r="U63" s="216">
        <v>0</v>
      </c>
      <c r="V63" s="259">
        <v>754</v>
      </c>
      <c r="W63" s="258">
        <v>31</v>
      </c>
      <c r="X63" s="261">
        <v>269</v>
      </c>
      <c r="Y63" s="216">
        <v>358</v>
      </c>
      <c r="Z63" s="216">
        <v>0</v>
      </c>
      <c r="AA63" s="216">
        <v>760</v>
      </c>
    </row>
    <row r="64" spans="1:27" s="164" customFormat="1" ht="15" customHeight="1">
      <c r="A64" s="211"/>
      <c r="B64" s="184" t="s">
        <v>286</v>
      </c>
      <c r="C64" s="202">
        <v>2736</v>
      </c>
      <c r="D64" s="260">
        <v>232</v>
      </c>
      <c r="E64" s="212">
        <v>233</v>
      </c>
      <c r="F64" s="212">
        <v>0</v>
      </c>
      <c r="G64" s="257">
        <v>504</v>
      </c>
      <c r="H64" s="202">
        <v>2909</v>
      </c>
      <c r="I64" s="260">
        <v>233</v>
      </c>
      <c r="J64" s="212">
        <v>211</v>
      </c>
      <c r="K64" s="212">
        <v>0</v>
      </c>
      <c r="L64" s="257">
        <v>493</v>
      </c>
      <c r="M64" s="202">
        <v>2394</v>
      </c>
      <c r="N64" s="260">
        <v>257</v>
      </c>
      <c r="O64" s="212">
        <v>189</v>
      </c>
      <c r="P64" s="212">
        <v>0</v>
      </c>
      <c r="Q64" s="257">
        <v>481.5</v>
      </c>
      <c r="R64" s="202">
        <v>2012</v>
      </c>
      <c r="S64" s="260">
        <v>265</v>
      </c>
      <c r="T64" s="212">
        <v>159</v>
      </c>
      <c r="U64" s="212">
        <v>0</v>
      </c>
      <c r="V64" s="257">
        <v>456</v>
      </c>
      <c r="W64" s="256">
        <v>1947</v>
      </c>
      <c r="X64" s="260">
        <v>279</v>
      </c>
      <c r="Y64" s="212">
        <v>170</v>
      </c>
      <c r="Z64" s="212">
        <v>0</v>
      </c>
      <c r="AA64" s="212">
        <v>481</v>
      </c>
    </row>
    <row r="65" spans="1:27" s="164" customFormat="1" ht="15" customHeight="1">
      <c r="A65" s="211"/>
      <c r="B65" s="279" t="s">
        <v>365</v>
      </c>
      <c r="C65" s="202">
        <v>977</v>
      </c>
      <c r="D65" s="260">
        <v>249.5</v>
      </c>
      <c r="E65" s="212">
        <v>287</v>
      </c>
      <c r="F65" s="212">
        <v>82.5</v>
      </c>
      <c r="G65" s="257">
        <v>692</v>
      </c>
      <c r="H65" s="202">
        <v>932</v>
      </c>
      <c r="I65" s="260">
        <v>261</v>
      </c>
      <c r="J65" s="212">
        <v>306</v>
      </c>
      <c r="K65" s="212">
        <v>102</v>
      </c>
      <c r="L65" s="257">
        <v>713</v>
      </c>
      <c r="M65" s="202">
        <v>742</v>
      </c>
      <c r="N65" s="260">
        <v>280</v>
      </c>
      <c r="O65" s="212">
        <v>318</v>
      </c>
      <c r="P65" s="212">
        <v>87.5</v>
      </c>
      <c r="Q65" s="257">
        <v>741</v>
      </c>
      <c r="R65" s="202">
        <v>528</v>
      </c>
      <c r="S65" s="260">
        <v>279</v>
      </c>
      <c r="T65" s="212">
        <v>294</v>
      </c>
      <c r="U65" s="212">
        <v>71</v>
      </c>
      <c r="V65" s="257">
        <v>726.5</v>
      </c>
      <c r="W65" s="256">
        <v>481</v>
      </c>
      <c r="X65" s="260">
        <v>281</v>
      </c>
      <c r="Y65" s="212">
        <v>274</v>
      </c>
      <c r="Z65" s="212">
        <v>70</v>
      </c>
      <c r="AA65" s="212">
        <v>666</v>
      </c>
    </row>
    <row r="66" spans="1:27" s="164" customFormat="1" ht="15" customHeight="1">
      <c r="A66" s="211"/>
      <c r="B66" s="279" t="s">
        <v>366</v>
      </c>
      <c r="C66" s="202">
        <v>1759</v>
      </c>
      <c r="D66" s="260">
        <v>225</v>
      </c>
      <c r="E66" s="212">
        <v>203</v>
      </c>
      <c r="F66" s="212">
        <v>0</v>
      </c>
      <c r="G66" s="257">
        <v>434</v>
      </c>
      <c r="H66" s="202">
        <v>1977</v>
      </c>
      <c r="I66" s="260">
        <v>225</v>
      </c>
      <c r="J66" s="212">
        <v>182</v>
      </c>
      <c r="K66" s="212">
        <v>0</v>
      </c>
      <c r="L66" s="257">
        <v>427</v>
      </c>
      <c r="M66" s="202">
        <v>1652</v>
      </c>
      <c r="N66" s="260">
        <v>251</v>
      </c>
      <c r="O66" s="212">
        <v>148</v>
      </c>
      <c r="P66" s="212">
        <v>0</v>
      </c>
      <c r="Q66" s="257">
        <v>421</v>
      </c>
      <c r="R66" s="202">
        <v>1484</v>
      </c>
      <c r="S66" s="260">
        <v>261</v>
      </c>
      <c r="T66" s="212">
        <v>133</v>
      </c>
      <c r="U66" s="212">
        <v>0</v>
      </c>
      <c r="V66" s="257">
        <v>415</v>
      </c>
      <c r="W66" s="256">
        <v>1466</v>
      </c>
      <c r="X66" s="260">
        <v>278</v>
      </c>
      <c r="Y66" s="212">
        <v>151.5</v>
      </c>
      <c r="Z66" s="212">
        <v>0</v>
      </c>
      <c r="AA66" s="212">
        <v>442</v>
      </c>
    </row>
    <row r="67" spans="1:27" ht="15" customHeight="1">
      <c r="A67" s="213"/>
      <c r="B67" s="157" t="s">
        <v>36</v>
      </c>
      <c r="C67" s="331">
        <v>3447</v>
      </c>
      <c r="D67" s="332">
        <v>233</v>
      </c>
      <c r="E67" s="333">
        <v>261</v>
      </c>
      <c r="F67" s="333">
        <v>0</v>
      </c>
      <c r="G67" s="334">
        <v>541</v>
      </c>
      <c r="H67" s="331">
        <v>3602</v>
      </c>
      <c r="I67" s="332">
        <v>235</v>
      </c>
      <c r="J67" s="333">
        <v>251</v>
      </c>
      <c r="K67" s="333">
        <v>0</v>
      </c>
      <c r="L67" s="334">
        <v>535</v>
      </c>
      <c r="M67" s="331">
        <v>2974</v>
      </c>
      <c r="N67" s="332">
        <v>253</v>
      </c>
      <c r="O67" s="333">
        <v>225</v>
      </c>
      <c r="P67" s="333">
        <v>0</v>
      </c>
      <c r="Q67" s="334">
        <v>517</v>
      </c>
      <c r="R67" s="331">
        <v>2614</v>
      </c>
      <c r="S67" s="332">
        <v>263</v>
      </c>
      <c r="T67" s="333">
        <v>198</v>
      </c>
      <c r="U67" s="333">
        <v>0</v>
      </c>
      <c r="V67" s="334">
        <v>504.5</v>
      </c>
      <c r="W67" s="335">
        <v>2421</v>
      </c>
      <c r="X67" s="332">
        <v>273</v>
      </c>
      <c r="Y67" s="333">
        <v>203</v>
      </c>
      <c r="Z67" s="333">
        <v>0</v>
      </c>
      <c r="AA67" s="333">
        <v>519</v>
      </c>
    </row>
    <row r="68" spans="1:27" ht="15" customHeight="1">
      <c r="A68" s="164"/>
      <c r="B68" s="164"/>
      <c r="M68" s="538"/>
      <c r="R68" s="538"/>
      <c r="W68" s="538"/>
    </row>
    <row r="69" spans="1:27" ht="15" customHeight="1">
      <c r="A69" s="324" t="s">
        <v>316</v>
      </c>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row>
    <row r="70" spans="1:27" s="164" customFormat="1" ht="15" customHeight="1">
      <c r="C70" s="573" t="str">
        <f>'Table Of Contents'!$C$4</f>
        <v>July 2017 to June 2018</v>
      </c>
      <c r="D70" s="573"/>
      <c r="E70" s="573"/>
      <c r="F70" s="573"/>
      <c r="G70" s="574"/>
      <c r="H70" s="573" t="str">
        <f>'Table Of Contents'!$D$4</f>
        <v>July 2018 to June 2019</v>
      </c>
      <c r="I70" s="573"/>
      <c r="J70" s="573"/>
      <c r="K70" s="573"/>
      <c r="L70" s="574"/>
      <c r="M70" s="573" t="str">
        <f>'Table Of Contents'!$E$4</f>
        <v>July 2019 to June 2020</v>
      </c>
      <c r="N70" s="573"/>
      <c r="O70" s="573"/>
      <c r="P70" s="573"/>
      <c r="Q70" s="574"/>
      <c r="R70" s="573" t="str">
        <f>'Table Of Contents'!$F$4</f>
        <v>July 2020 to June 2021</v>
      </c>
      <c r="S70" s="573"/>
      <c r="T70" s="573"/>
      <c r="U70" s="573"/>
      <c r="V70" s="574"/>
      <c r="W70" s="575" t="str">
        <f>'Table Of Contents'!$G$4</f>
        <v>July 2021 to June 2022</v>
      </c>
      <c r="X70" s="573"/>
      <c r="Y70" s="573"/>
      <c r="Z70" s="573"/>
      <c r="AA70" s="573"/>
    </row>
    <row r="71" spans="1:27" s="164" customFormat="1" ht="47.25" customHeight="1">
      <c r="A71" s="217" t="s">
        <v>237</v>
      </c>
      <c r="B71" s="217" t="s">
        <v>238</v>
      </c>
      <c r="C71" s="210" t="s">
        <v>150</v>
      </c>
      <c r="D71" s="263" t="s">
        <v>209</v>
      </c>
      <c r="E71" s="265" t="s">
        <v>230</v>
      </c>
      <c r="F71" s="265" t="s">
        <v>208</v>
      </c>
      <c r="G71" s="327"/>
      <c r="H71" s="255" t="s">
        <v>150</v>
      </c>
      <c r="I71" s="263" t="s">
        <v>209</v>
      </c>
      <c r="J71" s="265" t="s">
        <v>230</v>
      </c>
      <c r="K71" s="265" t="s">
        <v>208</v>
      </c>
      <c r="L71" s="327"/>
      <c r="M71" s="255" t="s">
        <v>150</v>
      </c>
      <c r="N71" s="263" t="s">
        <v>209</v>
      </c>
      <c r="O71" s="265" t="s">
        <v>230</v>
      </c>
      <c r="P71" s="265" t="s">
        <v>208</v>
      </c>
      <c r="Q71" s="327"/>
      <c r="R71" s="255" t="s">
        <v>150</v>
      </c>
      <c r="S71" s="263" t="s">
        <v>209</v>
      </c>
      <c r="T71" s="265" t="s">
        <v>230</v>
      </c>
      <c r="U71" s="265" t="s">
        <v>208</v>
      </c>
      <c r="V71" s="327"/>
      <c r="W71" s="255" t="s">
        <v>150</v>
      </c>
      <c r="X71" s="263" t="s">
        <v>209</v>
      </c>
      <c r="Y71" s="265" t="s">
        <v>230</v>
      </c>
      <c r="Z71" s="265" t="s">
        <v>208</v>
      </c>
      <c r="AA71" s="327"/>
    </row>
    <row r="72" spans="1:27" ht="15" customHeight="1">
      <c r="A72" s="211" t="s">
        <v>385</v>
      </c>
      <c r="B72" s="184" t="s">
        <v>205</v>
      </c>
      <c r="C72" s="202">
        <v>11745</v>
      </c>
      <c r="D72" s="260">
        <v>32</v>
      </c>
      <c r="E72" s="212">
        <v>134</v>
      </c>
      <c r="F72" s="212">
        <v>189</v>
      </c>
      <c r="G72" s="212" t="s">
        <v>752</v>
      </c>
      <c r="H72" s="256">
        <v>11282</v>
      </c>
      <c r="I72" s="260">
        <v>31</v>
      </c>
      <c r="J72" s="212">
        <v>133</v>
      </c>
      <c r="K72" s="212">
        <v>191</v>
      </c>
      <c r="L72" s="212" t="s">
        <v>752</v>
      </c>
      <c r="M72" s="274">
        <v>9198</v>
      </c>
      <c r="N72" s="212">
        <v>30</v>
      </c>
      <c r="O72" s="212">
        <v>147</v>
      </c>
      <c r="P72" s="212">
        <v>205</v>
      </c>
      <c r="Q72" s="212" t="s">
        <v>752</v>
      </c>
      <c r="R72" s="274">
        <v>11013</v>
      </c>
      <c r="S72" s="212">
        <v>39</v>
      </c>
      <c r="T72" s="212">
        <v>201</v>
      </c>
      <c r="U72" s="212">
        <v>266</v>
      </c>
      <c r="V72" s="212" t="s">
        <v>752</v>
      </c>
      <c r="W72" s="274">
        <v>7957</v>
      </c>
      <c r="X72" s="212">
        <v>35</v>
      </c>
      <c r="Y72" s="212">
        <v>211</v>
      </c>
      <c r="Z72" s="212">
        <v>282</v>
      </c>
      <c r="AA72" s="212" t="s">
        <v>752</v>
      </c>
    </row>
    <row r="73" spans="1:27" ht="15" customHeight="1">
      <c r="A73" s="211"/>
      <c r="B73" s="185" t="s">
        <v>228</v>
      </c>
      <c r="C73" s="202">
        <v>2797</v>
      </c>
      <c r="D73" s="260">
        <v>22</v>
      </c>
      <c r="E73" s="212">
        <v>144</v>
      </c>
      <c r="F73" s="212">
        <v>180.5</v>
      </c>
      <c r="G73" s="212" t="s">
        <v>752</v>
      </c>
      <c r="H73" s="256">
        <v>2697</v>
      </c>
      <c r="I73" s="260">
        <v>19</v>
      </c>
      <c r="J73" s="212">
        <v>145</v>
      </c>
      <c r="K73" s="212">
        <v>177.5</v>
      </c>
      <c r="L73" s="212" t="s">
        <v>752</v>
      </c>
      <c r="M73" s="275">
        <v>1962</v>
      </c>
      <c r="N73" s="212">
        <v>17</v>
      </c>
      <c r="O73" s="212">
        <v>162</v>
      </c>
      <c r="P73" s="212">
        <v>191.5</v>
      </c>
      <c r="Q73" s="212" t="s">
        <v>752</v>
      </c>
      <c r="R73" s="275">
        <v>2700</v>
      </c>
      <c r="S73" s="212">
        <v>23</v>
      </c>
      <c r="T73" s="212">
        <v>225</v>
      </c>
      <c r="U73" s="212">
        <v>266</v>
      </c>
      <c r="V73" s="212" t="s">
        <v>752</v>
      </c>
      <c r="W73" s="275">
        <v>1840</v>
      </c>
      <c r="X73" s="212">
        <v>20</v>
      </c>
      <c r="Y73" s="212">
        <v>276</v>
      </c>
      <c r="Z73" s="212">
        <v>315</v>
      </c>
      <c r="AA73" s="212" t="s">
        <v>752</v>
      </c>
    </row>
    <row r="74" spans="1:27" ht="15" customHeight="1">
      <c r="A74" s="211"/>
      <c r="B74" s="185" t="s">
        <v>227</v>
      </c>
      <c r="C74" s="202">
        <v>8304</v>
      </c>
      <c r="D74" s="260">
        <v>38</v>
      </c>
      <c r="E74" s="212">
        <v>126</v>
      </c>
      <c r="F74" s="212">
        <v>192</v>
      </c>
      <c r="G74" s="212" t="s">
        <v>752</v>
      </c>
      <c r="H74" s="256">
        <v>7985</v>
      </c>
      <c r="I74" s="260">
        <v>38</v>
      </c>
      <c r="J74" s="212">
        <v>126</v>
      </c>
      <c r="K74" s="212">
        <v>197</v>
      </c>
      <c r="L74" s="212" t="s">
        <v>752</v>
      </c>
      <c r="M74" s="275">
        <v>6686</v>
      </c>
      <c r="N74" s="212">
        <v>38</v>
      </c>
      <c r="O74" s="212">
        <v>140</v>
      </c>
      <c r="P74" s="212">
        <v>212</v>
      </c>
      <c r="Q74" s="212" t="s">
        <v>752</v>
      </c>
      <c r="R74" s="275">
        <v>7612</v>
      </c>
      <c r="S74" s="212">
        <v>43</v>
      </c>
      <c r="T74" s="212">
        <v>182</v>
      </c>
      <c r="U74" s="212">
        <v>264</v>
      </c>
      <c r="V74" s="212" t="s">
        <v>752</v>
      </c>
      <c r="W74" s="275">
        <v>5670</v>
      </c>
      <c r="X74" s="212">
        <v>42</v>
      </c>
      <c r="Y74" s="212">
        <v>172</v>
      </c>
      <c r="Z74" s="212">
        <v>264</v>
      </c>
      <c r="AA74" s="212" t="s">
        <v>752</v>
      </c>
    </row>
    <row r="75" spans="1:27" s="164" customFormat="1" ht="15" customHeight="1">
      <c r="A75" s="211"/>
      <c r="B75" s="214" t="s">
        <v>229</v>
      </c>
      <c r="C75" s="215">
        <v>644</v>
      </c>
      <c r="D75" s="261">
        <v>25.5</v>
      </c>
      <c r="E75" s="216">
        <v>161</v>
      </c>
      <c r="F75" s="216">
        <v>212</v>
      </c>
      <c r="G75" s="259" t="s">
        <v>752</v>
      </c>
      <c r="H75" s="215">
        <v>600</v>
      </c>
      <c r="I75" s="261">
        <v>22</v>
      </c>
      <c r="J75" s="216">
        <v>167.5</v>
      </c>
      <c r="K75" s="216">
        <v>206</v>
      </c>
      <c r="L75" s="259" t="s">
        <v>752</v>
      </c>
      <c r="M75" s="215">
        <v>550</v>
      </c>
      <c r="N75" s="261">
        <v>19</v>
      </c>
      <c r="O75" s="216">
        <v>178.5</v>
      </c>
      <c r="P75" s="216">
        <v>217</v>
      </c>
      <c r="Q75" s="259" t="s">
        <v>752</v>
      </c>
      <c r="R75" s="215">
        <v>701</v>
      </c>
      <c r="S75" s="261">
        <v>21.5</v>
      </c>
      <c r="T75" s="216">
        <v>237</v>
      </c>
      <c r="U75" s="216">
        <v>288</v>
      </c>
      <c r="V75" s="259" t="s">
        <v>752</v>
      </c>
      <c r="W75" s="258">
        <v>447</v>
      </c>
      <c r="X75" s="261">
        <v>24</v>
      </c>
      <c r="Y75" s="216">
        <v>270</v>
      </c>
      <c r="Z75" s="216">
        <v>326</v>
      </c>
      <c r="AA75" s="216" t="s">
        <v>752</v>
      </c>
    </row>
    <row r="76" spans="1:27" s="164" customFormat="1" ht="15" customHeight="1">
      <c r="A76" s="211"/>
      <c r="B76" s="184" t="s">
        <v>364</v>
      </c>
      <c r="C76" s="202">
        <v>70419</v>
      </c>
      <c r="D76" s="260">
        <v>35</v>
      </c>
      <c r="E76" s="212">
        <v>21</v>
      </c>
      <c r="F76" s="212">
        <v>66</v>
      </c>
      <c r="G76" s="212" t="s">
        <v>752</v>
      </c>
      <c r="H76" s="256">
        <v>71644</v>
      </c>
      <c r="I76" s="260">
        <v>35</v>
      </c>
      <c r="J76" s="212">
        <v>22</v>
      </c>
      <c r="K76" s="212">
        <v>67</v>
      </c>
      <c r="L76" s="212" t="s">
        <v>752</v>
      </c>
      <c r="M76" s="275">
        <v>56747</v>
      </c>
      <c r="N76" s="212">
        <v>38</v>
      </c>
      <c r="O76" s="212">
        <v>28</v>
      </c>
      <c r="P76" s="212">
        <v>77</v>
      </c>
      <c r="Q76" s="212" t="s">
        <v>752</v>
      </c>
      <c r="R76" s="275">
        <v>68248</v>
      </c>
      <c r="S76" s="212">
        <v>44</v>
      </c>
      <c r="T76" s="212">
        <v>25</v>
      </c>
      <c r="U76" s="212">
        <v>86</v>
      </c>
      <c r="V76" s="212" t="s">
        <v>752</v>
      </c>
      <c r="W76" s="275">
        <v>62226</v>
      </c>
      <c r="X76" s="212">
        <v>39</v>
      </c>
      <c r="Y76" s="212">
        <v>27</v>
      </c>
      <c r="Z76" s="212">
        <v>72</v>
      </c>
      <c r="AA76" s="212" t="s">
        <v>752</v>
      </c>
    </row>
    <row r="77" spans="1:27" s="164" customFormat="1" ht="15" customHeight="1">
      <c r="A77" s="213"/>
      <c r="B77" s="157" t="s">
        <v>36</v>
      </c>
      <c r="C77" s="331">
        <v>82164</v>
      </c>
      <c r="D77" s="332">
        <v>34</v>
      </c>
      <c r="E77" s="333">
        <v>34</v>
      </c>
      <c r="F77" s="333">
        <v>76</v>
      </c>
      <c r="G77" s="334" t="s">
        <v>752</v>
      </c>
      <c r="H77" s="331">
        <v>82926</v>
      </c>
      <c r="I77" s="332">
        <v>35</v>
      </c>
      <c r="J77" s="333">
        <v>35</v>
      </c>
      <c r="K77" s="333">
        <v>77</v>
      </c>
      <c r="L77" s="334" t="s">
        <v>752</v>
      </c>
      <c r="M77" s="331">
        <v>65945</v>
      </c>
      <c r="N77" s="332">
        <v>37</v>
      </c>
      <c r="O77" s="333">
        <v>42</v>
      </c>
      <c r="P77" s="333">
        <v>88</v>
      </c>
      <c r="Q77" s="334" t="s">
        <v>752</v>
      </c>
      <c r="R77" s="331">
        <v>79261</v>
      </c>
      <c r="S77" s="332">
        <v>44</v>
      </c>
      <c r="T77" s="333">
        <v>35</v>
      </c>
      <c r="U77" s="333">
        <v>99</v>
      </c>
      <c r="V77" s="334" t="s">
        <v>752</v>
      </c>
      <c r="W77" s="335">
        <v>70183</v>
      </c>
      <c r="X77" s="332">
        <v>39</v>
      </c>
      <c r="Y77" s="333">
        <v>35</v>
      </c>
      <c r="Z77" s="333">
        <v>83</v>
      </c>
      <c r="AA77" s="333" t="s">
        <v>752</v>
      </c>
    </row>
    <row r="78" spans="1:27" ht="15" customHeight="1">
      <c r="A78" s="211" t="s">
        <v>486</v>
      </c>
      <c r="B78" s="184" t="s">
        <v>205</v>
      </c>
      <c r="C78" s="202">
        <v>2425</v>
      </c>
      <c r="D78" s="260">
        <v>36</v>
      </c>
      <c r="E78" s="212">
        <v>132</v>
      </c>
      <c r="F78" s="212">
        <v>252.5</v>
      </c>
      <c r="G78" s="212" t="s">
        <v>752</v>
      </c>
      <c r="H78" s="256">
        <v>2517</v>
      </c>
      <c r="I78" s="260">
        <v>33</v>
      </c>
      <c r="J78" s="212">
        <v>135</v>
      </c>
      <c r="K78" s="212">
        <v>236</v>
      </c>
      <c r="L78" s="212" t="s">
        <v>752</v>
      </c>
      <c r="M78" s="275">
        <v>2265</v>
      </c>
      <c r="N78" s="212">
        <v>33</v>
      </c>
      <c r="O78" s="212">
        <v>147</v>
      </c>
      <c r="P78" s="212">
        <v>245</v>
      </c>
      <c r="Q78" s="212" t="s">
        <v>752</v>
      </c>
      <c r="R78" s="275">
        <v>2214</v>
      </c>
      <c r="S78" s="212">
        <v>40</v>
      </c>
      <c r="T78" s="212">
        <v>165</v>
      </c>
      <c r="U78" s="212">
        <v>276</v>
      </c>
      <c r="V78" s="212" t="s">
        <v>752</v>
      </c>
      <c r="W78" s="275">
        <v>1764</v>
      </c>
      <c r="X78" s="212">
        <v>31</v>
      </c>
      <c r="Y78" s="212">
        <v>161</v>
      </c>
      <c r="Z78" s="212">
        <v>261.5</v>
      </c>
      <c r="AA78" s="212" t="s">
        <v>752</v>
      </c>
    </row>
    <row r="79" spans="1:27" ht="15" customHeight="1">
      <c r="A79" s="211"/>
      <c r="B79" s="185" t="s">
        <v>228</v>
      </c>
      <c r="C79" s="202">
        <v>121</v>
      </c>
      <c r="D79" s="260">
        <v>1</v>
      </c>
      <c r="E79" s="212">
        <v>96</v>
      </c>
      <c r="F79" s="212">
        <v>102</v>
      </c>
      <c r="G79" s="212" t="s">
        <v>752</v>
      </c>
      <c r="H79" s="256">
        <v>166</v>
      </c>
      <c r="I79" s="260">
        <v>1</v>
      </c>
      <c r="J79" s="212">
        <v>113</v>
      </c>
      <c r="K79" s="212">
        <v>116.5</v>
      </c>
      <c r="L79" s="212" t="s">
        <v>752</v>
      </c>
      <c r="M79" s="275">
        <v>114</v>
      </c>
      <c r="N79" s="212">
        <v>1</v>
      </c>
      <c r="O79" s="212">
        <v>108.5</v>
      </c>
      <c r="P79" s="212">
        <v>112.5</v>
      </c>
      <c r="Q79" s="212" t="s">
        <v>752</v>
      </c>
      <c r="R79" s="275">
        <v>110</v>
      </c>
      <c r="S79" s="212">
        <v>1</v>
      </c>
      <c r="T79" s="212">
        <v>154</v>
      </c>
      <c r="U79" s="212">
        <v>165</v>
      </c>
      <c r="V79" s="212" t="s">
        <v>752</v>
      </c>
      <c r="W79" s="275">
        <v>92</v>
      </c>
      <c r="X79" s="212">
        <v>1</v>
      </c>
      <c r="Y79" s="212">
        <v>171.5</v>
      </c>
      <c r="Z79" s="212">
        <v>175.5</v>
      </c>
      <c r="AA79" s="212" t="s">
        <v>752</v>
      </c>
    </row>
    <row r="80" spans="1:27" ht="15" customHeight="1">
      <c r="A80" s="211"/>
      <c r="B80" s="185" t="s">
        <v>227</v>
      </c>
      <c r="C80" s="202">
        <v>2182</v>
      </c>
      <c r="D80" s="260">
        <v>43</v>
      </c>
      <c r="E80" s="212">
        <v>137</v>
      </c>
      <c r="F80" s="212">
        <v>277</v>
      </c>
      <c r="G80" s="212" t="s">
        <v>752</v>
      </c>
      <c r="H80" s="256">
        <v>2205</v>
      </c>
      <c r="I80" s="260">
        <v>42</v>
      </c>
      <c r="J80" s="212">
        <v>138</v>
      </c>
      <c r="K80" s="212">
        <v>261</v>
      </c>
      <c r="L80" s="212" t="s">
        <v>752</v>
      </c>
      <c r="M80" s="275">
        <v>2000</v>
      </c>
      <c r="N80" s="212">
        <v>39</v>
      </c>
      <c r="O80" s="212">
        <v>150</v>
      </c>
      <c r="P80" s="212">
        <v>255</v>
      </c>
      <c r="Q80" s="212" t="s">
        <v>752</v>
      </c>
      <c r="R80" s="275">
        <v>1976</v>
      </c>
      <c r="S80" s="212">
        <v>44</v>
      </c>
      <c r="T80" s="212">
        <v>163</v>
      </c>
      <c r="U80" s="212">
        <v>285.5</v>
      </c>
      <c r="V80" s="212" t="s">
        <v>752</v>
      </c>
      <c r="W80" s="275">
        <v>1587</v>
      </c>
      <c r="X80" s="212">
        <v>39</v>
      </c>
      <c r="Y80" s="212">
        <v>158</v>
      </c>
      <c r="Z80" s="212">
        <v>271</v>
      </c>
      <c r="AA80" s="212" t="s">
        <v>752</v>
      </c>
    </row>
    <row r="81" spans="1:27" s="164" customFormat="1" ht="15" customHeight="1">
      <c r="A81" s="211"/>
      <c r="B81" s="214" t="s">
        <v>229</v>
      </c>
      <c r="C81" s="215">
        <v>122</v>
      </c>
      <c r="D81" s="261">
        <v>12</v>
      </c>
      <c r="E81" s="216">
        <v>135.5</v>
      </c>
      <c r="F81" s="216">
        <v>215</v>
      </c>
      <c r="G81" s="259" t="s">
        <v>752</v>
      </c>
      <c r="H81" s="215">
        <v>146</v>
      </c>
      <c r="I81" s="261">
        <v>7</v>
      </c>
      <c r="J81" s="216">
        <v>133.5</v>
      </c>
      <c r="K81" s="216">
        <v>182</v>
      </c>
      <c r="L81" s="259" t="s">
        <v>752</v>
      </c>
      <c r="M81" s="215">
        <v>151</v>
      </c>
      <c r="N81" s="261">
        <v>20</v>
      </c>
      <c r="O81" s="216">
        <v>154</v>
      </c>
      <c r="P81" s="216">
        <v>256</v>
      </c>
      <c r="Q81" s="259" t="s">
        <v>752</v>
      </c>
      <c r="R81" s="215">
        <v>128</v>
      </c>
      <c r="S81" s="261">
        <v>10.5</v>
      </c>
      <c r="T81" s="216">
        <v>176.5</v>
      </c>
      <c r="U81" s="216">
        <v>255.5</v>
      </c>
      <c r="V81" s="259" t="s">
        <v>752</v>
      </c>
      <c r="W81" s="258">
        <v>85</v>
      </c>
      <c r="X81" s="261">
        <v>6</v>
      </c>
      <c r="Y81" s="216">
        <v>198</v>
      </c>
      <c r="Z81" s="216">
        <v>253</v>
      </c>
      <c r="AA81" s="216" t="s">
        <v>752</v>
      </c>
    </row>
    <row r="82" spans="1:27" s="164" customFormat="1" ht="15" customHeight="1">
      <c r="A82" s="211"/>
      <c r="B82" s="184" t="s">
        <v>364</v>
      </c>
      <c r="C82" s="202">
        <v>5003</v>
      </c>
      <c r="D82" s="260">
        <v>13</v>
      </c>
      <c r="E82" s="212">
        <v>71</v>
      </c>
      <c r="F82" s="212">
        <v>147.5</v>
      </c>
      <c r="G82" s="212" t="s">
        <v>752</v>
      </c>
      <c r="H82" s="256">
        <v>5185</v>
      </c>
      <c r="I82" s="260">
        <v>8</v>
      </c>
      <c r="J82" s="212">
        <v>73</v>
      </c>
      <c r="K82" s="212">
        <v>143</v>
      </c>
      <c r="L82" s="212" t="s">
        <v>752</v>
      </c>
      <c r="M82" s="275">
        <v>5429</v>
      </c>
      <c r="N82" s="212">
        <v>6</v>
      </c>
      <c r="O82" s="212">
        <v>74</v>
      </c>
      <c r="P82" s="212">
        <v>145.5</v>
      </c>
      <c r="Q82" s="212" t="s">
        <v>752</v>
      </c>
      <c r="R82" s="275">
        <v>5468</v>
      </c>
      <c r="S82" s="212">
        <v>4</v>
      </c>
      <c r="T82" s="212">
        <v>74</v>
      </c>
      <c r="U82" s="212">
        <v>158</v>
      </c>
      <c r="V82" s="212" t="s">
        <v>752</v>
      </c>
      <c r="W82" s="275">
        <v>5736</v>
      </c>
      <c r="X82" s="212">
        <v>2</v>
      </c>
      <c r="Y82" s="212">
        <v>74</v>
      </c>
      <c r="Z82" s="212">
        <v>150</v>
      </c>
      <c r="AA82" s="212" t="s">
        <v>752</v>
      </c>
    </row>
    <row r="83" spans="1:27" s="164" customFormat="1" ht="15" customHeight="1">
      <c r="A83" s="213"/>
      <c r="B83" s="157" t="s">
        <v>36</v>
      </c>
      <c r="C83" s="331">
        <v>7428</v>
      </c>
      <c r="D83" s="332">
        <v>22</v>
      </c>
      <c r="E83" s="333">
        <v>91</v>
      </c>
      <c r="F83" s="333">
        <v>180</v>
      </c>
      <c r="G83" s="334" t="s">
        <v>752</v>
      </c>
      <c r="H83" s="331">
        <v>7702</v>
      </c>
      <c r="I83" s="332">
        <v>19</v>
      </c>
      <c r="J83" s="333">
        <v>93</v>
      </c>
      <c r="K83" s="333">
        <v>176</v>
      </c>
      <c r="L83" s="334" t="s">
        <v>752</v>
      </c>
      <c r="M83" s="331">
        <v>7694</v>
      </c>
      <c r="N83" s="332">
        <v>15</v>
      </c>
      <c r="O83" s="333">
        <v>94</v>
      </c>
      <c r="P83" s="333">
        <v>180</v>
      </c>
      <c r="Q83" s="334" t="s">
        <v>752</v>
      </c>
      <c r="R83" s="331">
        <v>7682</v>
      </c>
      <c r="S83" s="332">
        <v>14</v>
      </c>
      <c r="T83" s="333">
        <v>100</v>
      </c>
      <c r="U83" s="333">
        <v>190</v>
      </c>
      <c r="V83" s="334" t="s">
        <v>752</v>
      </c>
      <c r="W83" s="335">
        <v>7500</v>
      </c>
      <c r="X83" s="332">
        <v>8</v>
      </c>
      <c r="Y83" s="333">
        <v>93</v>
      </c>
      <c r="Z83" s="333">
        <v>179</v>
      </c>
      <c r="AA83" s="333" t="s">
        <v>752</v>
      </c>
    </row>
    <row r="84" spans="1:27" ht="15" customHeight="1">
      <c r="A84" s="6" t="s">
        <v>488</v>
      </c>
      <c r="B84" s="184" t="s">
        <v>205</v>
      </c>
      <c r="C84" s="202">
        <v>14170</v>
      </c>
      <c r="D84" s="260">
        <v>32</v>
      </c>
      <c r="E84" s="212">
        <v>134</v>
      </c>
      <c r="F84" s="212">
        <v>197</v>
      </c>
      <c r="G84" s="212" t="s">
        <v>752</v>
      </c>
      <c r="H84" s="256">
        <v>13799</v>
      </c>
      <c r="I84" s="260">
        <v>31</v>
      </c>
      <c r="J84" s="212">
        <v>134</v>
      </c>
      <c r="K84" s="212">
        <v>198</v>
      </c>
      <c r="L84" s="212" t="s">
        <v>752</v>
      </c>
      <c r="M84" s="275">
        <v>11463</v>
      </c>
      <c r="N84" s="212">
        <v>31</v>
      </c>
      <c r="O84" s="212">
        <v>147</v>
      </c>
      <c r="P84" s="212">
        <v>213</v>
      </c>
      <c r="Q84" s="212" t="s">
        <v>752</v>
      </c>
      <c r="R84" s="275">
        <v>13227</v>
      </c>
      <c r="S84" s="212">
        <v>39</v>
      </c>
      <c r="T84" s="212">
        <v>195</v>
      </c>
      <c r="U84" s="212">
        <v>267</v>
      </c>
      <c r="V84" s="212" t="s">
        <v>752</v>
      </c>
      <c r="W84" s="275">
        <v>9721</v>
      </c>
      <c r="X84" s="212">
        <v>34</v>
      </c>
      <c r="Y84" s="212">
        <v>201</v>
      </c>
      <c r="Z84" s="212">
        <v>279</v>
      </c>
      <c r="AA84" s="212" t="s">
        <v>752</v>
      </c>
    </row>
    <row r="85" spans="1:27" ht="18.75" customHeight="1">
      <c r="A85" s="211"/>
      <c r="B85" s="185" t="s">
        <v>228</v>
      </c>
      <c r="C85" s="202">
        <v>2918</v>
      </c>
      <c r="D85" s="260">
        <v>21</v>
      </c>
      <c r="E85" s="212">
        <v>141</v>
      </c>
      <c r="F85" s="212">
        <v>178</v>
      </c>
      <c r="G85" s="212" t="s">
        <v>752</v>
      </c>
      <c r="H85" s="256">
        <v>2863</v>
      </c>
      <c r="I85" s="260">
        <v>17</v>
      </c>
      <c r="J85" s="212">
        <v>142</v>
      </c>
      <c r="K85" s="212">
        <v>174</v>
      </c>
      <c r="L85" s="212" t="s">
        <v>752</v>
      </c>
      <c r="M85" s="275">
        <v>2076</v>
      </c>
      <c r="N85" s="212">
        <v>15</v>
      </c>
      <c r="O85" s="212">
        <v>158.5</v>
      </c>
      <c r="P85" s="212">
        <v>187</v>
      </c>
      <c r="Q85" s="212" t="s">
        <v>752</v>
      </c>
      <c r="R85" s="275">
        <v>2810</v>
      </c>
      <c r="S85" s="212">
        <v>22</v>
      </c>
      <c r="T85" s="212">
        <v>224</v>
      </c>
      <c r="U85" s="212">
        <v>263</v>
      </c>
      <c r="V85" s="212" t="s">
        <v>752</v>
      </c>
      <c r="W85" s="275">
        <v>1932</v>
      </c>
      <c r="X85" s="212">
        <v>19</v>
      </c>
      <c r="Y85" s="212">
        <v>272</v>
      </c>
      <c r="Z85" s="212">
        <v>306</v>
      </c>
      <c r="AA85" s="212" t="s">
        <v>752</v>
      </c>
    </row>
    <row r="86" spans="1:27" s="164" customFormat="1" ht="15" customHeight="1">
      <c r="A86" s="211"/>
      <c r="B86" s="185" t="s">
        <v>227</v>
      </c>
      <c r="C86" s="202">
        <v>10486</v>
      </c>
      <c r="D86" s="260">
        <v>39</v>
      </c>
      <c r="E86" s="212">
        <v>127</v>
      </c>
      <c r="F86" s="212">
        <v>204</v>
      </c>
      <c r="G86" s="212" t="s">
        <v>752</v>
      </c>
      <c r="H86" s="256">
        <v>10190</v>
      </c>
      <c r="I86" s="260">
        <v>39</v>
      </c>
      <c r="J86" s="212">
        <v>128</v>
      </c>
      <c r="K86" s="212">
        <v>209</v>
      </c>
      <c r="L86" s="212" t="s">
        <v>752</v>
      </c>
      <c r="M86" s="275">
        <v>8686</v>
      </c>
      <c r="N86" s="212">
        <v>38</v>
      </c>
      <c r="O86" s="212">
        <v>142</v>
      </c>
      <c r="P86" s="212">
        <v>222</v>
      </c>
      <c r="Q86" s="212" t="s">
        <v>752</v>
      </c>
      <c r="R86" s="275">
        <v>9588</v>
      </c>
      <c r="S86" s="212">
        <v>43</v>
      </c>
      <c r="T86" s="212">
        <v>178</v>
      </c>
      <c r="U86" s="212">
        <v>268</v>
      </c>
      <c r="V86" s="212" t="s">
        <v>752</v>
      </c>
      <c r="W86" s="275">
        <v>7257</v>
      </c>
      <c r="X86" s="212">
        <v>42</v>
      </c>
      <c r="Y86" s="212">
        <v>168</v>
      </c>
      <c r="Z86" s="212">
        <v>266</v>
      </c>
      <c r="AA86" s="212" t="s">
        <v>752</v>
      </c>
    </row>
    <row r="87" spans="1:27" s="164" customFormat="1" ht="15" customHeight="1">
      <c r="A87" s="211"/>
      <c r="B87" s="214" t="s">
        <v>229</v>
      </c>
      <c r="C87" s="215">
        <v>766</v>
      </c>
      <c r="D87" s="261">
        <v>24</v>
      </c>
      <c r="E87" s="216">
        <v>158</v>
      </c>
      <c r="F87" s="216">
        <v>212</v>
      </c>
      <c r="G87" s="259" t="s">
        <v>752</v>
      </c>
      <c r="H87" s="215">
        <v>746</v>
      </c>
      <c r="I87" s="261">
        <v>20</v>
      </c>
      <c r="J87" s="216">
        <v>156.5</v>
      </c>
      <c r="K87" s="216">
        <v>203</v>
      </c>
      <c r="L87" s="259" t="s">
        <v>752</v>
      </c>
      <c r="M87" s="215">
        <v>701</v>
      </c>
      <c r="N87" s="261">
        <v>19</v>
      </c>
      <c r="O87" s="216">
        <v>175</v>
      </c>
      <c r="P87" s="216">
        <v>223</v>
      </c>
      <c r="Q87" s="259" t="s">
        <v>752</v>
      </c>
      <c r="R87" s="215">
        <v>829</v>
      </c>
      <c r="S87" s="261">
        <v>21</v>
      </c>
      <c r="T87" s="216">
        <v>230</v>
      </c>
      <c r="U87" s="216">
        <v>282</v>
      </c>
      <c r="V87" s="259" t="s">
        <v>752</v>
      </c>
      <c r="W87" s="258">
        <v>532</v>
      </c>
      <c r="X87" s="261">
        <v>21</v>
      </c>
      <c r="Y87" s="216">
        <v>254.5</v>
      </c>
      <c r="Z87" s="216">
        <v>314</v>
      </c>
      <c r="AA87" s="216" t="s">
        <v>752</v>
      </c>
    </row>
    <row r="88" spans="1:27" s="164" customFormat="1" ht="15" customHeight="1">
      <c r="A88" s="211"/>
      <c r="B88" s="184" t="s">
        <v>364</v>
      </c>
      <c r="C88" s="202">
        <v>75422</v>
      </c>
      <c r="D88" s="260">
        <v>34</v>
      </c>
      <c r="E88" s="212">
        <v>26</v>
      </c>
      <c r="F88" s="212">
        <v>68</v>
      </c>
      <c r="G88" s="212" t="s">
        <v>752</v>
      </c>
      <c r="H88" s="256">
        <v>76829</v>
      </c>
      <c r="I88" s="260">
        <v>34</v>
      </c>
      <c r="J88" s="212">
        <v>28</v>
      </c>
      <c r="K88" s="212">
        <v>69</v>
      </c>
      <c r="L88" s="212" t="s">
        <v>752</v>
      </c>
      <c r="M88" s="275">
        <v>62176</v>
      </c>
      <c r="N88" s="212">
        <v>37</v>
      </c>
      <c r="O88" s="212">
        <v>35</v>
      </c>
      <c r="P88" s="212">
        <v>80</v>
      </c>
      <c r="Q88" s="212" t="s">
        <v>752</v>
      </c>
      <c r="R88" s="275">
        <v>73716</v>
      </c>
      <c r="S88" s="212">
        <v>43</v>
      </c>
      <c r="T88" s="212">
        <v>28</v>
      </c>
      <c r="U88" s="212">
        <v>88</v>
      </c>
      <c r="V88" s="212" t="s">
        <v>752</v>
      </c>
      <c r="W88" s="275">
        <v>67962</v>
      </c>
      <c r="X88" s="212">
        <v>37</v>
      </c>
      <c r="Y88" s="212">
        <v>28</v>
      </c>
      <c r="Z88" s="212">
        <v>76</v>
      </c>
      <c r="AA88" s="212" t="s">
        <v>752</v>
      </c>
    </row>
    <row r="89" spans="1:27" ht="15" customHeight="1">
      <c r="A89" s="213"/>
      <c r="B89" s="157" t="s">
        <v>36</v>
      </c>
      <c r="C89" s="331">
        <v>89592</v>
      </c>
      <c r="D89" s="332">
        <v>34</v>
      </c>
      <c r="E89" s="333">
        <v>36</v>
      </c>
      <c r="F89" s="333">
        <v>81</v>
      </c>
      <c r="G89" s="334" t="s">
        <v>752</v>
      </c>
      <c r="H89" s="331">
        <v>90628</v>
      </c>
      <c r="I89" s="332">
        <v>34</v>
      </c>
      <c r="J89" s="333">
        <v>40</v>
      </c>
      <c r="K89" s="333">
        <v>82</v>
      </c>
      <c r="L89" s="334" t="s">
        <v>752</v>
      </c>
      <c r="M89" s="331">
        <v>73639</v>
      </c>
      <c r="N89" s="332">
        <v>36</v>
      </c>
      <c r="O89" s="333">
        <v>45</v>
      </c>
      <c r="P89" s="333">
        <v>94</v>
      </c>
      <c r="Q89" s="334" t="s">
        <v>752</v>
      </c>
      <c r="R89" s="331">
        <v>86943</v>
      </c>
      <c r="S89" s="332">
        <v>43</v>
      </c>
      <c r="T89" s="333">
        <v>42</v>
      </c>
      <c r="U89" s="333">
        <v>104</v>
      </c>
      <c r="V89" s="334" t="s">
        <v>752</v>
      </c>
      <c r="W89" s="335">
        <v>77683</v>
      </c>
      <c r="X89" s="332">
        <v>37</v>
      </c>
      <c r="Y89" s="333">
        <v>42</v>
      </c>
      <c r="Z89" s="333">
        <v>88</v>
      </c>
      <c r="AA89" s="333" t="s">
        <v>752</v>
      </c>
    </row>
    <row r="90" spans="1:27" ht="15" customHeight="1">
      <c r="A90" s="164"/>
      <c r="B90" s="164"/>
      <c r="K90" s="164"/>
      <c r="P90" s="164"/>
    </row>
    <row r="91" spans="1:27" ht="15" customHeight="1">
      <c r="A91" s="324" t="s">
        <v>318</v>
      </c>
      <c r="B91" s="326"/>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row>
    <row r="92" spans="1:27" s="164" customFormat="1" ht="15" customHeight="1">
      <c r="C92" s="573" t="str">
        <f>'Table Of Contents'!$C$4</f>
        <v>July 2017 to June 2018</v>
      </c>
      <c r="D92" s="573"/>
      <c r="E92" s="573"/>
      <c r="F92" s="573"/>
      <c r="G92" s="574"/>
      <c r="H92" s="573" t="str">
        <f>'Table Of Contents'!$D$4</f>
        <v>July 2018 to June 2019</v>
      </c>
      <c r="I92" s="573"/>
      <c r="J92" s="573"/>
      <c r="K92" s="573"/>
      <c r="L92" s="574"/>
      <c r="M92" s="573" t="str">
        <f>'Table Of Contents'!$E$4</f>
        <v>July 2019 to June 2020</v>
      </c>
      <c r="N92" s="573"/>
      <c r="O92" s="573"/>
      <c r="P92" s="573"/>
      <c r="Q92" s="574"/>
      <c r="R92" s="573" t="str">
        <f>'Table Of Contents'!$F$4</f>
        <v>July 2020 to June 2021</v>
      </c>
      <c r="S92" s="573"/>
      <c r="T92" s="573"/>
      <c r="U92" s="573"/>
      <c r="V92" s="574"/>
      <c r="W92" s="575" t="str">
        <f>'Table Of Contents'!$G$4</f>
        <v>July 2021 to June 2022</v>
      </c>
      <c r="X92" s="573"/>
      <c r="Y92" s="573"/>
      <c r="Z92" s="573"/>
      <c r="AA92" s="573"/>
    </row>
    <row r="93" spans="1:27" ht="15" customHeight="1">
      <c r="A93" s="211" t="s">
        <v>385</v>
      </c>
      <c r="B93" s="184" t="s">
        <v>205</v>
      </c>
      <c r="C93" s="202">
        <v>723</v>
      </c>
      <c r="D93" s="260">
        <v>30</v>
      </c>
      <c r="E93" s="212">
        <v>145</v>
      </c>
      <c r="F93" s="212">
        <v>195.5</v>
      </c>
      <c r="G93" s="212" t="s">
        <v>752</v>
      </c>
      <c r="H93" s="256">
        <v>738</v>
      </c>
      <c r="I93" s="260">
        <v>23</v>
      </c>
      <c r="J93" s="212">
        <v>161</v>
      </c>
      <c r="K93" s="212">
        <v>205</v>
      </c>
      <c r="L93" s="212" t="s">
        <v>752</v>
      </c>
      <c r="M93" s="256">
        <v>665</v>
      </c>
      <c r="N93" s="260">
        <v>24</v>
      </c>
      <c r="O93" s="212">
        <v>162</v>
      </c>
      <c r="P93" s="212">
        <v>217</v>
      </c>
      <c r="Q93" s="212" t="s">
        <v>752</v>
      </c>
      <c r="R93" s="256">
        <v>703</v>
      </c>
      <c r="S93" s="260">
        <v>25</v>
      </c>
      <c r="T93" s="212">
        <v>181</v>
      </c>
      <c r="U93" s="212">
        <v>238</v>
      </c>
      <c r="V93" s="212" t="s">
        <v>752</v>
      </c>
      <c r="W93" s="256">
        <v>566</v>
      </c>
      <c r="X93" s="260">
        <v>22</v>
      </c>
      <c r="Y93" s="212">
        <v>185.5</v>
      </c>
      <c r="Z93" s="212">
        <v>233</v>
      </c>
      <c r="AA93" s="212" t="s">
        <v>752</v>
      </c>
    </row>
    <row r="94" spans="1:27" ht="15" customHeight="1">
      <c r="A94" s="211"/>
      <c r="B94" s="185" t="s">
        <v>228</v>
      </c>
      <c r="C94" s="202">
        <v>199</v>
      </c>
      <c r="D94" s="260">
        <v>18</v>
      </c>
      <c r="E94" s="212">
        <v>137</v>
      </c>
      <c r="F94" s="212">
        <v>163</v>
      </c>
      <c r="G94" s="212" t="s">
        <v>752</v>
      </c>
      <c r="H94" s="256">
        <v>207</v>
      </c>
      <c r="I94" s="260">
        <v>18</v>
      </c>
      <c r="J94" s="212">
        <v>147</v>
      </c>
      <c r="K94" s="212">
        <v>173</v>
      </c>
      <c r="L94" s="212" t="s">
        <v>752</v>
      </c>
      <c r="M94" s="256">
        <v>212</v>
      </c>
      <c r="N94" s="260">
        <v>20</v>
      </c>
      <c r="O94" s="212">
        <v>161.5</v>
      </c>
      <c r="P94" s="212">
        <v>183</v>
      </c>
      <c r="Q94" s="212" t="s">
        <v>752</v>
      </c>
      <c r="R94" s="256">
        <v>240</v>
      </c>
      <c r="S94" s="260">
        <v>13</v>
      </c>
      <c r="T94" s="212">
        <v>176.5</v>
      </c>
      <c r="U94" s="212">
        <v>205</v>
      </c>
      <c r="V94" s="212" t="s">
        <v>752</v>
      </c>
      <c r="W94" s="256">
        <v>201</v>
      </c>
      <c r="X94" s="260">
        <v>14</v>
      </c>
      <c r="Y94" s="212">
        <v>185</v>
      </c>
      <c r="Z94" s="212">
        <v>212</v>
      </c>
      <c r="AA94" s="212" t="s">
        <v>752</v>
      </c>
    </row>
    <row r="95" spans="1:27" ht="15" customHeight="1">
      <c r="A95" s="211"/>
      <c r="B95" s="185" t="s">
        <v>227</v>
      </c>
      <c r="C95" s="202">
        <v>457</v>
      </c>
      <c r="D95" s="260">
        <v>42</v>
      </c>
      <c r="E95" s="212">
        <v>146</v>
      </c>
      <c r="F95" s="212">
        <v>205</v>
      </c>
      <c r="G95" s="212" t="s">
        <v>752</v>
      </c>
      <c r="H95" s="256">
        <v>454</v>
      </c>
      <c r="I95" s="260">
        <v>29</v>
      </c>
      <c r="J95" s="212">
        <v>173</v>
      </c>
      <c r="K95" s="212">
        <v>233</v>
      </c>
      <c r="L95" s="212" t="s">
        <v>752</v>
      </c>
      <c r="M95" s="256">
        <v>388</v>
      </c>
      <c r="N95" s="260">
        <v>28</v>
      </c>
      <c r="O95" s="212">
        <v>162.5</v>
      </c>
      <c r="P95" s="212">
        <v>231</v>
      </c>
      <c r="Q95" s="212" t="s">
        <v>752</v>
      </c>
      <c r="R95" s="256">
        <v>380</v>
      </c>
      <c r="S95" s="260">
        <v>38</v>
      </c>
      <c r="T95" s="212">
        <v>182</v>
      </c>
      <c r="U95" s="212">
        <v>284.5</v>
      </c>
      <c r="V95" s="212" t="s">
        <v>752</v>
      </c>
      <c r="W95" s="256">
        <v>320</v>
      </c>
      <c r="X95" s="260">
        <v>27</v>
      </c>
      <c r="Y95" s="212">
        <v>184</v>
      </c>
      <c r="Z95" s="212">
        <v>268.5</v>
      </c>
      <c r="AA95" s="212" t="s">
        <v>752</v>
      </c>
    </row>
    <row r="96" spans="1:27" s="164" customFormat="1" ht="15" customHeight="1">
      <c r="A96" s="211"/>
      <c r="B96" s="214" t="s">
        <v>229</v>
      </c>
      <c r="C96" s="215">
        <v>67</v>
      </c>
      <c r="D96" s="261">
        <v>27</v>
      </c>
      <c r="E96" s="216">
        <v>167</v>
      </c>
      <c r="F96" s="216">
        <v>248</v>
      </c>
      <c r="G96" s="259" t="s">
        <v>752</v>
      </c>
      <c r="H96" s="215">
        <v>77</v>
      </c>
      <c r="I96" s="261">
        <v>22</v>
      </c>
      <c r="J96" s="216">
        <v>165</v>
      </c>
      <c r="K96" s="216">
        <v>211</v>
      </c>
      <c r="L96" s="259" t="s">
        <v>752</v>
      </c>
      <c r="M96" s="215">
        <v>65</v>
      </c>
      <c r="N96" s="261">
        <v>24</v>
      </c>
      <c r="O96" s="216">
        <v>166</v>
      </c>
      <c r="P96" s="216">
        <v>208</v>
      </c>
      <c r="Q96" s="259" t="s">
        <v>752</v>
      </c>
      <c r="R96" s="215">
        <v>83</v>
      </c>
      <c r="S96" s="261">
        <v>24</v>
      </c>
      <c r="T96" s="216">
        <v>182</v>
      </c>
      <c r="U96" s="216">
        <v>235</v>
      </c>
      <c r="V96" s="259" t="s">
        <v>752</v>
      </c>
      <c r="W96" s="258">
        <v>45</v>
      </c>
      <c r="X96" s="261">
        <v>21</v>
      </c>
      <c r="Y96" s="216">
        <v>207</v>
      </c>
      <c r="Z96" s="216">
        <v>236</v>
      </c>
      <c r="AA96" s="216" t="s">
        <v>752</v>
      </c>
    </row>
    <row r="97" spans="1:27" s="164" customFormat="1" ht="15" customHeight="1">
      <c r="A97" s="211"/>
      <c r="B97" s="184" t="s">
        <v>364</v>
      </c>
      <c r="C97" s="202">
        <v>3003</v>
      </c>
      <c r="D97" s="260">
        <v>32</v>
      </c>
      <c r="E97" s="212">
        <v>63</v>
      </c>
      <c r="F97" s="212">
        <v>115</v>
      </c>
      <c r="G97" s="212" t="s">
        <v>752</v>
      </c>
      <c r="H97" s="256">
        <v>2963</v>
      </c>
      <c r="I97" s="260">
        <v>31</v>
      </c>
      <c r="J97" s="212">
        <v>71</v>
      </c>
      <c r="K97" s="212">
        <v>129</v>
      </c>
      <c r="L97" s="212" t="s">
        <v>752</v>
      </c>
      <c r="M97" s="275">
        <v>2753</v>
      </c>
      <c r="N97" s="212">
        <v>29</v>
      </c>
      <c r="O97" s="212">
        <v>70</v>
      </c>
      <c r="P97" s="212">
        <v>119</v>
      </c>
      <c r="Q97" s="212" t="s">
        <v>752</v>
      </c>
      <c r="R97" s="275">
        <v>2945</v>
      </c>
      <c r="S97" s="212">
        <v>30</v>
      </c>
      <c r="T97" s="212">
        <v>81</v>
      </c>
      <c r="U97" s="212">
        <v>135</v>
      </c>
      <c r="V97" s="212" t="s">
        <v>752</v>
      </c>
      <c r="W97" s="275">
        <v>2585</v>
      </c>
      <c r="X97" s="212">
        <v>27</v>
      </c>
      <c r="Y97" s="212">
        <v>77</v>
      </c>
      <c r="Z97" s="212">
        <v>124.5</v>
      </c>
      <c r="AA97" s="212" t="s">
        <v>752</v>
      </c>
    </row>
    <row r="98" spans="1:27" s="164" customFormat="1" ht="15" customHeight="1">
      <c r="A98" s="213"/>
      <c r="B98" s="157" t="s">
        <v>36</v>
      </c>
      <c r="C98" s="331">
        <v>3726</v>
      </c>
      <c r="D98" s="332">
        <v>32</v>
      </c>
      <c r="E98" s="333">
        <v>84</v>
      </c>
      <c r="F98" s="333">
        <v>132</v>
      </c>
      <c r="G98" s="334" t="s">
        <v>752</v>
      </c>
      <c r="H98" s="331">
        <v>3701</v>
      </c>
      <c r="I98" s="332">
        <v>29</v>
      </c>
      <c r="J98" s="333">
        <v>92</v>
      </c>
      <c r="K98" s="333">
        <v>148</v>
      </c>
      <c r="L98" s="334" t="s">
        <v>752</v>
      </c>
      <c r="M98" s="331">
        <v>3418</v>
      </c>
      <c r="N98" s="332">
        <v>28</v>
      </c>
      <c r="O98" s="333">
        <v>91</v>
      </c>
      <c r="P98" s="333">
        <v>141</v>
      </c>
      <c r="Q98" s="334" t="s">
        <v>752</v>
      </c>
      <c r="R98" s="331">
        <v>3648</v>
      </c>
      <c r="S98" s="332">
        <v>29</v>
      </c>
      <c r="T98" s="333">
        <v>100.5</v>
      </c>
      <c r="U98" s="333">
        <v>157</v>
      </c>
      <c r="V98" s="334" t="s">
        <v>752</v>
      </c>
      <c r="W98" s="335">
        <v>3151</v>
      </c>
      <c r="X98" s="332">
        <v>26</v>
      </c>
      <c r="Y98" s="333">
        <v>97</v>
      </c>
      <c r="Z98" s="333">
        <v>148</v>
      </c>
      <c r="AA98" s="333" t="s">
        <v>752</v>
      </c>
    </row>
    <row r="99" spans="1:27" ht="15" customHeight="1">
      <c r="A99" s="211" t="s">
        <v>486</v>
      </c>
      <c r="B99" s="184" t="s">
        <v>205</v>
      </c>
      <c r="C99" s="202">
        <v>175</v>
      </c>
      <c r="D99" s="260">
        <v>27</v>
      </c>
      <c r="E99" s="212">
        <v>181</v>
      </c>
      <c r="F99" s="212">
        <v>326</v>
      </c>
      <c r="G99" s="212" t="s">
        <v>752</v>
      </c>
      <c r="H99" s="256">
        <v>160</v>
      </c>
      <c r="I99" s="260">
        <v>47.5</v>
      </c>
      <c r="J99" s="212">
        <v>164.5</v>
      </c>
      <c r="K99" s="212">
        <v>307</v>
      </c>
      <c r="L99" s="212" t="s">
        <v>752</v>
      </c>
      <c r="M99" s="256">
        <v>137</v>
      </c>
      <c r="N99" s="260">
        <v>55</v>
      </c>
      <c r="O99" s="212">
        <v>198</v>
      </c>
      <c r="P99" s="212">
        <v>375</v>
      </c>
      <c r="Q99" s="212" t="s">
        <v>752</v>
      </c>
      <c r="R99" s="256">
        <v>115</v>
      </c>
      <c r="S99" s="260">
        <v>23</v>
      </c>
      <c r="T99" s="212">
        <v>179</v>
      </c>
      <c r="U99" s="212">
        <v>311</v>
      </c>
      <c r="V99" s="212" t="s">
        <v>752</v>
      </c>
      <c r="W99" s="256">
        <v>99</v>
      </c>
      <c r="X99" s="260">
        <v>30</v>
      </c>
      <c r="Y99" s="212">
        <v>210</v>
      </c>
      <c r="Z99" s="212">
        <v>345</v>
      </c>
      <c r="AA99" s="212" t="s">
        <v>752</v>
      </c>
    </row>
    <row r="100" spans="1:27" ht="15" customHeight="1">
      <c r="A100" s="211"/>
      <c r="B100" s="185" t="s">
        <v>228</v>
      </c>
      <c r="C100" s="202">
        <v>22</v>
      </c>
      <c r="D100" s="260">
        <v>1</v>
      </c>
      <c r="E100" s="212">
        <v>123</v>
      </c>
      <c r="F100" s="212">
        <v>135</v>
      </c>
      <c r="G100" s="212" t="s">
        <v>752</v>
      </c>
      <c r="H100" s="256">
        <v>20</v>
      </c>
      <c r="I100" s="260">
        <v>1</v>
      </c>
      <c r="J100" s="212">
        <v>151</v>
      </c>
      <c r="K100" s="212">
        <v>155</v>
      </c>
      <c r="L100" s="212" t="s">
        <v>752</v>
      </c>
      <c r="M100" s="256">
        <v>9</v>
      </c>
      <c r="N100" s="260">
        <v>15</v>
      </c>
      <c r="O100" s="212">
        <v>176</v>
      </c>
      <c r="P100" s="212">
        <v>218</v>
      </c>
      <c r="Q100" s="212" t="s">
        <v>752</v>
      </c>
      <c r="R100" s="256">
        <v>24</v>
      </c>
      <c r="S100" s="260">
        <v>1</v>
      </c>
      <c r="T100" s="212">
        <v>153.5</v>
      </c>
      <c r="U100" s="212">
        <v>154.5</v>
      </c>
      <c r="V100" s="212" t="s">
        <v>752</v>
      </c>
      <c r="W100" s="256">
        <v>18</v>
      </c>
      <c r="X100" s="260">
        <v>1</v>
      </c>
      <c r="Y100" s="212">
        <v>196.5</v>
      </c>
      <c r="Z100" s="212">
        <v>198.5</v>
      </c>
      <c r="AA100" s="212" t="s">
        <v>752</v>
      </c>
    </row>
    <row r="101" spans="1:27" ht="15" customHeight="1">
      <c r="A101" s="211"/>
      <c r="B101" s="185" t="s">
        <v>227</v>
      </c>
      <c r="C101" s="202">
        <v>138</v>
      </c>
      <c r="D101" s="260">
        <v>41.5</v>
      </c>
      <c r="E101" s="212">
        <v>195</v>
      </c>
      <c r="F101" s="212">
        <v>377.5</v>
      </c>
      <c r="G101" s="212" t="s">
        <v>752</v>
      </c>
      <c r="H101" s="256">
        <v>128</v>
      </c>
      <c r="I101" s="260">
        <v>98.5</v>
      </c>
      <c r="J101" s="212">
        <v>165</v>
      </c>
      <c r="K101" s="212">
        <v>364</v>
      </c>
      <c r="L101" s="212" t="s">
        <v>752</v>
      </c>
      <c r="M101" s="256">
        <v>120</v>
      </c>
      <c r="N101" s="260">
        <v>64.5</v>
      </c>
      <c r="O101" s="212">
        <v>205</v>
      </c>
      <c r="P101" s="212">
        <v>387</v>
      </c>
      <c r="Q101" s="212" t="s">
        <v>752</v>
      </c>
      <c r="R101" s="256">
        <v>85</v>
      </c>
      <c r="S101" s="260">
        <v>84</v>
      </c>
      <c r="T101" s="212">
        <v>203</v>
      </c>
      <c r="U101" s="212">
        <v>380</v>
      </c>
      <c r="V101" s="212" t="s">
        <v>752</v>
      </c>
      <c r="W101" s="256">
        <v>72</v>
      </c>
      <c r="X101" s="260">
        <v>53.5</v>
      </c>
      <c r="Y101" s="212">
        <v>215.5</v>
      </c>
      <c r="Z101" s="212">
        <v>390</v>
      </c>
      <c r="AA101" s="212" t="s">
        <v>752</v>
      </c>
    </row>
    <row r="102" spans="1:27" s="164" customFormat="1" ht="15" customHeight="1">
      <c r="A102" s="211"/>
      <c r="B102" s="214" t="s">
        <v>229</v>
      </c>
      <c r="C102" s="215">
        <v>15</v>
      </c>
      <c r="D102" s="261">
        <v>21</v>
      </c>
      <c r="E102" s="216">
        <v>189</v>
      </c>
      <c r="F102" s="216">
        <v>293</v>
      </c>
      <c r="G102" s="259" t="s">
        <v>752</v>
      </c>
      <c r="H102" s="215">
        <v>12</v>
      </c>
      <c r="I102" s="261">
        <v>20.5</v>
      </c>
      <c r="J102" s="216">
        <v>174.5</v>
      </c>
      <c r="K102" s="216">
        <v>256.5</v>
      </c>
      <c r="L102" s="259" t="s">
        <v>752</v>
      </c>
      <c r="M102" s="215">
        <v>8</v>
      </c>
      <c r="N102" s="261">
        <v>41</v>
      </c>
      <c r="O102" s="216">
        <v>143</v>
      </c>
      <c r="P102" s="216">
        <v>269</v>
      </c>
      <c r="Q102" s="259" t="s">
        <v>752</v>
      </c>
      <c r="R102" s="215">
        <v>6</v>
      </c>
      <c r="S102" s="261">
        <v>15</v>
      </c>
      <c r="T102" s="216">
        <v>215.5</v>
      </c>
      <c r="U102" s="216">
        <v>323.5</v>
      </c>
      <c r="V102" s="259" t="s">
        <v>752</v>
      </c>
      <c r="W102" s="258">
        <v>9</v>
      </c>
      <c r="X102" s="261">
        <v>1</v>
      </c>
      <c r="Y102" s="216">
        <v>200</v>
      </c>
      <c r="Z102" s="216">
        <v>267</v>
      </c>
      <c r="AA102" s="216" t="s">
        <v>752</v>
      </c>
    </row>
    <row r="103" spans="1:27" s="164" customFormat="1" ht="15" customHeight="1">
      <c r="A103" s="211"/>
      <c r="B103" s="184" t="s">
        <v>364</v>
      </c>
      <c r="C103" s="202">
        <v>437</v>
      </c>
      <c r="D103" s="260">
        <v>43</v>
      </c>
      <c r="E103" s="212">
        <v>96</v>
      </c>
      <c r="F103" s="212">
        <v>219</v>
      </c>
      <c r="G103" s="212" t="s">
        <v>752</v>
      </c>
      <c r="H103" s="256">
        <v>326</v>
      </c>
      <c r="I103" s="260">
        <v>80</v>
      </c>
      <c r="J103" s="212">
        <v>90.5</v>
      </c>
      <c r="K103" s="212">
        <v>250.5</v>
      </c>
      <c r="L103" s="212" t="s">
        <v>752</v>
      </c>
      <c r="M103" s="275">
        <v>335</v>
      </c>
      <c r="N103" s="212">
        <v>58</v>
      </c>
      <c r="O103" s="212">
        <v>94</v>
      </c>
      <c r="P103" s="212">
        <v>257</v>
      </c>
      <c r="Q103" s="212" t="s">
        <v>752</v>
      </c>
      <c r="R103" s="275">
        <v>310</v>
      </c>
      <c r="S103" s="212">
        <v>65</v>
      </c>
      <c r="T103" s="212">
        <v>94</v>
      </c>
      <c r="U103" s="212">
        <v>263</v>
      </c>
      <c r="V103" s="212" t="s">
        <v>752</v>
      </c>
      <c r="W103" s="275">
        <v>311</v>
      </c>
      <c r="X103" s="212">
        <v>60</v>
      </c>
      <c r="Y103" s="212">
        <v>91</v>
      </c>
      <c r="Z103" s="212">
        <v>280</v>
      </c>
      <c r="AA103" s="212" t="s">
        <v>752</v>
      </c>
    </row>
    <row r="104" spans="1:27" s="164" customFormat="1" ht="15" customHeight="1">
      <c r="A104" s="213"/>
      <c r="B104" s="157" t="s">
        <v>36</v>
      </c>
      <c r="C104" s="331">
        <v>612</v>
      </c>
      <c r="D104" s="332">
        <v>36.5</v>
      </c>
      <c r="E104" s="333">
        <v>113</v>
      </c>
      <c r="F104" s="333">
        <v>253</v>
      </c>
      <c r="G104" s="334" t="s">
        <v>752</v>
      </c>
      <c r="H104" s="331">
        <v>486</v>
      </c>
      <c r="I104" s="332">
        <v>55</v>
      </c>
      <c r="J104" s="333">
        <v>120</v>
      </c>
      <c r="K104" s="333">
        <v>265.5</v>
      </c>
      <c r="L104" s="334" t="s">
        <v>752</v>
      </c>
      <c r="M104" s="331">
        <v>472</v>
      </c>
      <c r="N104" s="332">
        <v>56.5</v>
      </c>
      <c r="O104" s="333">
        <v>119</v>
      </c>
      <c r="P104" s="333">
        <v>286</v>
      </c>
      <c r="Q104" s="334" t="s">
        <v>752</v>
      </c>
      <c r="R104" s="331">
        <v>425</v>
      </c>
      <c r="S104" s="332">
        <v>44</v>
      </c>
      <c r="T104" s="333">
        <v>113</v>
      </c>
      <c r="U104" s="333">
        <v>279</v>
      </c>
      <c r="V104" s="334" t="s">
        <v>752</v>
      </c>
      <c r="W104" s="335">
        <v>410</v>
      </c>
      <c r="X104" s="332">
        <v>48.5</v>
      </c>
      <c r="Y104" s="333">
        <v>120.5</v>
      </c>
      <c r="Z104" s="333">
        <v>295.5</v>
      </c>
      <c r="AA104" s="333" t="s">
        <v>752</v>
      </c>
    </row>
    <row r="105" spans="1:27" ht="15" customHeight="1">
      <c r="A105" s="6" t="s">
        <v>488</v>
      </c>
      <c r="B105" s="184" t="s">
        <v>205</v>
      </c>
      <c r="C105" s="202">
        <v>898</v>
      </c>
      <c r="D105" s="260">
        <v>30</v>
      </c>
      <c r="E105" s="212">
        <v>147</v>
      </c>
      <c r="F105" s="212">
        <v>208</v>
      </c>
      <c r="G105" s="212" t="s">
        <v>752</v>
      </c>
      <c r="H105" s="256">
        <v>898</v>
      </c>
      <c r="I105" s="260">
        <v>26</v>
      </c>
      <c r="J105" s="212">
        <v>161</v>
      </c>
      <c r="K105" s="212">
        <v>219</v>
      </c>
      <c r="L105" s="212" t="s">
        <v>752</v>
      </c>
      <c r="M105" s="256">
        <v>802</v>
      </c>
      <c r="N105" s="260">
        <v>25</v>
      </c>
      <c r="O105" s="212">
        <v>167</v>
      </c>
      <c r="P105" s="212">
        <v>230</v>
      </c>
      <c r="Q105" s="212" t="s">
        <v>752</v>
      </c>
      <c r="R105" s="256">
        <v>818</v>
      </c>
      <c r="S105" s="260">
        <v>25</v>
      </c>
      <c r="T105" s="212">
        <v>179</v>
      </c>
      <c r="U105" s="212">
        <v>246</v>
      </c>
      <c r="V105" s="212" t="s">
        <v>752</v>
      </c>
      <c r="W105" s="256">
        <v>665</v>
      </c>
      <c r="X105" s="260">
        <v>23</v>
      </c>
      <c r="Y105" s="212">
        <v>190</v>
      </c>
      <c r="Z105" s="212">
        <v>246</v>
      </c>
      <c r="AA105" s="212" t="s">
        <v>752</v>
      </c>
    </row>
    <row r="106" spans="1:27" ht="15" customHeight="1">
      <c r="A106" s="211"/>
      <c r="B106" s="185" t="s">
        <v>228</v>
      </c>
      <c r="C106" s="202">
        <v>221</v>
      </c>
      <c r="D106" s="260">
        <v>16</v>
      </c>
      <c r="E106" s="212">
        <v>134</v>
      </c>
      <c r="F106" s="212">
        <v>162</v>
      </c>
      <c r="G106" s="212" t="s">
        <v>752</v>
      </c>
      <c r="H106" s="256">
        <v>227</v>
      </c>
      <c r="I106" s="260">
        <v>16</v>
      </c>
      <c r="J106" s="212">
        <v>147</v>
      </c>
      <c r="K106" s="212">
        <v>170</v>
      </c>
      <c r="L106" s="212" t="s">
        <v>752</v>
      </c>
      <c r="M106" s="256">
        <v>221</v>
      </c>
      <c r="N106" s="260">
        <v>19</v>
      </c>
      <c r="O106" s="212">
        <v>162</v>
      </c>
      <c r="P106" s="212">
        <v>183</v>
      </c>
      <c r="Q106" s="212" t="s">
        <v>752</v>
      </c>
      <c r="R106" s="256">
        <v>264</v>
      </c>
      <c r="S106" s="260">
        <v>10</v>
      </c>
      <c r="T106" s="212">
        <v>175</v>
      </c>
      <c r="U106" s="212">
        <v>200</v>
      </c>
      <c r="V106" s="212" t="s">
        <v>752</v>
      </c>
      <c r="W106" s="256">
        <v>219</v>
      </c>
      <c r="X106" s="260">
        <v>13</v>
      </c>
      <c r="Y106" s="212">
        <v>185</v>
      </c>
      <c r="Z106" s="212">
        <v>211</v>
      </c>
      <c r="AA106" s="212" t="s">
        <v>752</v>
      </c>
    </row>
    <row r="107" spans="1:27" s="164" customFormat="1" ht="15" customHeight="1">
      <c r="A107" s="211"/>
      <c r="B107" s="185" t="s">
        <v>227</v>
      </c>
      <c r="C107" s="202">
        <v>595</v>
      </c>
      <c r="D107" s="260">
        <v>42</v>
      </c>
      <c r="E107" s="212">
        <v>153</v>
      </c>
      <c r="F107" s="212">
        <v>243.5</v>
      </c>
      <c r="G107" s="212" t="s">
        <v>752</v>
      </c>
      <c r="H107" s="256">
        <v>582</v>
      </c>
      <c r="I107" s="260">
        <v>34</v>
      </c>
      <c r="J107" s="212">
        <v>169.5</v>
      </c>
      <c r="K107" s="212">
        <v>257</v>
      </c>
      <c r="L107" s="212" t="s">
        <v>752</v>
      </c>
      <c r="M107" s="256">
        <v>508</v>
      </c>
      <c r="N107" s="260">
        <v>31.5</v>
      </c>
      <c r="O107" s="212">
        <v>170.5</v>
      </c>
      <c r="P107" s="212">
        <v>257.5</v>
      </c>
      <c r="Q107" s="212" t="s">
        <v>752</v>
      </c>
      <c r="R107" s="256">
        <v>465</v>
      </c>
      <c r="S107" s="260">
        <v>38</v>
      </c>
      <c r="T107" s="212">
        <v>182</v>
      </c>
      <c r="U107" s="212">
        <v>299</v>
      </c>
      <c r="V107" s="212" t="s">
        <v>752</v>
      </c>
      <c r="W107" s="256">
        <v>392</v>
      </c>
      <c r="X107" s="260">
        <v>29</v>
      </c>
      <c r="Y107" s="212">
        <v>194.5</v>
      </c>
      <c r="Z107" s="212">
        <v>290</v>
      </c>
      <c r="AA107" s="212" t="s">
        <v>752</v>
      </c>
    </row>
    <row r="108" spans="1:27" s="164" customFormat="1" ht="15" customHeight="1">
      <c r="A108" s="211"/>
      <c r="B108" s="214" t="s">
        <v>229</v>
      </c>
      <c r="C108" s="215">
        <v>82</v>
      </c>
      <c r="D108" s="261">
        <v>27</v>
      </c>
      <c r="E108" s="216">
        <v>173.5</v>
      </c>
      <c r="F108" s="216">
        <v>251.5</v>
      </c>
      <c r="G108" s="259" t="s">
        <v>752</v>
      </c>
      <c r="H108" s="215">
        <v>89</v>
      </c>
      <c r="I108" s="261">
        <v>22</v>
      </c>
      <c r="J108" s="216">
        <v>165</v>
      </c>
      <c r="K108" s="216">
        <v>219</v>
      </c>
      <c r="L108" s="259" t="s">
        <v>752</v>
      </c>
      <c r="M108" s="215">
        <v>73</v>
      </c>
      <c r="N108" s="261">
        <v>25</v>
      </c>
      <c r="O108" s="216">
        <v>166</v>
      </c>
      <c r="P108" s="216">
        <v>208</v>
      </c>
      <c r="Q108" s="259" t="s">
        <v>752</v>
      </c>
      <c r="R108" s="215">
        <v>89</v>
      </c>
      <c r="S108" s="261">
        <v>24</v>
      </c>
      <c r="T108" s="216">
        <v>183</v>
      </c>
      <c r="U108" s="216">
        <v>237</v>
      </c>
      <c r="V108" s="259" t="s">
        <v>752</v>
      </c>
      <c r="W108" s="258">
        <v>54</v>
      </c>
      <c r="X108" s="261">
        <v>14</v>
      </c>
      <c r="Y108" s="216">
        <v>203.5</v>
      </c>
      <c r="Z108" s="216">
        <v>254.5</v>
      </c>
      <c r="AA108" s="216" t="s">
        <v>752</v>
      </c>
    </row>
    <row r="109" spans="1:27" s="164" customFormat="1" ht="15" customHeight="1">
      <c r="A109" s="211"/>
      <c r="B109" s="184" t="s">
        <v>364</v>
      </c>
      <c r="C109" s="202">
        <v>3440</v>
      </c>
      <c r="D109" s="260">
        <v>33</v>
      </c>
      <c r="E109" s="212">
        <v>70</v>
      </c>
      <c r="F109" s="212">
        <v>125</v>
      </c>
      <c r="G109" s="212" t="s">
        <v>752</v>
      </c>
      <c r="H109" s="256">
        <v>3289</v>
      </c>
      <c r="I109" s="260">
        <v>32</v>
      </c>
      <c r="J109" s="212">
        <v>76</v>
      </c>
      <c r="K109" s="212">
        <v>139</v>
      </c>
      <c r="L109" s="212" t="s">
        <v>752</v>
      </c>
      <c r="M109" s="275">
        <v>3088</v>
      </c>
      <c r="N109" s="212">
        <v>30</v>
      </c>
      <c r="O109" s="212">
        <v>74</v>
      </c>
      <c r="P109" s="212">
        <v>130</v>
      </c>
      <c r="Q109" s="212" t="s">
        <v>752</v>
      </c>
      <c r="R109" s="275">
        <v>3255</v>
      </c>
      <c r="S109" s="212">
        <v>31</v>
      </c>
      <c r="T109" s="212">
        <v>84</v>
      </c>
      <c r="U109" s="212">
        <v>143</v>
      </c>
      <c r="V109" s="212" t="s">
        <v>752</v>
      </c>
      <c r="W109" s="275">
        <v>2896</v>
      </c>
      <c r="X109" s="212">
        <v>28</v>
      </c>
      <c r="Y109" s="212">
        <v>78</v>
      </c>
      <c r="Z109" s="212">
        <v>135</v>
      </c>
      <c r="AA109" s="212" t="s">
        <v>752</v>
      </c>
    </row>
    <row r="110" spans="1:27" ht="15" customHeight="1">
      <c r="A110" s="213"/>
      <c r="B110" s="157" t="s">
        <v>36</v>
      </c>
      <c r="C110" s="331">
        <v>4338</v>
      </c>
      <c r="D110" s="332">
        <v>32</v>
      </c>
      <c r="E110" s="333">
        <v>89.5</v>
      </c>
      <c r="F110" s="333">
        <v>145</v>
      </c>
      <c r="G110" s="334" t="s">
        <v>752</v>
      </c>
      <c r="H110" s="331">
        <v>4187</v>
      </c>
      <c r="I110" s="332">
        <v>31</v>
      </c>
      <c r="J110" s="333">
        <v>96</v>
      </c>
      <c r="K110" s="333">
        <v>156</v>
      </c>
      <c r="L110" s="334" t="s">
        <v>752</v>
      </c>
      <c r="M110" s="331">
        <v>3890</v>
      </c>
      <c r="N110" s="332">
        <v>29</v>
      </c>
      <c r="O110" s="333">
        <v>93</v>
      </c>
      <c r="P110" s="333">
        <v>152</v>
      </c>
      <c r="Q110" s="334" t="s">
        <v>752</v>
      </c>
      <c r="R110" s="331">
        <v>4073</v>
      </c>
      <c r="S110" s="332">
        <v>29.5</v>
      </c>
      <c r="T110" s="333">
        <v>104</v>
      </c>
      <c r="U110" s="333">
        <v>166</v>
      </c>
      <c r="V110" s="334" t="s">
        <v>752</v>
      </c>
      <c r="W110" s="335">
        <v>3561</v>
      </c>
      <c r="X110" s="332">
        <v>27</v>
      </c>
      <c r="Y110" s="333">
        <v>99</v>
      </c>
      <c r="Z110" s="333">
        <v>160</v>
      </c>
      <c r="AA110" s="333" t="s">
        <v>752</v>
      </c>
    </row>
    <row r="111" spans="1:27" ht="15" customHeight="1">
      <c r="A111" s="164"/>
      <c r="B111" s="164"/>
    </row>
    <row r="112" spans="1:27" ht="18.75" customHeight="1">
      <c r="A112" s="176" t="s">
        <v>386</v>
      </c>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5" customHeight="1">
      <c r="A113" s="12" t="s">
        <v>475</v>
      </c>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s="164" customFormat="1" ht="33" customHeight="1">
      <c r="A114" s="552" t="s">
        <v>578</v>
      </c>
      <c r="B114" s="552"/>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s="164" customFormat="1" ht="15" customHeight="1">
      <c r="A115" s="433"/>
      <c r="B115" s="433"/>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row>
    <row r="116" spans="1:26" ht="15" customHeight="1">
      <c r="A116" s="315" t="s">
        <v>361</v>
      </c>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5" customHeight="1">
      <c r="A117" s="315" t="str">
        <f>+"New South Wales Criminal Courts Statistics " &amp;'Table Of Contents'!D$2</f>
        <v>New South Wales Criminal Courts Statistics June 2022</v>
      </c>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5" customHeight="1">
      <c r="A118" s="318" t="s">
        <v>0</v>
      </c>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5" customHeight="1">
      <c r="A119" s="318" t="s">
        <v>379</v>
      </c>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5" customHeight="1">
      <c r="A120" s="318" t="s">
        <v>27</v>
      </c>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row>
    <row r="121" spans="1:26" ht="15" customHeight="1">
      <c r="A121" s="318" t="s">
        <v>380</v>
      </c>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5" customHeight="1"/>
    <row r="123" spans="1:26" ht="82.5" customHeight="1">
      <c r="A123" s="566" t="s">
        <v>759</v>
      </c>
      <c r="B123" s="566"/>
    </row>
  </sheetData>
  <mergeCells count="22">
    <mergeCell ref="W7:AA7"/>
    <mergeCell ref="C7:G7"/>
    <mergeCell ref="H7:L7"/>
    <mergeCell ref="M7:Q7"/>
    <mergeCell ref="R7:V7"/>
    <mergeCell ref="W92:AA92"/>
    <mergeCell ref="C39:G39"/>
    <mergeCell ref="H39:L39"/>
    <mergeCell ref="M39:Q39"/>
    <mergeCell ref="R39:V39"/>
    <mergeCell ref="W39:AA39"/>
    <mergeCell ref="W70:AA70"/>
    <mergeCell ref="A123:B123"/>
    <mergeCell ref="C70:G70"/>
    <mergeCell ref="H70:L70"/>
    <mergeCell ref="M70:Q70"/>
    <mergeCell ref="R70:V70"/>
    <mergeCell ref="C92:G92"/>
    <mergeCell ref="H92:L92"/>
    <mergeCell ref="M92:Q92"/>
    <mergeCell ref="R92:V92"/>
    <mergeCell ref="A114:B114"/>
  </mergeCells>
  <hyperlinks>
    <hyperlink ref="A1" location="'Table Of Contents'!C6" display="return to table of contents" xr:uid="{00000000-0004-0000-0700-000000000000}"/>
    <hyperlink ref="A123" location="'Explanatory Notes'!A2" display="COVID impact: changes to court operations to protect the safety of court users have led to a general decline in the number of criminal court finalisations in the latest 12 month period. See Explanatory Notes for details." xr:uid="{A9ABCE93-6D5C-4F6D-B1F7-CC94AA1BD509}"/>
  </hyperlinks>
  <pageMargins left="0.39370078740157483" right="0.39370078740157483" top="0.59055118110236227" bottom="0.59055118110236227" header="0.39370078740157483" footer="0.39370078740157483"/>
  <pageSetup paperSize="9" scale="38" fitToHeight="0" orientation="landscape" horizontalDpi="4294967293" verticalDpi="4294967293" r:id="rId1"/>
  <headerFooter>
    <oddHeader>&amp;C&amp;"Arial,Regular"&amp;10&amp;F     &amp;A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U58"/>
  <sheetViews>
    <sheetView zoomScaleNormal="100" workbookViewId="0">
      <pane xSplit="1" ySplit="8" topLeftCell="B9" activePane="bottomRight" state="frozen"/>
      <selection activeCell="A165" sqref="A165"/>
      <selection pane="topRight" activeCell="A165" sqref="A165"/>
      <selection pane="bottomLeft" activeCell="A165" sqref="A165"/>
      <selection pane="bottomRight"/>
    </sheetView>
  </sheetViews>
  <sheetFormatPr defaultColWidth="11.42578125" defaultRowHeight="9.9499999999999993" customHeight="1"/>
  <cols>
    <col min="1" max="1" width="38" style="165" customWidth="1"/>
    <col min="2" max="21" width="10" style="3" customWidth="1"/>
    <col min="22" max="16384" width="11.42578125" style="165"/>
  </cols>
  <sheetData>
    <row r="1" spans="1:21" ht="13.5">
      <c r="A1" s="187" t="s">
        <v>221</v>
      </c>
    </row>
    <row r="2" spans="1:21" ht="15" customHeight="1">
      <c r="A2" s="238" t="s">
        <v>257</v>
      </c>
      <c r="B2" s="165"/>
      <c r="C2" s="165"/>
      <c r="D2" s="165"/>
      <c r="E2" s="165"/>
      <c r="F2" s="165"/>
      <c r="G2" s="165"/>
      <c r="H2" s="165"/>
      <c r="I2" s="165"/>
      <c r="J2" s="165"/>
      <c r="K2" s="165"/>
      <c r="L2" s="165"/>
      <c r="M2" s="165"/>
      <c r="N2" s="165"/>
      <c r="O2" s="165"/>
      <c r="P2" s="165"/>
      <c r="Q2" s="165"/>
      <c r="R2" s="165"/>
      <c r="S2" s="165"/>
      <c r="T2" s="165"/>
      <c r="U2" s="165"/>
    </row>
    <row r="3" spans="1:21" ht="15" customHeight="1">
      <c r="A3" s="240" t="str">
        <f>"NSW Recorded Crime Statistics " &amp; 'Table Of Contents'!H4</f>
        <v>NSW Recorded Crime Statistics July 2017 - June 2022</v>
      </c>
      <c r="D3" s="7"/>
      <c r="E3" s="7"/>
      <c r="F3" s="7"/>
      <c r="G3" s="7"/>
      <c r="H3" s="7"/>
      <c r="I3" s="7"/>
      <c r="J3" s="7"/>
      <c r="K3" s="7"/>
      <c r="L3" s="7"/>
      <c r="M3" s="7"/>
      <c r="N3" s="7"/>
      <c r="O3" s="7"/>
      <c r="P3" s="7"/>
      <c r="Q3" s="7"/>
      <c r="R3" s="7"/>
      <c r="S3" s="7"/>
      <c r="T3" s="7"/>
      <c r="U3" s="7"/>
    </row>
    <row r="4" spans="1:21" ht="15" customHeight="1">
      <c r="A4" s="95" t="s">
        <v>754</v>
      </c>
      <c r="C4" s="7"/>
      <c r="D4" s="7"/>
      <c r="E4" s="7"/>
      <c r="F4" s="7"/>
      <c r="G4" s="7"/>
      <c r="H4" s="7"/>
      <c r="I4" s="7"/>
      <c r="J4" s="7"/>
      <c r="K4" s="7"/>
      <c r="L4" s="7"/>
      <c r="M4" s="7"/>
      <c r="N4" s="7"/>
      <c r="O4" s="7"/>
      <c r="P4" s="7"/>
      <c r="Q4" s="7"/>
      <c r="R4" s="7"/>
      <c r="S4" s="7"/>
      <c r="T4" s="7"/>
      <c r="U4" s="7"/>
    </row>
    <row r="5" spans="1:21" ht="15" customHeight="1">
      <c r="A5" s="61"/>
      <c r="F5" s="45"/>
      <c r="G5" s="45"/>
      <c r="H5" s="45"/>
      <c r="I5" s="45"/>
      <c r="J5" s="45"/>
      <c r="K5" s="45"/>
      <c r="L5" s="45"/>
      <c r="M5" s="45"/>
      <c r="N5" s="45"/>
      <c r="O5" s="45"/>
      <c r="P5" s="45"/>
      <c r="Q5" s="45"/>
      <c r="R5" s="45"/>
      <c r="S5" s="45"/>
      <c r="T5" s="45"/>
      <c r="U5" s="45"/>
    </row>
    <row r="6" spans="1:21" ht="15" customHeight="1">
      <c r="A6" s="65"/>
      <c r="B6" s="554" t="str">
        <f>'Table Of Contents'!$C$4</f>
        <v>July 2017 to June 2018</v>
      </c>
      <c r="C6" s="555"/>
      <c r="D6" s="555"/>
      <c r="E6" s="556"/>
      <c r="F6" s="554" t="str">
        <f>'Table Of Contents'!$D$4</f>
        <v>July 2018 to June 2019</v>
      </c>
      <c r="G6" s="555"/>
      <c r="H6" s="555"/>
      <c r="I6" s="556"/>
      <c r="J6" s="554" t="str">
        <f>'Table Of Contents'!$E$4</f>
        <v>July 2019 to June 2020</v>
      </c>
      <c r="K6" s="555"/>
      <c r="L6" s="555"/>
      <c r="M6" s="556"/>
      <c r="N6" s="554" t="str">
        <f>'Table Of Contents'!$F$4</f>
        <v>July 2020 to June 2021</v>
      </c>
      <c r="O6" s="555"/>
      <c r="P6" s="555"/>
      <c r="Q6" s="556"/>
      <c r="R6" s="554" t="str">
        <f>'Table Of Contents'!$G$4</f>
        <v>July 2021 to June 2022</v>
      </c>
      <c r="S6" s="555"/>
      <c r="T6" s="555"/>
      <c r="U6" s="556"/>
    </row>
    <row r="7" spans="1:21" ht="15" customHeight="1">
      <c r="A7" s="66"/>
      <c r="B7" s="557" t="s">
        <v>148</v>
      </c>
      <c r="C7" s="558"/>
      <c r="D7" s="558" t="s">
        <v>149</v>
      </c>
      <c r="E7" s="559"/>
      <c r="F7" s="557" t="s">
        <v>148</v>
      </c>
      <c r="G7" s="558"/>
      <c r="H7" s="558" t="s">
        <v>149</v>
      </c>
      <c r="I7" s="559"/>
      <c r="J7" s="557" t="s">
        <v>148</v>
      </c>
      <c r="K7" s="558"/>
      <c r="L7" s="558" t="s">
        <v>149</v>
      </c>
      <c r="M7" s="559"/>
      <c r="N7" s="557" t="s">
        <v>148</v>
      </c>
      <c r="O7" s="558"/>
      <c r="P7" s="558" t="s">
        <v>149</v>
      </c>
      <c r="Q7" s="559"/>
      <c r="R7" s="557" t="s">
        <v>148</v>
      </c>
      <c r="S7" s="558"/>
      <c r="T7" s="558" t="s">
        <v>149</v>
      </c>
      <c r="U7" s="559"/>
    </row>
    <row r="8" spans="1:21" ht="54.75" customHeight="1">
      <c r="A8" s="67" t="s">
        <v>196</v>
      </c>
      <c r="B8" s="68" t="s">
        <v>150</v>
      </c>
      <c r="C8" s="69" t="s">
        <v>204</v>
      </c>
      <c r="D8" s="70" t="s">
        <v>150</v>
      </c>
      <c r="E8" s="71" t="s">
        <v>204</v>
      </c>
      <c r="F8" s="68" t="s">
        <v>150</v>
      </c>
      <c r="G8" s="69" t="s">
        <v>204</v>
      </c>
      <c r="H8" s="70" t="s">
        <v>150</v>
      </c>
      <c r="I8" s="71" t="s">
        <v>204</v>
      </c>
      <c r="J8" s="68" t="s">
        <v>150</v>
      </c>
      <c r="K8" s="69" t="s">
        <v>204</v>
      </c>
      <c r="L8" s="70" t="s">
        <v>150</v>
      </c>
      <c r="M8" s="71" t="s">
        <v>204</v>
      </c>
      <c r="N8" s="68" t="s">
        <v>150</v>
      </c>
      <c r="O8" s="69" t="s">
        <v>204</v>
      </c>
      <c r="P8" s="70" t="s">
        <v>150</v>
      </c>
      <c r="Q8" s="71" t="s">
        <v>204</v>
      </c>
      <c r="R8" s="68" t="s">
        <v>150</v>
      </c>
      <c r="S8" s="69" t="s">
        <v>204</v>
      </c>
      <c r="T8" s="70" t="s">
        <v>150</v>
      </c>
      <c r="U8" s="71" t="s">
        <v>204</v>
      </c>
    </row>
    <row r="9" spans="1:21" ht="15.75" customHeight="1">
      <c r="A9" s="218" t="s">
        <v>231</v>
      </c>
      <c r="B9" s="195"/>
      <c r="C9" s="196"/>
      <c r="D9" s="197"/>
      <c r="E9" s="198"/>
      <c r="F9" s="195"/>
      <c r="G9" s="196"/>
      <c r="H9" s="197"/>
      <c r="I9" s="198"/>
      <c r="J9" s="195"/>
      <c r="K9" s="196"/>
      <c r="L9" s="197"/>
      <c r="M9" s="198"/>
      <c r="N9" s="195"/>
      <c r="O9" s="196"/>
      <c r="P9" s="197"/>
      <c r="Q9" s="198"/>
      <c r="R9" s="195"/>
      <c r="S9" s="196"/>
      <c r="T9" s="197"/>
      <c r="U9" s="198"/>
    </row>
    <row r="10" spans="1:21" ht="15" customHeight="1">
      <c r="A10" s="199" t="s">
        <v>197</v>
      </c>
      <c r="B10" s="169">
        <v>319</v>
      </c>
      <c r="C10" s="4">
        <v>149.69999999999999</v>
      </c>
      <c r="D10" s="168">
        <v>31</v>
      </c>
      <c r="E10" s="15">
        <v>14.5</v>
      </c>
      <c r="F10" s="169">
        <v>359</v>
      </c>
      <c r="G10" s="4">
        <v>164.2</v>
      </c>
      <c r="H10" s="168">
        <v>30</v>
      </c>
      <c r="I10" s="15">
        <v>13.7</v>
      </c>
      <c r="J10" s="169">
        <v>380</v>
      </c>
      <c r="K10" s="4">
        <v>169.3</v>
      </c>
      <c r="L10" s="168">
        <v>15</v>
      </c>
      <c r="M10" s="15">
        <v>6.7</v>
      </c>
      <c r="N10" s="169">
        <v>506</v>
      </c>
      <c r="O10" s="4">
        <v>225.4</v>
      </c>
      <c r="P10" s="168">
        <v>44</v>
      </c>
      <c r="Q10" s="15">
        <v>19.600000000000001</v>
      </c>
      <c r="R10" s="169">
        <v>424</v>
      </c>
      <c r="S10" s="4">
        <v>188.9</v>
      </c>
      <c r="T10" s="168">
        <v>31</v>
      </c>
      <c r="U10" s="15">
        <v>13.8</v>
      </c>
    </row>
    <row r="11" spans="1:21" ht="15" customHeight="1">
      <c r="A11" s="199" t="s">
        <v>151</v>
      </c>
      <c r="B11" s="14">
        <v>1790</v>
      </c>
      <c r="C11" s="4">
        <v>577</v>
      </c>
      <c r="D11" s="13">
        <v>187</v>
      </c>
      <c r="E11" s="15">
        <v>60.3</v>
      </c>
      <c r="F11" s="14">
        <v>1947</v>
      </c>
      <c r="G11" s="4">
        <v>613.4</v>
      </c>
      <c r="H11" s="13">
        <v>171</v>
      </c>
      <c r="I11" s="15">
        <v>53.9</v>
      </c>
      <c r="J11" s="14">
        <v>1760</v>
      </c>
      <c r="K11" s="4">
        <v>542.20000000000005</v>
      </c>
      <c r="L11" s="13">
        <v>138</v>
      </c>
      <c r="M11" s="15">
        <v>42.5</v>
      </c>
      <c r="N11" s="14">
        <v>2363</v>
      </c>
      <c r="O11" s="4">
        <v>728</v>
      </c>
      <c r="P11" s="13">
        <v>190</v>
      </c>
      <c r="Q11" s="15">
        <v>58.5</v>
      </c>
      <c r="R11" s="14">
        <v>2231</v>
      </c>
      <c r="S11" s="4">
        <v>687.3</v>
      </c>
      <c r="T11" s="13">
        <v>171</v>
      </c>
      <c r="U11" s="15">
        <v>52.7</v>
      </c>
    </row>
    <row r="12" spans="1:21" ht="15" customHeight="1">
      <c r="A12" s="199" t="s">
        <v>152</v>
      </c>
      <c r="B12" s="14">
        <v>1732</v>
      </c>
      <c r="C12" s="4">
        <v>578.79999999999995</v>
      </c>
      <c r="D12" s="13">
        <v>225</v>
      </c>
      <c r="E12" s="15">
        <v>75.2</v>
      </c>
      <c r="F12" s="14">
        <v>1742</v>
      </c>
      <c r="G12" s="4">
        <v>577.29999999999995</v>
      </c>
      <c r="H12" s="13">
        <v>196</v>
      </c>
      <c r="I12" s="15">
        <v>65</v>
      </c>
      <c r="J12" s="14">
        <v>1502</v>
      </c>
      <c r="K12" s="4">
        <v>494.3</v>
      </c>
      <c r="L12" s="13">
        <v>148</v>
      </c>
      <c r="M12" s="15">
        <v>48.7</v>
      </c>
      <c r="N12" s="14">
        <v>1817</v>
      </c>
      <c r="O12" s="4">
        <v>598</v>
      </c>
      <c r="P12" s="13">
        <v>225</v>
      </c>
      <c r="Q12" s="15">
        <v>74.099999999999994</v>
      </c>
      <c r="R12" s="14">
        <v>1821</v>
      </c>
      <c r="S12" s="4">
        <v>599.29999999999995</v>
      </c>
      <c r="T12" s="13">
        <v>176</v>
      </c>
      <c r="U12" s="15">
        <v>57.9</v>
      </c>
    </row>
    <row r="13" spans="1:21" ht="15" customHeight="1">
      <c r="A13" s="199" t="s">
        <v>153</v>
      </c>
      <c r="B13" s="14">
        <v>1014</v>
      </c>
      <c r="C13" s="4">
        <v>304.39999999999998</v>
      </c>
      <c r="D13" s="13">
        <v>153</v>
      </c>
      <c r="E13" s="15">
        <v>45.9</v>
      </c>
      <c r="F13" s="14">
        <v>1072</v>
      </c>
      <c r="G13" s="4">
        <v>313.89999999999998</v>
      </c>
      <c r="H13" s="13">
        <v>169</v>
      </c>
      <c r="I13" s="15">
        <v>49.5</v>
      </c>
      <c r="J13" s="14">
        <v>1051</v>
      </c>
      <c r="K13" s="4">
        <v>303.60000000000002</v>
      </c>
      <c r="L13" s="13">
        <v>193</v>
      </c>
      <c r="M13" s="15">
        <v>55.7</v>
      </c>
      <c r="N13" s="14">
        <v>1375</v>
      </c>
      <c r="O13" s="4">
        <v>397.2</v>
      </c>
      <c r="P13" s="13">
        <v>232</v>
      </c>
      <c r="Q13" s="15">
        <v>67</v>
      </c>
      <c r="R13" s="14">
        <v>1209</v>
      </c>
      <c r="S13" s="4">
        <v>349.2</v>
      </c>
      <c r="T13" s="13">
        <v>247</v>
      </c>
      <c r="U13" s="15">
        <v>71.3</v>
      </c>
    </row>
    <row r="14" spans="1:21" ht="15" customHeight="1">
      <c r="A14" s="199" t="s">
        <v>154</v>
      </c>
      <c r="B14" s="14">
        <v>577</v>
      </c>
      <c r="C14" s="4">
        <v>220.1</v>
      </c>
      <c r="D14" s="13">
        <v>123</v>
      </c>
      <c r="E14" s="15">
        <v>46.9</v>
      </c>
      <c r="F14" s="14">
        <v>579</v>
      </c>
      <c r="G14" s="4">
        <v>218.9</v>
      </c>
      <c r="H14" s="13">
        <v>116</v>
      </c>
      <c r="I14" s="15">
        <v>43.9</v>
      </c>
      <c r="J14" s="14">
        <v>510</v>
      </c>
      <c r="K14" s="4">
        <v>191.6</v>
      </c>
      <c r="L14" s="13">
        <v>81</v>
      </c>
      <c r="M14" s="15">
        <v>30.4</v>
      </c>
      <c r="N14" s="14">
        <v>694</v>
      </c>
      <c r="O14" s="4">
        <v>260.7</v>
      </c>
      <c r="P14" s="13">
        <v>142</v>
      </c>
      <c r="Q14" s="15">
        <v>53.3</v>
      </c>
      <c r="R14" s="14">
        <v>572</v>
      </c>
      <c r="S14" s="4">
        <v>214.9</v>
      </c>
      <c r="T14" s="13">
        <v>135</v>
      </c>
      <c r="U14" s="15">
        <v>50.7</v>
      </c>
    </row>
    <row r="15" spans="1:21" ht="15" customHeight="1">
      <c r="A15" s="199" t="s">
        <v>155</v>
      </c>
      <c r="B15" s="14">
        <v>1703</v>
      </c>
      <c r="C15" s="4">
        <v>315.39999999999998</v>
      </c>
      <c r="D15" s="13">
        <v>226</v>
      </c>
      <c r="E15" s="15">
        <v>41.9</v>
      </c>
      <c r="F15" s="14">
        <v>1822</v>
      </c>
      <c r="G15" s="4">
        <v>332.9</v>
      </c>
      <c r="H15" s="13">
        <v>214</v>
      </c>
      <c r="I15" s="15">
        <v>39.1</v>
      </c>
      <c r="J15" s="14">
        <v>1567</v>
      </c>
      <c r="K15" s="4">
        <v>283.89999999999998</v>
      </c>
      <c r="L15" s="13">
        <v>233</v>
      </c>
      <c r="M15" s="15">
        <v>42.2</v>
      </c>
      <c r="N15" s="14">
        <v>2140</v>
      </c>
      <c r="O15" s="4">
        <v>387.7</v>
      </c>
      <c r="P15" s="13">
        <v>307</v>
      </c>
      <c r="Q15" s="15">
        <v>55.6</v>
      </c>
      <c r="R15" s="14">
        <v>1922</v>
      </c>
      <c r="S15" s="4">
        <v>348.2</v>
      </c>
      <c r="T15" s="13">
        <v>305</v>
      </c>
      <c r="U15" s="15">
        <v>55.3</v>
      </c>
    </row>
    <row r="16" spans="1:21" ht="15" customHeight="1">
      <c r="A16" s="199" t="s">
        <v>156</v>
      </c>
      <c r="B16" s="14">
        <v>560</v>
      </c>
      <c r="C16" s="4">
        <v>197.3</v>
      </c>
      <c r="D16" s="13">
        <v>62</v>
      </c>
      <c r="E16" s="15">
        <v>21.8</v>
      </c>
      <c r="F16" s="14">
        <v>558</v>
      </c>
      <c r="G16" s="4">
        <v>192.8</v>
      </c>
      <c r="H16" s="13">
        <v>79</v>
      </c>
      <c r="I16" s="15">
        <v>27.3</v>
      </c>
      <c r="J16" s="14">
        <v>508</v>
      </c>
      <c r="K16" s="4">
        <v>173.8</v>
      </c>
      <c r="L16" s="13">
        <v>55</v>
      </c>
      <c r="M16" s="15">
        <v>18.8</v>
      </c>
      <c r="N16" s="14">
        <v>715</v>
      </c>
      <c r="O16" s="4">
        <v>244.6</v>
      </c>
      <c r="P16" s="13">
        <v>119</v>
      </c>
      <c r="Q16" s="15">
        <v>40.700000000000003</v>
      </c>
      <c r="R16" s="14">
        <v>650</v>
      </c>
      <c r="S16" s="4">
        <v>222.4</v>
      </c>
      <c r="T16" s="13">
        <v>92</v>
      </c>
      <c r="U16" s="15">
        <v>31.5</v>
      </c>
    </row>
    <row r="17" spans="1:21" ht="15" customHeight="1">
      <c r="A17" s="199" t="s">
        <v>198</v>
      </c>
      <c r="B17" s="14">
        <v>412</v>
      </c>
      <c r="C17" s="4">
        <v>107.7</v>
      </c>
      <c r="D17" s="13">
        <v>38</v>
      </c>
      <c r="E17" s="15">
        <v>9.9</v>
      </c>
      <c r="F17" s="14">
        <v>431</v>
      </c>
      <c r="G17" s="4">
        <v>111.2</v>
      </c>
      <c r="H17" s="13">
        <v>46</v>
      </c>
      <c r="I17" s="15">
        <v>11.9</v>
      </c>
      <c r="J17" s="14">
        <v>382</v>
      </c>
      <c r="K17" s="4">
        <v>97.9</v>
      </c>
      <c r="L17" s="13">
        <v>46</v>
      </c>
      <c r="M17" s="15">
        <v>11.8</v>
      </c>
      <c r="N17" s="14">
        <v>563</v>
      </c>
      <c r="O17" s="4">
        <v>144.30000000000001</v>
      </c>
      <c r="P17" s="13">
        <v>40</v>
      </c>
      <c r="Q17" s="15">
        <v>10.3</v>
      </c>
      <c r="R17" s="14">
        <v>456</v>
      </c>
      <c r="S17" s="4">
        <v>116.9</v>
      </c>
      <c r="T17" s="13">
        <v>46</v>
      </c>
      <c r="U17" s="15">
        <v>11.8</v>
      </c>
    </row>
    <row r="18" spans="1:21" ht="15" customHeight="1">
      <c r="A18" s="199" t="s">
        <v>157</v>
      </c>
      <c r="B18" s="14">
        <v>377</v>
      </c>
      <c r="C18" s="4">
        <v>159.5</v>
      </c>
      <c r="D18" s="13">
        <v>49</v>
      </c>
      <c r="E18" s="15">
        <v>20.7</v>
      </c>
      <c r="F18" s="14">
        <v>430</v>
      </c>
      <c r="G18" s="4">
        <v>179.7</v>
      </c>
      <c r="H18" s="13">
        <v>52</v>
      </c>
      <c r="I18" s="15">
        <v>21.7</v>
      </c>
      <c r="J18" s="14">
        <v>329</v>
      </c>
      <c r="K18" s="4">
        <v>136.6</v>
      </c>
      <c r="L18" s="13">
        <v>46</v>
      </c>
      <c r="M18" s="15">
        <v>19.100000000000001</v>
      </c>
      <c r="N18" s="14">
        <v>396</v>
      </c>
      <c r="O18" s="4">
        <v>164.4</v>
      </c>
      <c r="P18" s="13">
        <v>72</v>
      </c>
      <c r="Q18" s="15">
        <v>29.9</v>
      </c>
      <c r="R18" s="14">
        <v>349</v>
      </c>
      <c r="S18" s="4">
        <v>144.9</v>
      </c>
      <c r="T18" s="13">
        <v>55</v>
      </c>
      <c r="U18" s="15">
        <v>22.8</v>
      </c>
    </row>
    <row r="19" spans="1:21" ht="15" customHeight="1">
      <c r="A19" s="199" t="s">
        <v>158</v>
      </c>
      <c r="B19" s="14">
        <v>1190</v>
      </c>
      <c r="C19" s="4">
        <v>495.4</v>
      </c>
      <c r="D19" s="13">
        <v>94</v>
      </c>
      <c r="E19" s="15">
        <v>39.1</v>
      </c>
      <c r="F19" s="14">
        <v>1223</v>
      </c>
      <c r="G19" s="4">
        <v>498.6</v>
      </c>
      <c r="H19" s="13">
        <v>107</v>
      </c>
      <c r="I19" s="15">
        <v>43.6</v>
      </c>
      <c r="J19" s="14">
        <v>1092</v>
      </c>
      <c r="K19" s="4">
        <v>436.8</v>
      </c>
      <c r="L19" s="13">
        <v>68</v>
      </c>
      <c r="M19" s="15">
        <v>27.2</v>
      </c>
      <c r="N19" s="14">
        <v>1263</v>
      </c>
      <c r="O19" s="4">
        <v>505.1</v>
      </c>
      <c r="P19" s="13">
        <v>113</v>
      </c>
      <c r="Q19" s="15">
        <v>45.2</v>
      </c>
      <c r="R19" s="14">
        <v>1096</v>
      </c>
      <c r="S19" s="4">
        <v>438.4</v>
      </c>
      <c r="T19" s="13">
        <v>102</v>
      </c>
      <c r="U19" s="15">
        <v>40.799999999999997</v>
      </c>
    </row>
    <row r="20" spans="1:21" ht="15" customHeight="1">
      <c r="A20" s="199" t="s">
        <v>199</v>
      </c>
      <c r="B20" s="14">
        <v>1341</v>
      </c>
      <c r="C20" s="4">
        <v>481.5</v>
      </c>
      <c r="D20" s="13">
        <v>112</v>
      </c>
      <c r="E20" s="15">
        <v>40.200000000000003</v>
      </c>
      <c r="F20" s="14">
        <v>1486</v>
      </c>
      <c r="G20" s="4">
        <v>526.5</v>
      </c>
      <c r="H20" s="13">
        <v>111</v>
      </c>
      <c r="I20" s="15">
        <v>39.299999999999997</v>
      </c>
      <c r="J20" s="14">
        <v>1354</v>
      </c>
      <c r="K20" s="4">
        <v>473.5</v>
      </c>
      <c r="L20" s="13">
        <v>111</v>
      </c>
      <c r="M20" s="15">
        <v>38.799999999999997</v>
      </c>
      <c r="N20" s="14">
        <v>1620</v>
      </c>
      <c r="O20" s="4">
        <v>566.6</v>
      </c>
      <c r="P20" s="13">
        <v>132</v>
      </c>
      <c r="Q20" s="15">
        <v>46.2</v>
      </c>
      <c r="R20" s="14">
        <v>1483</v>
      </c>
      <c r="S20" s="4">
        <v>518.70000000000005</v>
      </c>
      <c r="T20" s="13">
        <v>134</v>
      </c>
      <c r="U20" s="15">
        <v>46.9</v>
      </c>
    </row>
    <row r="21" spans="1:21" ht="15" customHeight="1">
      <c r="A21" s="199" t="s">
        <v>159</v>
      </c>
      <c r="B21" s="14">
        <v>1585</v>
      </c>
      <c r="C21" s="4">
        <v>375.4</v>
      </c>
      <c r="D21" s="13">
        <v>169</v>
      </c>
      <c r="E21" s="15">
        <v>40</v>
      </c>
      <c r="F21" s="14">
        <v>1732</v>
      </c>
      <c r="G21" s="4">
        <v>401.2</v>
      </c>
      <c r="H21" s="13">
        <v>201</v>
      </c>
      <c r="I21" s="15">
        <v>46.6</v>
      </c>
      <c r="J21" s="14">
        <v>1593</v>
      </c>
      <c r="K21" s="4">
        <v>365.4</v>
      </c>
      <c r="L21" s="13">
        <v>170</v>
      </c>
      <c r="M21" s="15">
        <v>39</v>
      </c>
      <c r="N21" s="14">
        <v>2211</v>
      </c>
      <c r="O21" s="4">
        <v>507.2</v>
      </c>
      <c r="P21" s="13">
        <v>211</v>
      </c>
      <c r="Q21" s="15">
        <v>48.4</v>
      </c>
      <c r="R21" s="14">
        <v>2007</v>
      </c>
      <c r="S21" s="4">
        <v>460.4</v>
      </c>
      <c r="T21" s="13">
        <v>258</v>
      </c>
      <c r="U21" s="15">
        <v>59.2</v>
      </c>
    </row>
    <row r="22" spans="1:21" ht="15" customHeight="1">
      <c r="A22" s="199" t="s">
        <v>160</v>
      </c>
      <c r="B22" s="14">
        <v>228</v>
      </c>
      <c r="C22" s="4">
        <v>129.5</v>
      </c>
      <c r="D22" s="13">
        <v>26</v>
      </c>
      <c r="E22" s="15">
        <v>14.8</v>
      </c>
      <c r="F22" s="14">
        <v>291</v>
      </c>
      <c r="G22" s="4">
        <v>160.69999999999999</v>
      </c>
      <c r="H22" s="13">
        <v>33</v>
      </c>
      <c r="I22" s="15">
        <v>18.2</v>
      </c>
      <c r="J22" s="14">
        <v>288</v>
      </c>
      <c r="K22" s="4">
        <v>156.6</v>
      </c>
      <c r="L22" s="13">
        <v>38</v>
      </c>
      <c r="M22" s="15">
        <v>20.7</v>
      </c>
      <c r="N22" s="14">
        <v>410</v>
      </c>
      <c r="O22" s="4">
        <v>222.9</v>
      </c>
      <c r="P22" s="13">
        <v>59</v>
      </c>
      <c r="Q22" s="15">
        <v>32.1</v>
      </c>
      <c r="R22" s="14">
        <v>364</v>
      </c>
      <c r="S22" s="4">
        <v>197.9</v>
      </c>
      <c r="T22" s="13">
        <v>38</v>
      </c>
      <c r="U22" s="15">
        <v>20.7</v>
      </c>
    </row>
    <row r="23" spans="1:21" ht="15" customHeight="1">
      <c r="A23" s="199" t="s">
        <v>161</v>
      </c>
      <c r="B23" s="14">
        <v>1466</v>
      </c>
      <c r="C23" s="4">
        <v>384.5</v>
      </c>
      <c r="D23" s="13">
        <v>165</v>
      </c>
      <c r="E23" s="15">
        <v>43.3</v>
      </c>
      <c r="F23" s="14">
        <v>1612</v>
      </c>
      <c r="G23" s="4">
        <v>412.8</v>
      </c>
      <c r="H23" s="13">
        <v>122</v>
      </c>
      <c r="I23" s="15">
        <v>31.2</v>
      </c>
      <c r="J23" s="14">
        <v>1458</v>
      </c>
      <c r="K23" s="4">
        <v>366.9</v>
      </c>
      <c r="L23" s="13">
        <v>121</v>
      </c>
      <c r="M23" s="15">
        <v>30.5</v>
      </c>
      <c r="N23" s="14">
        <v>1955</v>
      </c>
      <c r="O23" s="4">
        <v>492</v>
      </c>
      <c r="P23" s="13">
        <v>194</v>
      </c>
      <c r="Q23" s="15">
        <v>48.8</v>
      </c>
      <c r="R23" s="14">
        <v>1869</v>
      </c>
      <c r="S23" s="4">
        <v>470.4</v>
      </c>
      <c r="T23" s="13">
        <v>221</v>
      </c>
      <c r="U23" s="15">
        <v>55.6</v>
      </c>
    </row>
    <row r="24" spans="1:21" ht="15" customHeight="1">
      <c r="A24" s="199" t="s">
        <v>162</v>
      </c>
      <c r="B24" s="14">
        <v>483</v>
      </c>
      <c r="C24" s="4">
        <v>242.1</v>
      </c>
      <c r="D24" s="13">
        <v>70</v>
      </c>
      <c r="E24" s="15">
        <v>35.1</v>
      </c>
      <c r="F24" s="14">
        <v>488</v>
      </c>
      <c r="G24" s="4">
        <v>242.4</v>
      </c>
      <c r="H24" s="13">
        <v>89</v>
      </c>
      <c r="I24" s="15">
        <v>44.2</v>
      </c>
      <c r="J24" s="14">
        <v>513</v>
      </c>
      <c r="K24" s="4">
        <v>252.1</v>
      </c>
      <c r="L24" s="13">
        <v>96</v>
      </c>
      <c r="M24" s="15">
        <v>47.2</v>
      </c>
      <c r="N24" s="14">
        <v>586</v>
      </c>
      <c r="O24" s="4">
        <v>288</v>
      </c>
      <c r="P24" s="13">
        <v>121</v>
      </c>
      <c r="Q24" s="15">
        <v>59.5</v>
      </c>
      <c r="R24" s="14">
        <v>601</v>
      </c>
      <c r="S24" s="4">
        <v>295.39999999999998</v>
      </c>
      <c r="T24" s="13">
        <v>137</v>
      </c>
      <c r="U24" s="15">
        <v>67.3</v>
      </c>
    </row>
    <row r="25" spans="1:21" ht="15" customHeight="1">
      <c r="A25" s="67" t="s">
        <v>234</v>
      </c>
      <c r="B25" s="170">
        <v>14777</v>
      </c>
      <c r="C25" s="77">
        <v>324.2</v>
      </c>
      <c r="D25" s="171">
        <v>1730</v>
      </c>
      <c r="E25" s="18">
        <v>38</v>
      </c>
      <c r="F25" s="170">
        <v>15772</v>
      </c>
      <c r="G25" s="77">
        <v>339.9</v>
      </c>
      <c r="H25" s="171">
        <v>1736</v>
      </c>
      <c r="I25" s="18">
        <v>37.4</v>
      </c>
      <c r="J25" s="170">
        <v>14287</v>
      </c>
      <c r="K25" s="77">
        <v>304.10000000000002</v>
      </c>
      <c r="L25" s="171">
        <v>1559</v>
      </c>
      <c r="M25" s="18">
        <v>33.200000000000003</v>
      </c>
      <c r="N25" s="170">
        <v>18614</v>
      </c>
      <c r="O25" s="77">
        <v>396.3</v>
      </c>
      <c r="P25" s="171">
        <v>2201</v>
      </c>
      <c r="Q25" s="18">
        <v>46.9</v>
      </c>
      <c r="R25" s="170">
        <v>17054</v>
      </c>
      <c r="S25" s="77">
        <v>363.1</v>
      </c>
      <c r="T25" s="171">
        <v>2148</v>
      </c>
      <c r="U25" s="18">
        <v>45.7</v>
      </c>
    </row>
    <row r="26" spans="1:21" ht="15" customHeight="1">
      <c r="A26" s="218" t="s">
        <v>232</v>
      </c>
      <c r="B26" s="169"/>
      <c r="C26" s="4"/>
      <c r="D26" s="168"/>
      <c r="E26" s="15"/>
      <c r="F26" s="169"/>
      <c r="G26" s="4"/>
      <c r="H26" s="168"/>
      <c r="I26" s="15"/>
      <c r="J26" s="169"/>
      <c r="K26" s="4"/>
      <c r="L26" s="168"/>
      <c r="M26" s="15"/>
      <c r="N26" s="169"/>
      <c r="O26" s="4"/>
      <c r="P26" s="168"/>
      <c r="Q26" s="15"/>
      <c r="R26" s="169"/>
      <c r="S26" s="4"/>
      <c r="T26" s="168"/>
      <c r="U26" s="15"/>
    </row>
    <row r="27" spans="1:21" ht="15" customHeight="1">
      <c r="A27" s="199" t="s">
        <v>163</v>
      </c>
      <c r="B27" s="14">
        <v>872</v>
      </c>
      <c r="C27" s="4">
        <v>434.2</v>
      </c>
      <c r="D27" s="13">
        <v>193</v>
      </c>
      <c r="E27" s="15">
        <v>96.1</v>
      </c>
      <c r="F27" s="14">
        <v>904</v>
      </c>
      <c r="G27" s="4">
        <v>445.2</v>
      </c>
      <c r="H27" s="13">
        <v>174</v>
      </c>
      <c r="I27" s="15">
        <v>85.7</v>
      </c>
      <c r="J27" s="14">
        <v>901</v>
      </c>
      <c r="K27" s="4">
        <v>437.9</v>
      </c>
      <c r="L27" s="13">
        <v>122</v>
      </c>
      <c r="M27" s="15">
        <v>59.3</v>
      </c>
      <c r="N27" s="14">
        <v>1177</v>
      </c>
      <c r="O27" s="4">
        <v>572.1</v>
      </c>
      <c r="P27" s="13">
        <v>230</v>
      </c>
      <c r="Q27" s="15">
        <v>111.8</v>
      </c>
      <c r="R27" s="14">
        <v>1016</v>
      </c>
      <c r="S27" s="4">
        <v>493.8</v>
      </c>
      <c r="T27" s="13">
        <v>165</v>
      </c>
      <c r="U27" s="15">
        <v>80.2</v>
      </c>
    </row>
    <row r="28" spans="1:21" ht="15" customHeight="1">
      <c r="A28" s="199" t="s">
        <v>164</v>
      </c>
      <c r="B28" s="14">
        <v>1246</v>
      </c>
      <c r="C28" s="4">
        <v>677</v>
      </c>
      <c r="D28" s="13">
        <v>248</v>
      </c>
      <c r="E28" s="15">
        <v>134.69999999999999</v>
      </c>
      <c r="F28" s="14">
        <v>1400</v>
      </c>
      <c r="G28" s="4">
        <v>755.6</v>
      </c>
      <c r="H28" s="13">
        <v>267</v>
      </c>
      <c r="I28" s="15">
        <v>144.1</v>
      </c>
      <c r="J28" s="14">
        <v>1357</v>
      </c>
      <c r="K28" s="4">
        <v>730</v>
      </c>
      <c r="L28" s="13">
        <v>219</v>
      </c>
      <c r="M28" s="15">
        <v>117.8</v>
      </c>
      <c r="N28" s="14">
        <v>1775</v>
      </c>
      <c r="O28" s="4">
        <v>954.9</v>
      </c>
      <c r="P28" s="13">
        <v>266</v>
      </c>
      <c r="Q28" s="15">
        <v>143.1</v>
      </c>
      <c r="R28" s="14">
        <v>1552</v>
      </c>
      <c r="S28" s="4">
        <v>835</v>
      </c>
      <c r="T28" s="13">
        <v>254</v>
      </c>
      <c r="U28" s="15">
        <v>136.6</v>
      </c>
    </row>
    <row r="29" spans="1:21" ht="15" customHeight="1">
      <c r="A29" s="199" t="s">
        <v>165</v>
      </c>
      <c r="B29" s="14">
        <v>759</v>
      </c>
      <c r="C29" s="4">
        <v>609.20000000000005</v>
      </c>
      <c r="D29" s="13">
        <v>128</v>
      </c>
      <c r="E29" s="15">
        <v>102.7</v>
      </c>
      <c r="F29" s="14">
        <v>823</v>
      </c>
      <c r="G29" s="4">
        <v>655.29999999999995</v>
      </c>
      <c r="H29" s="13">
        <v>144</v>
      </c>
      <c r="I29" s="15">
        <v>114.7</v>
      </c>
      <c r="J29" s="14">
        <v>741</v>
      </c>
      <c r="K29" s="4">
        <v>586.1</v>
      </c>
      <c r="L29" s="13">
        <v>131</v>
      </c>
      <c r="M29" s="15">
        <v>103.6</v>
      </c>
      <c r="N29" s="14">
        <v>916</v>
      </c>
      <c r="O29" s="4">
        <v>724.5</v>
      </c>
      <c r="P29" s="13">
        <v>145</v>
      </c>
      <c r="Q29" s="15">
        <v>114.7</v>
      </c>
      <c r="R29" s="14">
        <v>822</v>
      </c>
      <c r="S29" s="4">
        <v>650.1</v>
      </c>
      <c r="T29" s="13">
        <v>117</v>
      </c>
      <c r="U29" s="15">
        <v>92.5</v>
      </c>
    </row>
    <row r="30" spans="1:21" ht="15" customHeight="1">
      <c r="A30" s="199" t="s">
        <v>166</v>
      </c>
      <c r="B30" s="14">
        <v>1357</v>
      </c>
      <c r="C30" s="4">
        <v>1346.9</v>
      </c>
      <c r="D30" s="13">
        <v>194</v>
      </c>
      <c r="E30" s="15">
        <v>192.6</v>
      </c>
      <c r="F30" s="14">
        <v>1691</v>
      </c>
      <c r="G30" s="4">
        <v>1680.7</v>
      </c>
      <c r="H30" s="13">
        <v>273</v>
      </c>
      <c r="I30" s="15">
        <v>271.3</v>
      </c>
      <c r="J30" s="14">
        <v>1476</v>
      </c>
      <c r="K30" s="4">
        <v>1471</v>
      </c>
      <c r="L30" s="13">
        <v>173</v>
      </c>
      <c r="M30" s="15">
        <v>172.4</v>
      </c>
      <c r="N30" s="14">
        <v>2066</v>
      </c>
      <c r="O30" s="4">
        <v>2059</v>
      </c>
      <c r="P30" s="13">
        <v>254</v>
      </c>
      <c r="Q30" s="15">
        <v>253.1</v>
      </c>
      <c r="R30" s="14">
        <v>1675</v>
      </c>
      <c r="S30" s="4">
        <v>1669.3</v>
      </c>
      <c r="T30" s="13">
        <v>214</v>
      </c>
      <c r="U30" s="15">
        <v>213.3</v>
      </c>
    </row>
    <row r="31" spans="1:21" ht="15" customHeight="1">
      <c r="A31" s="199" t="s">
        <v>200</v>
      </c>
      <c r="B31" s="14">
        <v>1484</v>
      </c>
      <c r="C31" s="4">
        <v>620.29999999999995</v>
      </c>
      <c r="D31" s="13">
        <v>245</v>
      </c>
      <c r="E31" s="15">
        <v>102.4</v>
      </c>
      <c r="F31" s="14">
        <v>1407</v>
      </c>
      <c r="G31" s="4">
        <v>578.6</v>
      </c>
      <c r="H31" s="13">
        <v>197</v>
      </c>
      <c r="I31" s="15">
        <v>81</v>
      </c>
      <c r="J31" s="14">
        <v>1329</v>
      </c>
      <c r="K31" s="4">
        <v>536.5</v>
      </c>
      <c r="L31" s="13">
        <v>203</v>
      </c>
      <c r="M31" s="15">
        <v>82</v>
      </c>
      <c r="N31" s="14">
        <v>1702</v>
      </c>
      <c r="O31" s="4">
        <v>687.1</v>
      </c>
      <c r="P31" s="13">
        <v>282</v>
      </c>
      <c r="Q31" s="15">
        <v>113.8</v>
      </c>
      <c r="R31" s="14">
        <v>1574</v>
      </c>
      <c r="S31" s="4">
        <v>635.4</v>
      </c>
      <c r="T31" s="13">
        <v>210</v>
      </c>
      <c r="U31" s="15">
        <v>84.8</v>
      </c>
    </row>
    <row r="32" spans="1:21" ht="15" customHeight="1">
      <c r="A32" s="199" t="s">
        <v>167</v>
      </c>
      <c r="B32" s="14">
        <v>1038</v>
      </c>
      <c r="C32" s="4">
        <v>380.7</v>
      </c>
      <c r="D32" s="13">
        <v>115</v>
      </c>
      <c r="E32" s="15">
        <v>42.2</v>
      </c>
      <c r="F32" s="14">
        <v>1105</v>
      </c>
      <c r="G32" s="4">
        <v>399.7</v>
      </c>
      <c r="H32" s="13">
        <v>133</v>
      </c>
      <c r="I32" s="15">
        <v>48.1</v>
      </c>
      <c r="J32" s="14">
        <v>983</v>
      </c>
      <c r="K32" s="4">
        <v>351.1</v>
      </c>
      <c r="L32" s="13">
        <v>108</v>
      </c>
      <c r="M32" s="15">
        <v>38.6</v>
      </c>
      <c r="N32" s="14">
        <v>1241</v>
      </c>
      <c r="O32" s="4">
        <v>443.3</v>
      </c>
      <c r="P32" s="13">
        <v>150</v>
      </c>
      <c r="Q32" s="15">
        <v>53.6</v>
      </c>
      <c r="R32" s="14">
        <v>1064</v>
      </c>
      <c r="S32" s="4">
        <v>380.1</v>
      </c>
      <c r="T32" s="13">
        <v>141</v>
      </c>
      <c r="U32" s="15">
        <v>50.4</v>
      </c>
    </row>
    <row r="33" spans="1:21" ht="15" customHeight="1">
      <c r="A33" s="199" t="s">
        <v>168</v>
      </c>
      <c r="B33" s="14">
        <v>1155</v>
      </c>
      <c r="C33" s="4">
        <v>586.79999999999995</v>
      </c>
      <c r="D33" s="13">
        <v>157</v>
      </c>
      <c r="E33" s="15">
        <v>79.8</v>
      </c>
      <c r="F33" s="14">
        <v>1274</v>
      </c>
      <c r="G33" s="4">
        <v>640.20000000000005</v>
      </c>
      <c r="H33" s="13">
        <v>176</v>
      </c>
      <c r="I33" s="15">
        <v>88.4</v>
      </c>
      <c r="J33" s="14">
        <v>1268</v>
      </c>
      <c r="K33" s="4">
        <v>630.1</v>
      </c>
      <c r="L33" s="13">
        <v>135</v>
      </c>
      <c r="M33" s="15">
        <v>67.099999999999994</v>
      </c>
      <c r="N33" s="14">
        <v>1650</v>
      </c>
      <c r="O33" s="4">
        <v>819.9</v>
      </c>
      <c r="P33" s="13">
        <v>226</v>
      </c>
      <c r="Q33" s="15">
        <v>112.3</v>
      </c>
      <c r="R33" s="14">
        <v>1494</v>
      </c>
      <c r="S33" s="4">
        <v>742.4</v>
      </c>
      <c r="T33" s="13">
        <v>162</v>
      </c>
      <c r="U33" s="15">
        <v>80.5</v>
      </c>
    </row>
    <row r="34" spans="1:21" ht="15" customHeight="1">
      <c r="A34" s="199" t="s">
        <v>169</v>
      </c>
      <c r="B34" s="14">
        <v>627</v>
      </c>
      <c r="C34" s="4">
        <v>597.5</v>
      </c>
      <c r="D34" s="13">
        <v>171</v>
      </c>
      <c r="E34" s="15">
        <v>163</v>
      </c>
      <c r="F34" s="14">
        <v>600</v>
      </c>
      <c r="G34" s="4">
        <v>567</v>
      </c>
      <c r="H34" s="13">
        <v>150</v>
      </c>
      <c r="I34" s="15">
        <v>141.80000000000001</v>
      </c>
      <c r="J34" s="14">
        <v>584</v>
      </c>
      <c r="K34" s="4">
        <v>546</v>
      </c>
      <c r="L34" s="13">
        <v>125</v>
      </c>
      <c r="M34" s="15">
        <v>116.9</v>
      </c>
      <c r="N34" s="14">
        <v>817</v>
      </c>
      <c r="O34" s="4">
        <v>763.9</v>
      </c>
      <c r="P34" s="13">
        <v>182</v>
      </c>
      <c r="Q34" s="15">
        <v>170.2</v>
      </c>
      <c r="R34" s="14">
        <v>753</v>
      </c>
      <c r="S34" s="4">
        <v>704</v>
      </c>
      <c r="T34" s="13">
        <v>109</v>
      </c>
      <c r="U34" s="15">
        <v>101.9</v>
      </c>
    </row>
    <row r="35" spans="1:21" ht="15" customHeight="1">
      <c r="A35" s="199" t="s">
        <v>201</v>
      </c>
      <c r="B35" s="14">
        <v>1270</v>
      </c>
      <c r="C35" s="4">
        <v>784.4</v>
      </c>
      <c r="D35" s="13">
        <v>277</v>
      </c>
      <c r="E35" s="15">
        <v>171.1</v>
      </c>
      <c r="F35" s="14">
        <v>1697</v>
      </c>
      <c r="G35" s="4">
        <v>1043.5999999999999</v>
      </c>
      <c r="H35" s="13">
        <v>315</v>
      </c>
      <c r="I35" s="15">
        <v>193.7</v>
      </c>
      <c r="J35" s="14">
        <v>1471</v>
      </c>
      <c r="K35" s="4">
        <v>906</v>
      </c>
      <c r="L35" s="13">
        <v>217</v>
      </c>
      <c r="M35" s="15">
        <v>133.6</v>
      </c>
      <c r="N35" s="14">
        <v>1825</v>
      </c>
      <c r="O35" s="4">
        <v>1124</v>
      </c>
      <c r="P35" s="13">
        <v>294</v>
      </c>
      <c r="Q35" s="15">
        <v>181.1</v>
      </c>
      <c r="R35" s="14">
        <v>1747</v>
      </c>
      <c r="S35" s="4">
        <v>1076</v>
      </c>
      <c r="T35" s="13">
        <v>242</v>
      </c>
      <c r="U35" s="15">
        <v>149</v>
      </c>
    </row>
    <row r="36" spans="1:21" ht="15" customHeight="1">
      <c r="A36" s="199" t="s">
        <v>202</v>
      </c>
      <c r="B36" s="14">
        <v>1454</v>
      </c>
      <c r="C36" s="4">
        <v>441</v>
      </c>
      <c r="D36" s="13">
        <v>204</v>
      </c>
      <c r="E36" s="15">
        <v>61.9</v>
      </c>
      <c r="F36" s="14">
        <v>1469</v>
      </c>
      <c r="G36" s="4">
        <v>441.4</v>
      </c>
      <c r="H36" s="13">
        <v>188</v>
      </c>
      <c r="I36" s="15">
        <v>56.5</v>
      </c>
      <c r="J36" s="14">
        <v>1357</v>
      </c>
      <c r="K36" s="4">
        <v>403.2</v>
      </c>
      <c r="L36" s="13">
        <v>193</v>
      </c>
      <c r="M36" s="15">
        <v>57.3</v>
      </c>
      <c r="N36" s="14">
        <v>1809</v>
      </c>
      <c r="O36" s="4">
        <v>537.4</v>
      </c>
      <c r="P36" s="13">
        <v>213</v>
      </c>
      <c r="Q36" s="15">
        <v>63.3</v>
      </c>
      <c r="R36" s="14">
        <v>1516</v>
      </c>
      <c r="S36" s="4">
        <v>450.4</v>
      </c>
      <c r="T36" s="13">
        <v>227</v>
      </c>
      <c r="U36" s="15">
        <v>67.400000000000006</v>
      </c>
    </row>
    <row r="37" spans="1:21" ht="15" customHeight="1">
      <c r="A37" s="199" t="s">
        <v>248</v>
      </c>
      <c r="B37" s="14">
        <v>1013</v>
      </c>
      <c r="C37" s="4">
        <v>455.5</v>
      </c>
      <c r="D37" s="13">
        <v>209</v>
      </c>
      <c r="E37" s="15">
        <v>94</v>
      </c>
      <c r="F37" s="14">
        <v>1086</v>
      </c>
      <c r="G37" s="4">
        <v>484.1</v>
      </c>
      <c r="H37" s="13">
        <v>194</v>
      </c>
      <c r="I37" s="15">
        <v>86.5</v>
      </c>
      <c r="J37" s="14">
        <v>955</v>
      </c>
      <c r="K37" s="4">
        <v>420.6</v>
      </c>
      <c r="L37" s="13">
        <v>158</v>
      </c>
      <c r="M37" s="15">
        <v>69.599999999999994</v>
      </c>
      <c r="N37" s="14">
        <v>1224</v>
      </c>
      <c r="O37" s="4">
        <v>539</v>
      </c>
      <c r="P37" s="13">
        <v>218</v>
      </c>
      <c r="Q37" s="15">
        <v>96</v>
      </c>
      <c r="R37" s="14">
        <v>1126</v>
      </c>
      <c r="S37" s="4">
        <v>495.9</v>
      </c>
      <c r="T37" s="13">
        <v>159</v>
      </c>
      <c r="U37" s="15">
        <v>70</v>
      </c>
    </row>
    <row r="38" spans="1:21" ht="15" customHeight="1">
      <c r="A38" s="199" t="s">
        <v>170</v>
      </c>
      <c r="B38" s="14">
        <v>1170</v>
      </c>
      <c r="C38" s="4">
        <v>840.8</v>
      </c>
      <c r="D38" s="13">
        <v>243</v>
      </c>
      <c r="E38" s="15">
        <v>174.6</v>
      </c>
      <c r="F38" s="14">
        <v>1119</v>
      </c>
      <c r="G38" s="4">
        <v>798.7</v>
      </c>
      <c r="H38" s="13">
        <v>177</v>
      </c>
      <c r="I38" s="15">
        <v>126.3</v>
      </c>
      <c r="J38" s="14">
        <v>1116</v>
      </c>
      <c r="K38" s="4">
        <v>794.1</v>
      </c>
      <c r="L38" s="13">
        <v>178</v>
      </c>
      <c r="M38" s="15">
        <v>126.7</v>
      </c>
      <c r="N38" s="14">
        <v>1330</v>
      </c>
      <c r="O38" s="4">
        <v>946.4</v>
      </c>
      <c r="P38" s="13">
        <v>176</v>
      </c>
      <c r="Q38" s="15">
        <v>125.2</v>
      </c>
      <c r="R38" s="14">
        <v>1223</v>
      </c>
      <c r="S38" s="4">
        <v>870.2</v>
      </c>
      <c r="T38" s="13">
        <v>159</v>
      </c>
      <c r="U38" s="15">
        <v>113.1</v>
      </c>
    </row>
    <row r="39" spans="1:21" ht="15" customHeight="1">
      <c r="A39" s="199" t="s">
        <v>203</v>
      </c>
      <c r="B39" s="14">
        <v>519</v>
      </c>
      <c r="C39" s="4">
        <v>377.8</v>
      </c>
      <c r="D39" s="13">
        <v>82</v>
      </c>
      <c r="E39" s="15">
        <v>59.7</v>
      </c>
      <c r="F39" s="14">
        <v>644</v>
      </c>
      <c r="G39" s="4">
        <v>462.3</v>
      </c>
      <c r="H39" s="13">
        <v>73</v>
      </c>
      <c r="I39" s="15">
        <v>52.4</v>
      </c>
      <c r="J39" s="14">
        <v>549</v>
      </c>
      <c r="K39" s="4">
        <v>388</v>
      </c>
      <c r="L39" s="13">
        <v>68</v>
      </c>
      <c r="M39" s="15">
        <v>48.1</v>
      </c>
      <c r="N39" s="14">
        <v>681</v>
      </c>
      <c r="O39" s="4">
        <v>481.3</v>
      </c>
      <c r="P39" s="13">
        <v>93</v>
      </c>
      <c r="Q39" s="15">
        <v>65.7</v>
      </c>
      <c r="R39" s="14">
        <v>644</v>
      </c>
      <c r="S39" s="4">
        <v>455.2</v>
      </c>
      <c r="T39" s="13">
        <v>105</v>
      </c>
      <c r="U39" s="15">
        <v>74.2</v>
      </c>
    </row>
    <row r="40" spans="1:21" ht="15" customHeight="1">
      <c r="A40" s="67" t="s">
        <v>235</v>
      </c>
      <c r="B40" s="170">
        <v>13964</v>
      </c>
      <c r="C40" s="77">
        <v>578.4</v>
      </c>
      <c r="D40" s="171">
        <v>2466</v>
      </c>
      <c r="E40" s="18">
        <v>102.1</v>
      </c>
      <c r="F40" s="170">
        <v>15219</v>
      </c>
      <c r="G40" s="77">
        <v>624.20000000000005</v>
      </c>
      <c r="H40" s="171">
        <v>2461</v>
      </c>
      <c r="I40" s="18">
        <v>100.9</v>
      </c>
      <c r="J40" s="170">
        <v>14087</v>
      </c>
      <c r="K40" s="77">
        <v>572.1</v>
      </c>
      <c r="L40" s="171">
        <v>2030</v>
      </c>
      <c r="M40" s="18">
        <v>82.4</v>
      </c>
      <c r="N40" s="170">
        <v>18213</v>
      </c>
      <c r="O40" s="77">
        <v>739.7</v>
      </c>
      <c r="P40" s="171">
        <v>2729</v>
      </c>
      <c r="Q40" s="18">
        <v>110.8</v>
      </c>
      <c r="R40" s="170">
        <v>16206</v>
      </c>
      <c r="S40" s="77">
        <v>658.2</v>
      </c>
      <c r="T40" s="171">
        <v>2264</v>
      </c>
      <c r="U40" s="18">
        <v>91.9</v>
      </c>
    </row>
    <row r="41" spans="1:21" ht="15" customHeight="1">
      <c r="A41" s="278" t="s">
        <v>285</v>
      </c>
      <c r="B41" s="169">
        <v>614</v>
      </c>
      <c r="C41" s="4" t="s">
        <v>753</v>
      </c>
      <c r="D41" s="168">
        <v>105</v>
      </c>
      <c r="E41" s="15" t="s">
        <v>753</v>
      </c>
      <c r="F41" s="169">
        <v>573</v>
      </c>
      <c r="G41" s="4" t="s">
        <v>753</v>
      </c>
      <c r="H41" s="168">
        <v>72</v>
      </c>
      <c r="I41" s="15" t="s">
        <v>753</v>
      </c>
      <c r="J41" s="169">
        <v>552</v>
      </c>
      <c r="K41" s="4" t="s">
        <v>753</v>
      </c>
      <c r="L41" s="168">
        <v>65</v>
      </c>
      <c r="M41" s="15" t="s">
        <v>753</v>
      </c>
      <c r="N41" s="169">
        <v>663</v>
      </c>
      <c r="O41" s="4" t="s">
        <v>753</v>
      </c>
      <c r="P41" s="168">
        <v>71</v>
      </c>
      <c r="Q41" s="15" t="s">
        <v>753</v>
      </c>
      <c r="R41" s="169">
        <v>578</v>
      </c>
      <c r="S41" s="4" t="s">
        <v>753</v>
      </c>
      <c r="T41" s="168">
        <v>61</v>
      </c>
      <c r="U41" s="15" t="s">
        <v>753</v>
      </c>
    </row>
    <row r="42" spans="1:21" ht="15" customHeight="1">
      <c r="A42" s="278" t="s">
        <v>2</v>
      </c>
      <c r="B42" s="169">
        <v>693</v>
      </c>
      <c r="C42" s="4" t="s">
        <v>753</v>
      </c>
      <c r="D42" s="168">
        <v>63</v>
      </c>
      <c r="E42" s="15" t="s">
        <v>753</v>
      </c>
      <c r="F42" s="169">
        <v>762</v>
      </c>
      <c r="G42" s="4" t="s">
        <v>753</v>
      </c>
      <c r="H42" s="168">
        <v>50</v>
      </c>
      <c r="I42" s="15" t="s">
        <v>753</v>
      </c>
      <c r="J42" s="169">
        <v>769</v>
      </c>
      <c r="K42" s="4" t="s">
        <v>753</v>
      </c>
      <c r="L42" s="168">
        <v>64</v>
      </c>
      <c r="M42" s="15" t="s">
        <v>753</v>
      </c>
      <c r="N42" s="169">
        <v>1094</v>
      </c>
      <c r="O42" s="4" t="s">
        <v>753</v>
      </c>
      <c r="P42" s="168">
        <v>104</v>
      </c>
      <c r="Q42" s="15" t="s">
        <v>753</v>
      </c>
      <c r="R42" s="169">
        <v>954</v>
      </c>
      <c r="S42" s="4" t="s">
        <v>753</v>
      </c>
      <c r="T42" s="168">
        <v>86</v>
      </c>
      <c r="U42" s="15" t="s">
        <v>753</v>
      </c>
    </row>
    <row r="43" spans="1:21" ht="15" customHeight="1">
      <c r="A43" s="159" t="s">
        <v>233</v>
      </c>
      <c r="B43" s="63">
        <v>30048</v>
      </c>
      <c r="C43" s="60">
        <v>430.9</v>
      </c>
      <c r="D43" s="59">
        <v>4364</v>
      </c>
      <c r="E43" s="64">
        <v>62.6</v>
      </c>
      <c r="F43" s="63">
        <v>32326</v>
      </c>
      <c r="G43" s="60">
        <v>456.7</v>
      </c>
      <c r="H43" s="59">
        <v>4319</v>
      </c>
      <c r="I43" s="64">
        <v>61</v>
      </c>
      <c r="J43" s="63">
        <v>29695</v>
      </c>
      <c r="K43" s="60">
        <v>414.8</v>
      </c>
      <c r="L43" s="59">
        <v>3718</v>
      </c>
      <c r="M43" s="64">
        <v>51.9</v>
      </c>
      <c r="N43" s="63">
        <v>38584</v>
      </c>
      <c r="O43" s="60">
        <v>538.9</v>
      </c>
      <c r="P43" s="59">
        <v>5105</v>
      </c>
      <c r="Q43" s="64">
        <v>71.3</v>
      </c>
      <c r="R43" s="63">
        <v>34792</v>
      </c>
      <c r="S43" s="60">
        <v>485.9</v>
      </c>
      <c r="T43" s="59">
        <v>4559</v>
      </c>
      <c r="U43" s="64">
        <v>63.7</v>
      </c>
    </row>
    <row r="44" spans="1:21" ht="15" customHeight="1">
      <c r="A44" s="9"/>
    </row>
    <row r="45" spans="1:21" ht="15" customHeight="1">
      <c r="A45" s="72" t="s">
        <v>755</v>
      </c>
      <c r="B45" s="165"/>
      <c r="C45" s="165"/>
      <c r="D45" s="165"/>
      <c r="E45" s="165"/>
      <c r="F45" s="165"/>
      <c r="G45" s="165"/>
      <c r="H45" s="165"/>
      <c r="I45" s="165"/>
      <c r="J45" s="165"/>
      <c r="K45" s="165"/>
      <c r="L45" s="165"/>
      <c r="M45" s="165"/>
      <c r="N45" s="165"/>
      <c r="O45" s="165"/>
      <c r="P45" s="165"/>
      <c r="Q45" s="165"/>
      <c r="R45" s="165"/>
      <c r="S45" s="165"/>
      <c r="T45" s="165"/>
      <c r="U45" s="165"/>
    </row>
    <row r="46" spans="1:21" ht="15" customHeight="1">
      <c r="A46" s="72" t="s">
        <v>171</v>
      </c>
      <c r="B46" s="73"/>
      <c r="C46" s="73"/>
      <c r="D46" s="73"/>
      <c r="E46" s="73"/>
      <c r="F46" s="73"/>
      <c r="G46" s="73"/>
      <c r="H46" s="73"/>
      <c r="I46" s="73"/>
      <c r="J46" s="73"/>
      <c r="K46" s="73"/>
      <c r="L46" s="73"/>
      <c r="M46" s="73"/>
      <c r="N46" s="73"/>
      <c r="O46" s="73"/>
      <c r="P46" s="73"/>
      <c r="Q46" s="73"/>
      <c r="R46" s="73"/>
      <c r="S46" s="73"/>
      <c r="T46" s="73"/>
      <c r="U46" s="73"/>
    </row>
    <row r="47" spans="1:21" ht="33" customHeight="1">
      <c r="A47" s="577" t="s">
        <v>469</v>
      </c>
      <c r="B47" s="577"/>
      <c r="C47" s="577"/>
      <c r="D47" s="577"/>
      <c r="E47" s="577"/>
      <c r="F47" s="577"/>
      <c r="G47" s="577"/>
      <c r="H47" s="577"/>
      <c r="I47" s="577"/>
      <c r="J47" s="577"/>
      <c r="K47" s="577"/>
      <c r="L47" s="577"/>
      <c r="M47" s="577"/>
      <c r="N47" s="329"/>
      <c r="O47" s="329"/>
      <c r="P47" s="329"/>
      <c r="Q47" s="329"/>
      <c r="R47" s="329"/>
      <c r="S47" s="329"/>
      <c r="T47" s="329"/>
      <c r="U47" s="329"/>
    </row>
    <row r="48" spans="1:21" ht="36.75" customHeight="1">
      <c r="A48" s="576" t="s">
        <v>464</v>
      </c>
      <c r="B48" s="576"/>
      <c r="C48" s="576"/>
      <c r="D48" s="576"/>
      <c r="E48" s="576"/>
      <c r="F48" s="576"/>
      <c r="G48" s="576"/>
      <c r="H48" s="576"/>
      <c r="I48" s="576"/>
      <c r="J48" s="576"/>
      <c r="K48" s="576"/>
      <c r="L48" s="576"/>
      <c r="M48" s="576"/>
      <c r="N48" s="322"/>
      <c r="O48" s="322"/>
      <c r="P48" s="322"/>
      <c r="Q48" s="322"/>
      <c r="R48" s="322"/>
      <c r="S48" s="322"/>
      <c r="T48" s="322"/>
      <c r="U48" s="322"/>
    </row>
    <row r="49" spans="1:21" ht="15" customHeight="1">
      <c r="A49" s="421" t="s">
        <v>462</v>
      </c>
      <c r="B49" s="419"/>
      <c r="C49" s="419"/>
      <c r="D49" s="419"/>
      <c r="E49" s="419"/>
      <c r="F49" s="419"/>
      <c r="G49" s="419"/>
      <c r="H49" s="419"/>
      <c r="I49" s="419"/>
      <c r="J49" s="419"/>
      <c r="K49" s="419"/>
      <c r="L49" s="419"/>
      <c r="M49" s="419"/>
      <c r="N49" s="322"/>
      <c r="O49" s="322"/>
      <c r="P49" s="322"/>
      <c r="Q49" s="322"/>
      <c r="R49" s="322"/>
      <c r="S49" s="322"/>
      <c r="T49" s="322"/>
      <c r="U49" s="322"/>
    </row>
    <row r="50" spans="1:21" ht="15" customHeight="1">
      <c r="A50" s="414"/>
      <c r="B50" s="322"/>
      <c r="C50" s="322"/>
      <c r="D50" s="322"/>
      <c r="E50" s="322"/>
      <c r="F50" s="322"/>
      <c r="G50" s="322"/>
      <c r="H50" s="322"/>
      <c r="I50" s="322"/>
      <c r="J50" s="322"/>
      <c r="K50" s="322"/>
      <c r="L50" s="322"/>
      <c r="M50" s="322"/>
      <c r="N50" s="322"/>
      <c r="O50" s="322"/>
      <c r="P50" s="322"/>
      <c r="Q50" s="322"/>
      <c r="R50" s="322"/>
      <c r="S50" s="322"/>
      <c r="T50" s="322"/>
      <c r="U50" s="322"/>
    </row>
    <row r="51" spans="1:21" ht="15" customHeight="1">
      <c r="A51" s="316" t="s">
        <v>361</v>
      </c>
    </row>
    <row r="52" spans="1:21" ht="15" customHeight="1">
      <c r="A52" s="315" t="str">
        <f>+"New South Wales Criminal Courts Statistics " &amp;'Table Of Contents'!D$2</f>
        <v>New South Wales Criminal Courts Statistics June 2022</v>
      </c>
    </row>
    <row r="53" spans="1:21" ht="15" customHeight="1">
      <c r="A53" s="317" t="s">
        <v>0</v>
      </c>
    </row>
    <row r="54" spans="1:21" ht="15" customHeight="1">
      <c r="A54" s="317" t="s">
        <v>377</v>
      </c>
    </row>
    <row r="55" spans="1:21" ht="15" customHeight="1">
      <c r="A55" s="317" t="s">
        <v>27</v>
      </c>
    </row>
    <row r="56" spans="1:21" ht="15" customHeight="1">
      <c r="A56" s="317" t="s">
        <v>378</v>
      </c>
    </row>
    <row r="57" spans="1:21" ht="15" customHeight="1"/>
    <row r="58" spans="1:21" ht="90" customHeight="1">
      <c r="A58" s="566" t="s">
        <v>759</v>
      </c>
      <c r="B58" s="566"/>
      <c r="C58" s="566"/>
      <c r="D58" s="566"/>
      <c r="E58" s="566"/>
      <c r="F58" s="566"/>
      <c r="U58" s="165"/>
    </row>
  </sheetData>
  <mergeCells count="18">
    <mergeCell ref="B6:E6"/>
    <mergeCell ref="F6:I6"/>
    <mergeCell ref="J6:M6"/>
    <mergeCell ref="N6:Q6"/>
    <mergeCell ref="R6:U6"/>
    <mergeCell ref="R7:S7"/>
    <mergeCell ref="A47:M47"/>
    <mergeCell ref="T7:U7"/>
    <mergeCell ref="B7:C7"/>
    <mergeCell ref="D7:E7"/>
    <mergeCell ref="F7:G7"/>
    <mergeCell ref="H7:I7"/>
    <mergeCell ref="J7:K7"/>
    <mergeCell ref="A48:M48"/>
    <mergeCell ref="L7:M7"/>
    <mergeCell ref="N7:O7"/>
    <mergeCell ref="P7:Q7"/>
    <mergeCell ref="A58:F58"/>
  </mergeCells>
  <hyperlinks>
    <hyperlink ref="A49" r:id="rId1" xr:uid="{00000000-0004-0000-0800-000000000000}"/>
    <hyperlink ref="A1" location="'Table Of Contents'!C6" display="return to table of contents" xr:uid="{00000000-0004-0000-0800-000001000000}"/>
    <hyperlink ref="A58" location="'Explanatory Notes'!A2" display="COVID impact: changes to court operations to protect the safety of court users have led to a general decline in the number of criminal court finalisations in the latest 12 month period. See Explanatory Notes for details." xr:uid="{A8E9D53B-FAA0-470D-AF8A-4BFFBC422B15}"/>
  </hyperlinks>
  <pageMargins left="0.39370078740157483" right="0.39370078740157483" top="0.59055118110236227" bottom="0.59055118110236227" header="0.39370078740157483" footer="0.39370078740157483"/>
  <pageSetup paperSize="9" scale="68" fitToHeight="0" orientation="landscape" horizontalDpi="300" verticalDpi="300" r:id="rId2"/>
  <headerFooter>
    <oddHeader>&amp;C&amp;F     &amp;A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41"/>
  <sheetViews>
    <sheetView zoomScaleNormal="100" workbookViewId="0">
      <pane xSplit="2" ySplit="7" topLeftCell="C8" activePane="bottomRight" state="frozen"/>
      <selection activeCell="A165" sqref="A165"/>
      <selection pane="topRight" activeCell="A165" sqref="A165"/>
      <selection pane="bottomLeft" activeCell="A165" sqref="A165"/>
      <selection pane="bottomRight"/>
    </sheetView>
  </sheetViews>
  <sheetFormatPr defaultColWidth="11.42578125" defaultRowHeight="9.9499999999999993" customHeight="1"/>
  <cols>
    <col min="1" max="1" width="41" style="3" bestFit="1" customWidth="1"/>
    <col min="2" max="2" width="49.7109375" style="3" bestFit="1" customWidth="1"/>
    <col min="3" max="12" width="12.85546875" style="3" customWidth="1"/>
    <col min="13" max="16384" width="11.42578125" style="3"/>
  </cols>
  <sheetData>
    <row r="1" spans="1:12" ht="13.5">
      <c r="A1" s="187" t="s">
        <v>221</v>
      </c>
    </row>
    <row r="2" spans="1:12" s="165" customFormat="1" ht="15" customHeight="1">
      <c r="A2" s="241" t="s">
        <v>250</v>
      </c>
    </row>
    <row r="3" spans="1:12" ht="15" customHeight="1">
      <c r="A3" s="241" t="str">
        <f>"NSW District Criminal Court  " &amp; 'Table Of Contents'!H4</f>
        <v>NSW District Criminal Court  July 2017 - June 2022</v>
      </c>
      <c r="C3" s="7"/>
      <c r="D3" s="7"/>
      <c r="E3" s="7"/>
      <c r="F3" s="7"/>
      <c r="G3" s="7"/>
      <c r="H3" s="7"/>
      <c r="I3" s="7"/>
      <c r="J3" s="7"/>
      <c r="K3" s="7"/>
      <c r="L3" s="7"/>
    </row>
    <row r="4" spans="1:12" ht="15" customHeight="1">
      <c r="A4" s="107" t="s">
        <v>236</v>
      </c>
      <c r="B4" s="7"/>
      <c r="C4" s="7"/>
      <c r="D4" s="7"/>
      <c r="E4" s="7"/>
      <c r="F4" s="7"/>
      <c r="G4" s="7"/>
      <c r="H4" s="7"/>
      <c r="I4" s="7"/>
      <c r="J4" s="7"/>
      <c r="K4" s="7"/>
      <c r="L4" s="7"/>
    </row>
    <row r="5" spans="1:12" ht="15" customHeight="1">
      <c r="A5" s="45"/>
      <c r="B5" s="45"/>
      <c r="C5" s="165"/>
      <c r="D5" s="165"/>
      <c r="E5" s="165"/>
      <c r="F5" s="165"/>
      <c r="G5" s="165"/>
      <c r="H5" s="165"/>
      <c r="I5" s="165"/>
      <c r="J5" s="165"/>
      <c r="K5" s="165"/>
      <c r="L5" s="165"/>
    </row>
    <row r="6" spans="1:12" ht="15" customHeight="1">
      <c r="A6" s="47"/>
      <c r="B6" s="242"/>
      <c r="C6" s="570" t="str">
        <f>'Table Of Contents'!$C$4</f>
        <v>July 2017 to June 2018</v>
      </c>
      <c r="D6" s="568"/>
      <c r="E6" s="571" t="str">
        <f>'Table Of Contents'!$D$4</f>
        <v>July 2018 to June 2019</v>
      </c>
      <c r="F6" s="568"/>
      <c r="G6" s="571" t="str">
        <f>'Table Of Contents'!$E$4</f>
        <v>July 2019 to June 2020</v>
      </c>
      <c r="H6" s="568"/>
      <c r="I6" s="571" t="str">
        <f>'Table Of Contents'!$F$4</f>
        <v>July 2020 to June 2021</v>
      </c>
      <c r="J6" s="568"/>
      <c r="K6" s="571" t="str">
        <f>'Table Of Contents'!$G$4</f>
        <v>July 2021 to June 2022</v>
      </c>
      <c r="L6" s="569"/>
    </row>
    <row r="7" spans="1:12" ht="15" customHeight="1">
      <c r="A7" s="106" t="s">
        <v>206</v>
      </c>
      <c r="B7" s="105" t="s">
        <v>211</v>
      </c>
      <c r="C7" s="76" t="s">
        <v>172</v>
      </c>
      <c r="D7" s="74" t="s">
        <v>173</v>
      </c>
      <c r="E7" s="74" t="s">
        <v>172</v>
      </c>
      <c r="F7" s="74" t="s">
        <v>173</v>
      </c>
      <c r="G7" s="74" t="s">
        <v>172</v>
      </c>
      <c r="H7" s="74" t="s">
        <v>173</v>
      </c>
      <c r="I7" s="74" t="s">
        <v>172</v>
      </c>
      <c r="J7" s="74" t="s">
        <v>173</v>
      </c>
      <c r="K7" s="74" t="s">
        <v>172</v>
      </c>
      <c r="L7" s="75" t="s">
        <v>173</v>
      </c>
    </row>
    <row r="8" spans="1:12" ht="15" customHeight="1">
      <c r="A8" s="38" t="s">
        <v>240</v>
      </c>
      <c r="B8" s="94" t="s">
        <v>212</v>
      </c>
      <c r="C8" s="172">
        <v>3277</v>
      </c>
      <c r="D8" s="62">
        <v>55.3</v>
      </c>
      <c r="E8" s="173">
        <v>3171</v>
      </c>
      <c r="F8" s="62">
        <v>55.4</v>
      </c>
      <c r="G8" s="173">
        <v>3168</v>
      </c>
      <c r="H8" s="62">
        <v>60.1</v>
      </c>
      <c r="I8" s="173">
        <v>3031</v>
      </c>
      <c r="J8" s="62">
        <v>61.2</v>
      </c>
      <c r="K8" s="173">
        <v>2872</v>
      </c>
      <c r="L8" s="21">
        <v>64.7</v>
      </c>
    </row>
    <row r="9" spans="1:12" ht="15" customHeight="1">
      <c r="A9" s="33"/>
      <c r="B9" s="94" t="s">
        <v>213</v>
      </c>
      <c r="C9" s="169">
        <v>466</v>
      </c>
      <c r="D9" s="4">
        <v>7.9</v>
      </c>
      <c r="E9" s="168">
        <v>395</v>
      </c>
      <c r="F9" s="4">
        <v>6.9</v>
      </c>
      <c r="G9" s="168">
        <v>286</v>
      </c>
      <c r="H9" s="4">
        <v>5.4</v>
      </c>
      <c r="I9" s="168">
        <v>269</v>
      </c>
      <c r="J9" s="4">
        <v>5.4</v>
      </c>
      <c r="K9" s="168">
        <v>233</v>
      </c>
      <c r="L9" s="15">
        <v>5.2</v>
      </c>
    </row>
    <row r="10" spans="1:12" ht="15" customHeight="1">
      <c r="A10" s="33"/>
      <c r="B10" s="94" t="s">
        <v>241</v>
      </c>
      <c r="C10" s="169">
        <v>2165</v>
      </c>
      <c r="D10" s="4">
        <v>36.5</v>
      </c>
      <c r="E10" s="168">
        <v>2142</v>
      </c>
      <c r="F10" s="4">
        <v>37.4</v>
      </c>
      <c r="G10" s="168">
        <v>1808</v>
      </c>
      <c r="H10" s="4">
        <v>34.299999999999997</v>
      </c>
      <c r="I10" s="168">
        <v>1629</v>
      </c>
      <c r="J10" s="4">
        <v>32.9</v>
      </c>
      <c r="K10" s="168">
        <v>1326</v>
      </c>
      <c r="L10" s="15">
        <v>29.9</v>
      </c>
    </row>
    <row r="11" spans="1:12" ht="15" customHeight="1">
      <c r="A11" s="33"/>
      <c r="B11" s="94" t="s">
        <v>383</v>
      </c>
      <c r="C11" s="169">
        <v>16</v>
      </c>
      <c r="D11" s="4">
        <v>0.3</v>
      </c>
      <c r="E11" s="168">
        <v>13</v>
      </c>
      <c r="F11" s="4">
        <v>0.2</v>
      </c>
      <c r="G11" s="168">
        <v>9</v>
      </c>
      <c r="H11" s="4">
        <v>0.2</v>
      </c>
      <c r="I11" s="168">
        <v>20</v>
      </c>
      <c r="J11" s="4">
        <v>0.4</v>
      </c>
      <c r="K11" s="168">
        <v>10</v>
      </c>
      <c r="L11" s="15">
        <v>0.2</v>
      </c>
    </row>
    <row r="12" spans="1:12" ht="15" customHeight="1">
      <c r="A12" s="39"/>
      <c r="B12" s="79" t="s">
        <v>36</v>
      </c>
      <c r="C12" s="170">
        <v>5924</v>
      </c>
      <c r="D12" s="77">
        <v>100</v>
      </c>
      <c r="E12" s="171">
        <v>5721</v>
      </c>
      <c r="F12" s="77">
        <v>100</v>
      </c>
      <c r="G12" s="171">
        <v>5271</v>
      </c>
      <c r="H12" s="77">
        <v>100</v>
      </c>
      <c r="I12" s="171">
        <v>4949</v>
      </c>
      <c r="J12" s="77">
        <v>100</v>
      </c>
      <c r="K12" s="171">
        <v>4441</v>
      </c>
      <c r="L12" s="18">
        <v>100</v>
      </c>
    </row>
    <row r="13" spans="1:12" ht="15" customHeight="1">
      <c r="A13" s="33" t="s">
        <v>242</v>
      </c>
      <c r="B13" s="94" t="s">
        <v>212</v>
      </c>
      <c r="C13" s="169">
        <v>360</v>
      </c>
      <c r="D13" s="4">
        <v>28.8</v>
      </c>
      <c r="E13" s="168">
        <v>350</v>
      </c>
      <c r="F13" s="4">
        <v>27.8</v>
      </c>
      <c r="G13" s="168">
        <v>355</v>
      </c>
      <c r="H13" s="4">
        <v>30.4</v>
      </c>
      <c r="I13" s="168">
        <v>352</v>
      </c>
      <c r="J13" s="4">
        <v>34.200000000000003</v>
      </c>
      <c r="K13" s="168">
        <v>317</v>
      </c>
      <c r="L13" s="15">
        <v>37.299999999999997</v>
      </c>
    </row>
    <row r="14" spans="1:12" ht="15" customHeight="1">
      <c r="A14" s="33"/>
      <c r="B14" s="94" t="s">
        <v>213</v>
      </c>
      <c r="C14" s="169">
        <v>112</v>
      </c>
      <c r="D14" s="4">
        <v>9</v>
      </c>
      <c r="E14" s="168">
        <v>97</v>
      </c>
      <c r="F14" s="4">
        <v>7.7</v>
      </c>
      <c r="G14" s="168">
        <v>93</v>
      </c>
      <c r="H14" s="4">
        <v>8</v>
      </c>
      <c r="I14" s="168">
        <v>89</v>
      </c>
      <c r="J14" s="4">
        <v>8.6</v>
      </c>
      <c r="K14" s="168">
        <v>65</v>
      </c>
      <c r="L14" s="15">
        <v>7.6</v>
      </c>
    </row>
    <row r="15" spans="1:12" ht="15" customHeight="1">
      <c r="A15" s="33"/>
      <c r="B15" s="94" t="s">
        <v>241</v>
      </c>
      <c r="C15" s="169">
        <v>777</v>
      </c>
      <c r="D15" s="4">
        <v>62.1</v>
      </c>
      <c r="E15" s="168">
        <v>809</v>
      </c>
      <c r="F15" s="4">
        <v>64.3</v>
      </c>
      <c r="G15" s="168">
        <v>720</v>
      </c>
      <c r="H15" s="4">
        <v>61.6</v>
      </c>
      <c r="I15" s="168">
        <v>586</v>
      </c>
      <c r="J15" s="4">
        <v>56.9</v>
      </c>
      <c r="K15" s="168">
        <v>467</v>
      </c>
      <c r="L15" s="15">
        <v>54.9</v>
      </c>
    </row>
    <row r="16" spans="1:12" ht="15" customHeight="1">
      <c r="A16" s="33"/>
      <c r="B16" s="94" t="s">
        <v>383</v>
      </c>
      <c r="C16" s="169">
        <v>2</v>
      </c>
      <c r="D16" s="4">
        <v>0.2</v>
      </c>
      <c r="E16" s="168">
        <v>3</v>
      </c>
      <c r="F16" s="4">
        <v>0.2</v>
      </c>
      <c r="G16" s="168">
        <v>0</v>
      </c>
      <c r="H16" s="4">
        <v>0</v>
      </c>
      <c r="I16" s="168">
        <v>2</v>
      </c>
      <c r="J16" s="4">
        <v>0.2</v>
      </c>
      <c r="K16" s="168">
        <v>1</v>
      </c>
      <c r="L16" s="15">
        <v>0.1</v>
      </c>
    </row>
    <row r="17" spans="1:12" ht="15" customHeight="1">
      <c r="A17" s="39"/>
      <c r="B17" s="79" t="s">
        <v>36</v>
      </c>
      <c r="C17" s="170">
        <v>1251</v>
      </c>
      <c r="D17" s="77">
        <v>100</v>
      </c>
      <c r="E17" s="171">
        <v>1259</v>
      </c>
      <c r="F17" s="77">
        <v>100</v>
      </c>
      <c r="G17" s="171">
        <v>1168</v>
      </c>
      <c r="H17" s="77">
        <v>100</v>
      </c>
      <c r="I17" s="171">
        <v>1029</v>
      </c>
      <c r="J17" s="77">
        <v>100</v>
      </c>
      <c r="K17" s="171">
        <v>850</v>
      </c>
      <c r="L17" s="18">
        <v>100</v>
      </c>
    </row>
    <row r="18" spans="1:12" ht="15" customHeight="1">
      <c r="A18" s="33" t="s">
        <v>243</v>
      </c>
      <c r="B18" s="94" t="s">
        <v>212</v>
      </c>
      <c r="C18" s="169">
        <v>9</v>
      </c>
      <c r="D18" s="4">
        <v>42.9</v>
      </c>
      <c r="E18" s="168">
        <v>10</v>
      </c>
      <c r="F18" s="4">
        <v>83.3</v>
      </c>
      <c r="G18" s="168">
        <v>2</v>
      </c>
      <c r="H18" s="4">
        <v>16.7</v>
      </c>
      <c r="I18" s="168">
        <v>3</v>
      </c>
      <c r="J18" s="4">
        <v>33.299999999999997</v>
      </c>
      <c r="K18" s="168">
        <v>4</v>
      </c>
      <c r="L18" s="15">
        <v>28.6</v>
      </c>
    </row>
    <row r="19" spans="1:12" ht="15" customHeight="1">
      <c r="A19" s="33"/>
      <c r="B19" s="94" t="s">
        <v>213</v>
      </c>
      <c r="C19" s="169">
        <v>5</v>
      </c>
      <c r="D19" s="4">
        <v>23.8</v>
      </c>
      <c r="E19" s="168">
        <v>1</v>
      </c>
      <c r="F19" s="4">
        <v>8.3000000000000007</v>
      </c>
      <c r="G19" s="168">
        <v>3</v>
      </c>
      <c r="H19" s="4">
        <v>25</v>
      </c>
      <c r="I19" s="168">
        <v>0</v>
      </c>
      <c r="J19" s="4">
        <v>0</v>
      </c>
      <c r="K19" s="168">
        <v>1</v>
      </c>
      <c r="L19" s="15">
        <v>7.1</v>
      </c>
    </row>
    <row r="20" spans="1:12" ht="15" customHeight="1">
      <c r="A20" s="33"/>
      <c r="B20" s="94" t="s">
        <v>241</v>
      </c>
      <c r="C20" s="169">
        <v>7</v>
      </c>
      <c r="D20" s="4">
        <v>33.299999999999997</v>
      </c>
      <c r="E20" s="168">
        <v>1</v>
      </c>
      <c r="F20" s="4">
        <v>8.3000000000000007</v>
      </c>
      <c r="G20" s="168">
        <v>7</v>
      </c>
      <c r="H20" s="4">
        <v>58.3</v>
      </c>
      <c r="I20" s="168">
        <v>6</v>
      </c>
      <c r="J20" s="4">
        <v>66.7</v>
      </c>
      <c r="K20" s="168">
        <v>9</v>
      </c>
      <c r="L20" s="15">
        <v>64.3</v>
      </c>
    </row>
    <row r="21" spans="1:12" ht="15" customHeight="1">
      <c r="A21" s="33"/>
      <c r="B21" s="94" t="s">
        <v>383</v>
      </c>
      <c r="C21" s="169">
        <v>0</v>
      </c>
      <c r="D21" s="4">
        <v>0</v>
      </c>
      <c r="E21" s="168">
        <v>0</v>
      </c>
      <c r="F21" s="4">
        <v>0</v>
      </c>
      <c r="G21" s="168">
        <v>0</v>
      </c>
      <c r="H21" s="4">
        <v>0</v>
      </c>
      <c r="I21" s="168">
        <v>0</v>
      </c>
      <c r="J21" s="4">
        <v>0</v>
      </c>
      <c r="K21" s="168">
        <v>0</v>
      </c>
      <c r="L21" s="15">
        <v>0</v>
      </c>
    </row>
    <row r="22" spans="1:12" ht="15" customHeight="1">
      <c r="A22" s="39"/>
      <c r="B22" s="79" t="s">
        <v>36</v>
      </c>
      <c r="C22" s="170">
        <v>21</v>
      </c>
      <c r="D22" s="77">
        <v>100</v>
      </c>
      <c r="E22" s="171">
        <v>12</v>
      </c>
      <c r="F22" s="77">
        <v>100</v>
      </c>
      <c r="G22" s="171">
        <v>12</v>
      </c>
      <c r="H22" s="77">
        <v>100</v>
      </c>
      <c r="I22" s="171">
        <v>9</v>
      </c>
      <c r="J22" s="77">
        <v>100</v>
      </c>
      <c r="K22" s="171">
        <v>14</v>
      </c>
      <c r="L22" s="18">
        <v>100</v>
      </c>
    </row>
    <row r="23" spans="1:12" ht="15" customHeight="1">
      <c r="A23" s="33" t="s">
        <v>244</v>
      </c>
      <c r="B23" s="94" t="s">
        <v>212</v>
      </c>
      <c r="C23" s="169">
        <v>59</v>
      </c>
      <c r="D23" s="4">
        <v>27.1</v>
      </c>
      <c r="E23" s="168">
        <v>53</v>
      </c>
      <c r="F23" s="4">
        <v>25.7</v>
      </c>
      <c r="G23" s="168">
        <v>83</v>
      </c>
      <c r="H23" s="4">
        <v>34.4</v>
      </c>
      <c r="I23" s="168">
        <v>79</v>
      </c>
      <c r="J23" s="4">
        <v>35.1</v>
      </c>
      <c r="K23" s="168">
        <v>56</v>
      </c>
      <c r="L23" s="15">
        <v>33.700000000000003</v>
      </c>
    </row>
    <row r="24" spans="1:12" ht="15" customHeight="1">
      <c r="A24" s="33"/>
      <c r="B24" s="94" t="s">
        <v>213</v>
      </c>
      <c r="C24" s="169">
        <v>0</v>
      </c>
      <c r="D24" s="4">
        <v>0</v>
      </c>
      <c r="E24" s="168">
        <v>0</v>
      </c>
      <c r="F24" s="4">
        <v>0</v>
      </c>
      <c r="G24" s="168">
        <v>2</v>
      </c>
      <c r="H24" s="4">
        <v>0.8</v>
      </c>
      <c r="I24" s="168">
        <v>2</v>
      </c>
      <c r="J24" s="4">
        <v>0.9</v>
      </c>
      <c r="K24" s="168">
        <v>2</v>
      </c>
      <c r="L24" s="15">
        <v>1.2</v>
      </c>
    </row>
    <row r="25" spans="1:12" ht="15" customHeight="1">
      <c r="A25" s="33"/>
      <c r="B25" s="94" t="s">
        <v>241</v>
      </c>
      <c r="C25" s="169">
        <v>159</v>
      </c>
      <c r="D25" s="4">
        <v>72.900000000000006</v>
      </c>
      <c r="E25" s="168">
        <v>153</v>
      </c>
      <c r="F25" s="4">
        <v>74.3</v>
      </c>
      <c r="G25" s="168">
        <v>156</v>
      </c>
      <c r="H25" s="4">
        <v>64.7</v>
      </c>
      <c r="I25" s="168">
        <v>144</v>
      </c>
      <c r="J25" s="4">
        <v>64</v>
      </c>
      <c r="K25" s="168">
        <v>108</v>
      </c>
      <c r="L25" s="15">
        <v>65.099999999999994</v>
      </c>
    </row>
    <row r="26" spans="1:12" ht="15" customHeight="1">
      <c r="A26" s="33"/>
      <c r="B26" s="94" t="s">
        <v>383</v>
      </c>
      <c r="C26" s="169">
        <v>0</v>
      </c>
      <c r="D26" s="4">
        <v>0</v>
      </c>
      <c r="E26" s="168">
        <v>0</v>
      </c>
      <c r="F26" s="4">
        <v>0</v>
      </c>
      <c r="G26" s="168">
        <v>0</v>
      </c>
      <c r="H26" s="4">
        <v>0</v>
      </c>
      <c r="I26" s="168">
        <v>0</v>
      </c>
      <c r="J26" s="4">
        <v>0</v>
      </c>
      <c r="K26" s="168">
        <v>0</v>
      </c>
      <c r="L26" s="15">
        <v>0</v>
      </c>
    </row>
    <row r="27" spans="1:12" ht="15" customHeight="1">
      <c r="A27" s="39"/>
      <c r="B27" s="79" t="s">
        <v>36</v>
      </c>
      <c r="C27" s="170">
        <v>218</v>
      </c>
      <c r="D27" s="77">
        <v>100</v>
      </c>
      <c r="E27" s="171">
        <v>206</v>
      </c>
      <c r="F27" s="77">
        <v>100</v>
      </c>
      <c r="G27" s="171">
        <v>241</v>
      </c>
      <c r="H27" s="77">
        <v>100</v>
      </c>
      <c r="I27" s="171">
        <v>225</v>
      </c>
      <c r="J27" s="77">
        <v>100</v>
      </c>
      <c r="K27" s="171">
        <v>166</v>
      </c>
      <c r="L27" s="18">
        <v>100</v>
      </c>
    </row>
    <row r="28" spans="1:12" ht="15" customHeight="1">
      <c r="A28" s="78" t="s">
        <v>36</v>
      </c>
      <c r="B28" s="94" t="s">
        <v>212</v>
      </c>
      <c r="C28" s="169">
        <v>3705</v>
      </c>
      <c r="D28" s="4">
        <v>50</v>
      </c>
      <c r="E28" s="168">
        <v>3584</v>
      </c>
      <c r="F28" s="4">
        <v>49.8</v>
      </c>
      <c r="G28" s="168">
        <v>3608</v>
      </c>
      <c r="H28" s="4">
        <v>53.9</v>
      </c>
      <c r="I28" s="168">
        <v>3465</v>
      </c>
      <c r="J28" s="4">
        <v>55.8</v>
      </c>
      <c r="K28" s="168">
        <v>3249</v>
      </c>
      <c r="L28" s="15">
        <v>59.4</v>
      </c>
    </row>
    <row r="29" spans="1:12" ht="15" customHeight="1">
      <c r="A29" s="78"/>
      <c r="B29" s="94" t="s">
        <v>213</v>
      </c>
      <c r="C29" s="169">
        <v>583</v>
      </c>
      <c r="D29" s="4">
        <v>7.9</v>
      </c>
      <c r="E29" s="168">
        <v>493</v>
      </c>
      <c r="F29" s="4">
        <v>6.8</v>
      </c>
      <c r="G29" s="168">
        <v>384</v>
      </c>
      <c r="H29" s="4">
        <v>5.7</v>
      </c>
      <c r="I29" s="168">
        <v>360</v>
      </c>
      <c r="J29" s="4">
        <v>5.8</v>
      </c>
      <c r="K29" s="168">
        <v>301</v>
      </c>
      <c r="L29" s="15">
        <v>5.5</v>
      </c>
    </row>
    <row r="30" spans="1:12" ht="15" customHeight="1">
      <c r="A30" s="78"/>
      <c r="B30" s="94" t="s">
        <v>241</v>
      </c>
      <c r="C30" s="169">
        <v>3108</v>
      </c>
      <c r="D30" s="4">
        <v>41.9</v>
      </c>
      <c r="E30" s="168">
        <v>3105</v>
      </c>
      <c r="F30" s="4">
        <v>43.1</v>
      </c>
      <c r="G30" s="168">
        <v>2691</v>
      </c>
      <c r="H30" s="4">
        <v>40.200000000000003</v>
      </c>
      <c r="I30" s="168">
        <v>2365</v>
      </c>
      <c r="J30" s="4">
        <v>38.1</v>
      </c>
      <c r="K30" s="168">
        <v>1910</v>
      </c>
      <c r="L30" s="15">
        <v>34.9</v>
      </c>
    </row>
    <row r="31" spans="1:12" ht="15" customHeight="1">
      <c r="A31" s="33"/>
      <c r="B31" s="94" t="s">
        <v>383</v>
      </c>
      <c r="C31" s="169">
        <v>18</v>
      </c>
      <c r="D31" s="4">
        <v>0.2</v>
      </c>
      <c r="E31" s="168">
        <v>16</v>
      </c>
      <c r="F31" s="4">
        <v>0.2</v>
      </c>
      <c r="G31" s="168">
        <v>9</v>
      </c>
      <c r="H31" s="4">
        <v>0.1</v>
      </c>
      <c r="I31" s="168">
        <v>22</v>
      </c>
      <c r="J31" s="4">
        <v>0.4</v>
      </c>
      <c r="K31" s="168">
        <v>11</v>
      </c>
      <c r="L31" s="15">
        <v>0.2</v>
      </c>
    </row>
    <row r="32" spans="1:12" ht="15" customHeight="1">
      <c r="A32" s="39"/>
      <c r="B32" s="79" t="s">
        <v>36</v>
      </c>
      <c r="C32" s="170">
        <v>7414</v>
      </c>
      <c r="D32" s="77">
        <v>100</v>
      </c>
      <c r="E32" s="171">
        <v>7198</v>
      </c>
      <c r="F32" s="77">
        <v>100</v>
      </c>
      <c r="G32" s="171">
        <v>6692</v>
      </c>
      <c r="H32" s="77">
        <v>100</v>
      </c>
      <c r="I32" s="171">
        <v>6212</v>
      </c>
      <c r="J32" s="77">
        <v>100</v>
      </c>
      <c r="K32" s="171">
        <v>5471</v>
      </c>
      <c r="L32" s="18">
        <v>100</v>
      </c>
    </row>
    <row r="33" spans="1:2" ht="15" customHeight="1"/>
    <row r="34" spans="1:2" ht="15" customHeight="1">
      <c r="A34" s="316" t="s">
        <v>361</v>
      </c>
    </row>
    <row r="35" spans="1:2" ht="15" customHeight="1">
      <c r="A35" s="315" t="str">
        <f>+"New South Wales Criminal Courts Statistics " &amp;'Table Of Contents'!D$2</f>
        <v>New South Wales Criminal Courts Statistics June 2022</v>
      </c>
    </row>
    <row r="36" spans="1:2" ht="15" customHeight="1">
      <c r="A36" s="317" t="s">
        <v>0</v>
      </c>
    </row>
    <row r="37" spans="1:2" ht="15" customHeight="1">
      <c r="A37" s="317" t="s">
        <v>377</v>
      </c>
    </row>
    <row r="38" spans="1:2" ht="15" customHeight="1">
      <c r="A38" s="317" t="s">
        <v>27</v>
      </c>
    </row>
    <row r="39" spans="1:2" ht="15" customHeight="1">
      <c r="A39" s="317" t="s">
        <v>378</v>
      </c>
    </row>
    <row r="40" spans="1:2" ht="15" customHeight="1"/>
    <row r="41" spans="1:2" ht="82.5" customHeight="1">
      <c r="A41" s="551" t="s">
        <v>759</v>
      </c>
      <c r="B41" s="551"/>
    </row>
  </sheetData>
  <mergeCells count="6">
    <mergeCell ref="A41:B41"/>
    <mergeCell ref="K6:L6"/>
    <mergeCell ref="C6:D6"/>
    <mergeCell ref="E6:F6"/>
    <mergeCell ref="G6:H6"/>
    <mergeCell ref="I6:J6"/>
  </mergeCells>
  <hyperlinks>
    <hyperlink ref="A1" location="'Table Of Contents'!C6" display="return to table of contents" xr:uid="{00000000-0004-0000-0900-000000000000}"/>
    <hyperlink ref="A41" location="'Explanatory Notes'!A2" display="COVID impact: changes to court operations to protect the safety of court users have led to a general decline in the number of criminal court finalisations in the latest 12 month period. See Explanatory Notes for details." xr:uid="{33A95FB7-83D0-4350-8D82-B328A021CF59}"/>
  </hyperlinks>
  <pageMargins left="0.39370078740157483" right="0.39370078740157483" top="0.59055118110236227" bottom="0.59055118110236227" header="0.39370078740157483" footer="0.39370078740157483"/>
  <pageSetup paperSize="9" scale="74" orientation="landscape" horizontalDpi="300" verticalDpi="300" r:id="rId1"/>
  <headerFooter>
    <oddHeader>&amp;C&amp;F     &amp;A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F206"/>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ColWidth="11.42578125" defaultRowHeight="15" customHeight="1"/>
  <cols>
    <col min="1" max="1" width="53.140625" style="3" customWidth="1"/>
    <col min="2" max="2" width="46.85546875" style="165" customWidth="1"/>
    <col min="3" max="32" width="12.140625" style="3" customWidth="1"/>
    <col min="33" max="16384" width="11.42578125" style="3"/>
  </cols>
  <sheetData>
    <row r="1" spans="1:32" ht="13.5">
      <c r="A1" s="187" t="s">
        <v>221</v>
      </c>
      <c r="B1" s="186"/>
    </row>
    <row r="2" spans="1:32" s="165" customFormat="1" ht="15" customHeight="1">
      <c r="A2" s="238" t="s">
        <v>258</v>
      </c>
      <c r="B2" s="186"/>
    </row>
    <row r="3" spans="1:32" ht="14.1" customHeight="1">
      <c r="A3" s="238" t="str">
        <f>"NSW Higher, Local and Children's Criminal Courts " &amp;'Table Of Contents'!H4</f>
        <v>NSW Higher, Local and Children's Criminal Courts July 2017 - June 2022</v>
      </c>
      <c r="B3" s="183"/>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4.1" customHeight="1">
      <c r="A4" s="107" t="s">
        <v>500</v>
      </c>
      <c r="B4" s="107"/>
      <c r="C4" s="8"/>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6.5" customHeight="1">
      <c r="A5" s="154"/>
    </row>
    <row r="6" spans="1:32" ht="15" customHeight="1">
      <c r="A6" s="219"/>
      <c r="B6" s="229"/>
      <c r="C6" s="554" t="str">
        <f>'Table Of Contents'!$C$4</f>
        <v>July 2017 to June 2018</v>
      </c>
      <c r="D6" s="555"/>
      <c r="E6" s="555"/>
      <c r="F6" s="555"/>
      <c r="G6" s="555"/>
      <c r="H6" s="556"/>
      <c r="I6" s="554" t="str">
        <f>'Table Of Contents'!$D$4</f>
        <v>July 2018 to June 2019</v>
      </c>
      <c r="J6" s="555"/>
      <c r="K6" s="555"/>
      <c r="L6" s="555"/>
      <c r="M6" s="555"/>
      <c r="N6" s="556"/>
      <c r="O6" s="554" t="str">
        <f>'Table Of Contents'!$E$4</f>
        <v>July 2019 to June 2020</v>
      </c>
      <c r="P6" s="555"/>
      <c r="Q6" s="555"/>
      <c r="R6" s="555"/>
      <c r="S6" s="555"/>
      <c r="T6" s="556"/>
      <c r="U6" s="554" t="str">
        <f>'Table Of Contents'!$F$4</f>
        <v>July 2020 to June 2021</v>
      </c>
      <c r="V6" s="555"/>
      <c r="W6" s="555"/>
      <c r="X6" s="555"/>
      <c r="Y6" s="555"/>
      <c r="Z6" s="556"/>
      <c r="AA6" s="554" t="str">
        <f>'Table Of Contents'!$G$4</f>
        <v>July 2021 to June 2022</v>
      </c>
      <c r="AB6" s="555"/>
      <c r="AC6" s="555"/>
      <c r="AD6" s="555"/>
      <c r="AE6" s="555"/>
      <c r="AF6" s="556"/>
    </row>
    <row r="7" spans="1:32" ht="15" customHeight="1">
      <c r="A7" s="220"/>
      <c r="B7" s="230"/>
      <c r="C7" s="557" t="s">
        <v>28</v>
      </c>
      <c r="D7" s="558"/>
      <c r="E7" s="559"/>
      <c r="F7" s="560" t="s">
        <v>495</v>
      </c>
      <c r="G7" s="561"/>
      <c r="H7" s="562"/>
      <c r="I7" s="557" t="s">
        <v>28</v>
      </c>
      <c r="J7" s="558"/>
      <c r="K7" s="559"/>
      <c r="L7" s="560" t="s">
        <v>495</v>
      </c>
      <c r="M7" s="561"/>
      <c r="N7" s="562"/>
      <c r="O7" s="557" t="s">
        <v>28</v>
      </c>
      <c r="P7" s="558"/>
      <c r="Q7" s="559"/>
      <c r="R7" s="560" t="s">
        <v>495</v>
      </c>
      <c r="S7" s="561"/>
      <c r="T7" s="562"/>
      <c r="U7" s="557" t="s">
        <v>28</v>
      </c>
      <c r="V7" s="558"/>
      <c r="W7" s="559"/>
      <c r="X7" s="560" t="s">
        <v>495</v>
      </c>
      <c r="Y7" s="561"/>
      <c r="Z7" s="562"/>
      <c r="AA7" s="557" t="s">
        <v>28</v>
      </c>
      <c r="AB7" s="558"/>
      <c r="AC7" s="559"/>
      <c r="AD7" s="560" t="s">
        <v>495</v>
      </c>
      <c r="AE7" s="561"/>
      <c r="AF7" s="562"/>
    </row>
    <row r="8" spans="1:32" ht="60" customHeight="1">
      <c r="A8" s="224" t="s">
        <v>372</v>
      </c>
      <c r="B8" s="231"/>
      <c r="C8" s="19" t="s">
        <v>29</v>
      </c>
      <c r="D8" s="20" t="s">
        <v>30</v>
      </c>
      <c r="E8" s="190" t="s">
        <v>31</v>
      </c>
      <c r="F8" s="297" t="s">
        <v>287</v>
      </c>
      <c r="G8" s="298" t="s">
        <v>288</v>
      </c>
      <c r="H8" s="190" t="s">
        <v>31</v>
      </c>
      <c r="I8" s="297" t="s">
        <v>29</v>
      </c>
      <c r="J8" s="298" t="s">
        <v>30</v>
      </c>
      <c r="K8" s="190" t="s">
        <v>31</v>
      </c>
      <c r="L8" s="297" t="s">
        <v>287</v>
      </c>
      <c r="M8" s="298" t="s">
        <v>288</v>
      </c>
      <c r="N8" s="190" t="s">
        <v>31</v>
      </c>
      <c r="O8" s="297" t="s">
        <v>29</v>
      </c>
      <c r="P8" s="298" t="s">
        <v>30</v>
      </c>
      <c r="Q8" s="190" t="s">
        <v>31</v>
      </c>
      <c r="R8" s="297" t="s">
        <v>287</v>
      </c>
      <c r="S8" s="298" t="s">
        <v>288</v>
      </c>
      <c r="T8" s="190" t="s">
        <v>31</v>
      </c>
      <c r="U8" s="297" t="s">
        <v>29</v>
      </c>
      <c r="V8" s="298" t="s">
        <v>30</v>
      </c>
      <c r="W8" s="190" t="s">
        <v>31</v>
      </c>
      <c r="X8" s="297" t="s">
        <v>287</v>
      </c>
      <c r="Y8" s="298" t="s">
        <v>288</v>
      </c>
      <c r="Z8" s="190" t="s">
        <v>31</v>
      </c>
      <c r="AA8" s="297" t="s">
        <v>29</v>
      </c>
      <c r="AB8" s="298" t="s">
        <v>30</v>
      </c>
      <c r="AC8" s="190" t="s">
        <v>31</v>
      </c>
      <c r="AD8" s="297" t="s">
        <v>287</v>
      </c>
      <c r="AE8" s="298" t="s">
        <v>288</v>
      </c>
      <c r="AF8" s="190" t="s">
        <v>31</v>
      </c>
    </row>
    <row r="9" spans="1:32" s="165" customFormat="1" ht="22.5" customHeight="1">
      <c r="A9" s="154" t="s">
        <v>1</v>
      </c>
      <c r="B9" s="230"/>
      <c r="C9" s="375"/>
      <c r="D9" s="376"/>
      <c r="E9" s="377"/>
      <c r="F9" s="375"/>
      <c r="G9" s="376"/>
      <c r="H9" s="377"/>
      <c r="I9" s="375"/>
      <c r="J9" s="376"/>
      <c r="K9" s="377"/>
      <c r="L9" s="375"/>
      <c r="M9" s="376"/>
      <c r="N9" s="377"/>
      <c r="O9" s="375"/>
      <c r="P9" s="376"/>
      <c r="Q9" s="377"/>
      <c r="R9" s="375"/>
      <c r="S9" s="376"/>
      <c r="T9" s="377"/>
      <c r="U9" s="375"/>
      <c r="V9" s="376"/>
      <c r="W9" s="377"/>
      <c r="X9" s="375"/>
      <c r="Y9" s="376"/>
      <c r="Z9" s="377"/>
      <c r="AA9" s="375"/>
      <c r="AB9" s="376"/>
      <c r="AC9" s="377"/>
      <c r="AD9" s="375"/>
      <c r="AE9" s="376"/>
      <c r="AF9" s="377"/>
    </row>
    <row r="10" spans="1:32" s="165" customFormat="1" ht="16.5" customHeight="1">
      <c r="A10" s="220"/>
      <c r="B10" s="230"/>
      <c r="C10" s="378"/>
      <c r="D10" s="379"/>
      <c r="E10" s="380"/>
      <c r="F10" s="378"/>
      <c r="G10" s="379"/>
      <c r="H10" s="380"/>
      <c r="I10" s="378"/>
      <c r="J10" s="379"/>
      <c r="K10" s="380"/>
      <c r="L10" s="378"/>
      <c r="M10" s="379"/>
      <c r="N10" s="380"/>
      <c r="O10" s="378"/>
      <c r="P10" s="379"/>
      <c r="Q10" s="380"/>
      <c r="R10" s="378"/>
      <c r="S10" s="379"/>
      <c r="T10" s="380"/>
      <c r="U10" s="378"/>
      <c r="V10" s="379"/>
      <c r="W10" s="380"/>
      <c r="X10" s="378"/>
      <c r="Y10" s="379"/>
      <c r="Z10" s="380"/>
      <c r="AA10" s="378"/>
      <c r="AB10" s="379"/>
      <c r="AC10" s="380"/>
      <c r="AD10" s="378"/>
      <c r="AE10" s="379"/>
      <c r="AF10" s="380"/>
    </row>
    <row r="11" spans="1:32" ht="15" customHeight="1">
      <c r="A11" s="223" t="s">
        <v>494</v>
      </c>
      <c r="B11" s="227"/>
      <c r="C11" s="170"/>
      <c r="D11" s="171"/>
      <c r="E11" s="193"/>
      <c r="F11" s="170"/>
      <c r="G11" s="171"/>
      <c r="H11" s="193"/>
      <c r="I11" s="170"/>
      <c r="J11" s="171"/>
      <c r="K11" s="193"/>
      <c r="L11" s="170"/>
      <c r="M11" s="171"/>
      <c r="N11" s="193"/>
      <c r="O11" s="170"/>
      <c r="P11" s="171"/>
      <c r="Q11" s="193"/>
      <c r="R11" s="170"/>
      <c r="S11" s="171"/>
      <c r="T11" s="193"/>
      <c r="U11" s="170"/>
      <c r="V11" s="171"/>
      <c r="W11" s="193"/>
      <c r="X11" s="170"/>
      <c r="Y11" s="171"/>
      <c r="Z11" s="193"/>
      <c r="AA11" s="170"/>
      <c r="AB11" s="171"/>
      <c r="AC11" s="193"/>
      <c r="AD11" s="170"/>
      <c r="AE11" s="171"/>
      <c r="AF11" s="193"/>
    </row>
    <row r="12" spans="1:32" ht="15" customHeight="1">
      <c r="A12" s="38" t="s">
        <v>6</v>
      </c>
      <c r="B12" s="226" t="s">
        <v>32</v>
      </c>
      <c r="C12" s="14">
        <v>29</v>
      </c>
      <c r="D12" s="13">
        <v>15</v>
      </c>
      <c r="E12" s="192">
        <v>51.7</v>
      </c>
      <c r="F12" s="14">
        <v>29</v>
      </c>
      <c r="G12" s="13">
        <v>15</v>
      </c>
      <c r="H12" s="192">
        <v>51.7</v>
      </c>
      <c r="I12" s="169">
        <v>32</v>
      </c>
      <c r="J12" s="168">
        <v>21</v>
      </c>
      <c r="K12" s="192">
        <v>65.599999999999994</v>
      </c>
      <c r="L12" s="169">
        <v>29</v>
      </c>
      <c r="M12" s="168">
        <v>18</v>
      </c>
      <c r="N12" s="192">
        <v>62.1</v>
      </c>
      <c r="O12" s="169">
        <v>14</v>
      </c>
      <c r="P12" s="168">
        <v>10</v>
      </c>
      <c r="Q12" s="192">
        <v>71.400000000000006</v>
      </c>
      <c r="R12" s="169">
        <v>14</v>
      </c>
      <c r="S12" s="168">
        <v>10</v>
      </c>
      <c r="T12" s="192">
        <v>71.400000000000006</v>
      </c>
      <c r="U12" s="169">
        <v>22</v>
      </c>
      <c r="V12" s="168">
        <v>11</v>
      </c>
      <c r="W12" s="192">
        <v>50</v>
      </c>
      <c r="X12" s="169">
        <v>20</v>
      </c>
      <c r="Y12" s="168">
        <v>10</v>
      </c>
      <c r="Z12" s="192">
        <v>50</v>
      </c>
      <c r="AA12" s="169">
        <v>19</v>
      </c>
      <c r="AB12" s="168">
        <v>9</v>
      </c>
      <c r="AC12" s="192">
        <v>47.4</v>
      </c>
      <c r="AD12" s="169">
        <v>18</v>
      </c>
      <c r="AE12" s="168">
        <v>8</v>
      </c>
      <c r="AF12" s="192">
        <v>44.4</v>
      </c>
    </row>
    <row r="13" spans="1:32" ht="15" customHeight="1">
      <c r="A13" s="33"/>
      <c r="B13" s="226" t="s">
        <v>33</v>
      </c>
      <c r="C13" s="14">
        <v>5</v>
      </c>
      <c r="D13" s="13">
        <v>2</v>
      </c>
      <c r="E13" s="192">
        <v>40</v>
      </c>
      <c r="F13" s="14">
        <v>5</v>
      </c>
      <c r="G13" s="13">
        <v>2</v>
      </c>
      <c r="H13" s="192">
        <v>40</v>
      </c>
      <c r="I13" s="169">
        <v>9</v>
      </c>
      <c r="J13" s="168">
        <v>4</v>
      </c>
      <c r="K13" s="192">
        <v>44.4</v>
      </c>
      <c r="L13" s="169">
        <v>8</v>
      </c>
      <c r="M13" s="168">
        <v>3</v>
      </c>
      <c r="N13" s="192">
        <v>37.5</v>
      </c>
      <c r="O13" s="169">
        <v>9</v>
      </c>
      <c r="P13" s="168">
        <v>5</v>
      </c>
      <c r="Q13" s="192">
        <v>55.6</v>
      </c>
      <c r="R13" s="169">
        <v>9</v>
      </c>
      <c r="S13" s="168">
        <v>5</v>
      </c>
      <c r="T13" s="192">
        <v>55.6</v>
      </c>
      <c r="U13" s="169">
        <v>4</v>
      </c>
      <c r="V13" s="168">
        <v>1</v>
      </c>
      <c r="W13" s="192">
        <v>25</v>
      </c>
      <c r="X13" s="169">
        <v>4</v>
      </c>
      <c r="Y13" s="168">
        <v>1</v>
      </c>
      <c r="Z13" s="192">
        <v>25</v>
      </c>
      <c r="AA13" s="169">
        <v>8</v>
      </c>
      <c r="AB13" s="168">
        <v>6</v>
      </c>
      <c r="AC13" s="192">
        <v>75</v>
      </c>
      <c r="AD13" s="169">
        <v>6</v>
      </c>
      <c r="AE13" s="168">
        <v>4</v>
      </c>
      <c r="AF13" s="192">
        <v>66.7</v>
      </c>
    </row>
    <row r="14" spans="1:32" ht="15" customHeight="1">
      <c r="A14" s="33"/>
      <c r="B14" s="226" t="s">
        <v>179</v>
      </c>
      <c r="C14" s="14">
        <v>18</v>
      </c>
      <c r="D14" s="13">
        <v>13</v>
      </c>
      <c r="E14" s="192">
        <v>72.2</v>
      </c>
      <c r="F14" s="14">
        <v>18</v>
      </c>
      <c r="G14" s="13">
        <v>13</v>
      </c>
      <c r="H14" s="192">
        <v>72.2</v>
      </c>
      <c r="I14" s="169">
        <v>16</v>
      </c>
      <c r="J14" s="168">
        <v>13</v>
      </c>
      <c r="K14" s="192">
        <v>81.3</v>
      </c>
      <c r="L14" s="169">
        <v>16</v>
      </c>
      <c r="M14" s="168">
        <v>13</v>
      </c>
      <c r="N14" s="192">
        <v>81.3</v>
      </c>
      <c r="O14" s="169">
        <v>10</v>
      </c>
      <c r="P14" s="168">
        <v>7</v>
      </c>
      <c r="Q14" s="192">
        <v>70</v>
      </c>
      <c r="R14" s="169">
        <v>10</v>
      </c>
      <c r="S14" s="168">
        <v>7</v>
      </c>
      <c r="T14" s="192">
        <v>70</v>
      </c>
      <c r="U14" s="169">
        <v>18</v>
      </c>
      <c r="V14" s="168">
        <v>11</v>
      </c>
      <c r="W14" s="192">
        <v>61.1</v>
      </c>
      <c r="X14" s="169">
        <v>16</v>
      </c>
      <c r="Y14" s="168">
        <v>10</v>
      </c>
      <c r="Z14" s="192">
        <v>62.5</v>
      </c>
      <c r="AA14" s="169">
        <v>13</v>
      </c>
      <c r="AB14" s="168">
        <v>11</v>
      </c>
      <c r="AC14" s="192">
        <v>84.6</v>
      </c>
      <c r="AD14" s="169">
        <v>13</v>
      </c>
      <c r="AE14" s="168">
        <v>11</v>
      </c>
      <c r="AF14" s="192">
        <v>84.6</v>
      </c>
    </row>
    <row r="15" spans="1:32" ht="15" customHeight="1">
      <c r="A15" s="228"/>
      <c r="B15" s="79" t="s">
        <v>36</v>
      </c>
      <c r="C15" s="16">
        <v>52</v>
      </c>
      <c r="D15" s="17">
        <v>30</v>
      </c>
      <c r="E15" s="193">
        <v>57.7</v>
      </c>
      <c r="F15" s="16">
        <v>43</v>
      </c>
      <c r="G15" s="17">
        <v>30</v>
      </c>
      <c r="H15" s="193">
        <v>69.8</v>
      </c>
      <c r="I15" s="170">
        <v>57</v>
      </c>
      <c r="J15" s="171">
        <v>38</v>
      </c>
      <c r="K15" s="193">
        <v>66.7</v>
      </c>
      <c r="L15" s="170">
        <v>44</v>
      </c>
      <c r="M15" s="171">
        <v>34</v>
      </c>
      <c r="N15" s="193">
        <v>77.3</v>
      </c>
      <c r="O15" s="170">
        <v>33</v>
      </c>
      <c r="P15" s="171">
        <v>22</v>
      </c>
      <c r="Q15" s="193">
        <v>66.7</v>
      </c>
      <c r="R15" s="170">
        <v>30</v>
      </c>
      <c r="S15" s="171">
        <v>22</v>
      </c>
      <c r="T15" s="193">
        <v>73.3</v>
      </c>
      <c r="U15" s="170">
        <v>44</v>
      </c>
      <c r="V15" s="171">
        <v>23</v>
      </c>
      <c r="W15" s="193">
        <v>52.3</v>
      </c>
      <c r="X15" s="170">
        <v>34</v>
      </c>
      <c r="Y15" s="171">
        <v>21</v>
      </c>
      <c r="Z15" s="193">
        <v>61.8</v>
      </c>
      <c r="AA15" s="170">
        <v>40</v>
      </c>
      <c r="AB15" s="171">
        <v>26</v>
      </c>
      <c r="AC15" s="193">
        <v>65</v>
      </c>
      <c r="AD15" s="170">
        <v>30</v>
      </c>
      <c r="AE15" s="171">
        <v>22</v>
      </c>
      <c r="AF15" s="193">
        <v>73.3</v>
      </c>
    </row>
    <row r="16" spans="1:32" ht="15" customHeight="1">
      <c r="A16" s="33" t="s">
        <v>7</v>
      </c>
      <c r="B16" s="226" t="s">
        <v>37</v>
      </c>
      <c r="C16" s="14">
        <v>21699</v>
      </c>
      <c r="D16" s="13">
        <v>12548</v>
      </c>
      <c r="E16" s="192">
        <v>57.8</v>
      </c>
      <c r="F16" s="14">
        <v>15365</v>
      </c>
      <c r="G16" s="13">
        <v>10334</v>
      </c>
      <c r="H16" s="192">
        <v>67.3</v>
      </c>
      <c r="I16" s="169">
        <v>22308</v>
      </c>
      <c r="J16" s="168">
        <v>13203</v>
      </c>
      <c r="K16" s="192">
        <v>59.2</v>
      </c>
      <c r="L16" s="169">
        <v>15707</v>
      </c>
      <c r="M16" s="168">
        <v>10770</v>
      </c>
      <c r="N16" s="192">
        <v>68.599999999999994</v>
      </c>
      <c r="O16" s="169">
        <v>20132</v>
      </c>
      <c r="P16" s="168">
        <v>12275</v>
      </c>
      <c r="Q16" s="192">
        <v>61</v>
      </c>
      <c r="R16" s="169">
        <v>13903</v>
      </c>
      <c r="S16" s="168">
        <v>9928</v>
      </c>
      <c r="T16" s="192">
        <v>71.400000000000006</v>
      </c>
      <c r="U16" s="169">
        <v>27139</v>
      </c>
      <c r="V16" s="168">
        <v>15485</v>
      </c>
      <c r="W16" s="192">
        <v>57.1</v>
      </c>
      <c r="X16" s="169">
        <v>18361</v>
      </c>
      <c r="Y16" s="168">
        <v>12457</v>
      </c>
      <c r="Z16" s="192">
        <v>67.8</v>
      </c>
      <c r="AA16" s="169">
        <v>23654</v>
      </c>
      <c r="AB16" s="168">
        <v>13822</v>
      </c>
      <c r="AC16" s="192">
        <v>58.4</v>
      </c>
      <c r="AD16" s="169">
        <v>16005</v>
      </c>
      <c r="AE16" s="168">
        <v>11055</v>
      </c>
      <c r="AF16" s="192">
        <v>69.099999999999994</v>
      </c>
    </row>
    <row r="17" spans="1:32" ht="15" customHeight="1">
      <c r="A17" s="33"/>
      <c r="B17" s="226" t="s">
        <v>405</v>
      </c>
      <c r="C17" s="14">
        <v>8918</v>
      </c>
      <c r="D17" s="13">
        <v>5749</v>
      </c>
      <c r="E17" s="192">
        <v>64.5</v>
      </c>
      <c r="F17" s="14">
        <v>7460</v>
      </c>
      <c r="G17" s="13">
        <v>4964</v>
      </c>
      <c r="H17" s="192">
        <v>66.5</v>
      </c>
      <c r="I17" s="169">
        <v>9580</v>
      </c>
      <c r="J17" s="168">
        <v>6258</v>
      </c>
      <c r="K17" s="192">
        <v>65.3</v>
      </c>
      <c r="L17" s="169">
        <v>7952</v>
      </c>
      <c r="M17" s="168">
        <v>5394</v>
      </c>
      <c r="N17" s="192">
        <v>67.8</v>
      </c>
      <c r="O17" s="169">
        <v>9660</v>
      </c>
      <c r="P17" s="168">
        <v>6564</v>
      </c>
      <c r="Q17" s="192">
        <v>68</v>
      </c>
      <c r="R17" s="169">
        <v>7726</v>
      </c>
      <c r="S17" s="168">
        <v>5444</v>
      </c>
      <c r="T17" s="192">
        <v>70.5</v>
      </c>
      <c r="U17" s="169">
        <v>12969</v>
      </c>
      <c r="V17" s="168">
        <v>8380</v>
      </c>
      <c r="W17" s="192">
        <v>64.599999999999994</v>
      </c>
      <c r="X17" s="169">
        <v>10549</v>
      </c>
      <c r="Y17" s="168">
        <v>7109</v>
      </c>
      <c r="Z17" s="192">
        <v>67.400000000000006</v>
      </c>
      <c r="AA17" s="169">
        <v>12463</v>
      </c>
      <c r="AB17" s="168">
        <v>8094</v>
      </c>
      <c r="AC17" s="192">
        <v>64.900000000000006</v>
      </c>
      <c r="AD17" s="169">
        <v>10051</v>
      </c>
      <c r="AE17" s="168">
        <v>6932</v>
      </c>
      <c r="AF17" s="192">
        <v>69</v>
      </c>
    </row>
    <row r="18" spans="1:32" ht="15" customHeight="1">
      <c r="A18" s="228"/>
      <c r="B18" s="79" t="s">
        <v>36</v>
      </c>
      <c r="C18" s="16">
        <v>30617</v>
      </c>
      <c r="D18" s="17">
        <v>18297</v>
      </c>
      <c r="E18" s="193">
        <v>59.8</v>
      </c>
      <c r="F18" s="16">
        <v>19229</v>
      </c>
      <c r="G18" s="17">
        <v>13400</v>
      </c>
      <c r="H18" s="193">
        <v>69.7</v>
      </c>
      <c r="I18" s="170">
        <v>31888</v>
      </c>
      <c r="J18" s="171">
        <v>19461</v>
      </c>
      <c r="K18" s="193">
        <v>61</v>
      </c>
      <c r="L18" s="170">
        <v>19893</v>
      </c>
      <c r="M18" s="171">
        <v>14091</v>
      </c>
      <c r="N18" s="193">
        <v>70.8</v>
      </c>
      <c r="O18" s="170">
        <v>29792</v>
      </c>
      <c r="P18" s="171">
        <v>18839</v>
      </c>
      <c r="Q18" s="193">
        <v>63.2</v>
      </c>
      <c r="R18" s="170">
        <v>18060</v>
      </c>
      <c r="S18" s="171">
        <v>13338</v>
      </c>
      <c r="T18" s="193">
        <v>73.900000000000006</v>
      </c>
      <c r="U18" s="170">
        <v>40108</v>
      </c>
      <c r="V18" s="171">
        <v>23865</v>
      </c>
      <c r="W18" s="193">
        <v>59.5</v>
      </c>
      <c r="X18" s="170">
        <v>24092</v>
      </c>
      <c r="Y18" s="171">
        <v>16983</v>
      </c>
      <c r="Z18" s="193">
        <v>70.5</v>
      </c>
      <c r="AA18" s="170">
        <v>36117</v>
      </c>
      <c r="AB18" s="171">
        <v>21916</v>
      </c>
      <c r="AC18" s="193">
        <v>60.7</v>
      </c>
      <c r="AD18" s="170">
        <v>21679</v>
      </c>
      <c r="AE18" s="171">
        <v>15553</v>
      </c>
      <c r="AF18" s="193">
        <v>71.7</v>
      </c>
    </row>
    <row r="19" spans="1:32" ht="15" customHeight="1">
      <c r="A19" s="33" t="s">
        <v>8</v>
      </c>
      <c r="B19" s="226" t="s">
        <v>41</v>
      </c>
      <c r="C19" s="14">
        <v>1111</v>
      </c>
      <c r="D19" s="13">
        <v>455</v>
      </c>
      <c r="E19" s="192">
        <v>41</v>
      </c>
      <c r="F19" s="14">
        <v>367</v>
      </c>
      <c r="G19" s="13">
        <v>190</v>
      </c>
      <c r="H19" s="192">
        <v>51.8</v>
      </c>
      <c r="I19" s="169">
        <v>1173</v>
      </c>
      <c r="J19" s="168">
        <v>470</v>
      </c>
      <c r="K19" s="192">
        <v>40.1</v>
      </c>
      <c r="L19" s="169">
        <v>375</v>
      </c>
      <c r="M19" s="168">
        <v>187</v>
      </c>
      <c r="N19" s="192">
        <v>49.9</v>
      </c>
      <c r="O19" s="169">
        <v>1461</v>
      </c>
      <c r="P19" s="168">
        <v>612</v>
      </c>
      <c r="Q19" s="192">
        <v>41.9</v>
      </c>
      <c r="R19" s="169">
        <v>455</v>
      </c>
      <c r="S19" s="168">
        <v>240</v>
      </c>
      <c r="T19" s="192">
        <v>52.7</v>
      </c>
      <c r="U19" s="169">
        <v>1871</v>
      </c>
      <c r="V19" s="168">
        <v>785</v>
      </c>
      <c r="W19" s="192">
        <v>42</v>
      </c>
      <c r="X19" s="169">
        <v>545</v>
      </c>
      <c r="Y19" s="168">
        <v>271</v>
      </c>
      <c r="Z19" s="192">
        <v>49.7</v>
      </c>
      <c r="AA19" s="169">
        <v>1689</v>
      </c>
      <c r="AB19" s="168">
        <v>708</v>
      </c>
      <c r="AC19" s="192">
        <v>41.9</v>
      </c>
      <c r="AD19" s="169">
        <v>514</v>
      </c>
      <c r="AE19" s="168">
        <v>247</v>
      </c>
      <c r="AF19" s="192">
        <v>48.1</v>
      </c>
    </row>
    <row r="20" spans="1:32" ht="15" customHeight="1">
      <c r="A20" s="33"/>
      <c r="B20" s="226" t="s">
        <v>44</v>
      </c>
      <c r="C20" s="14">
        <v>71</v>
      </c>
      <c r="D20" s="13">
        <v>59</v>
      </c>
      <c r="E20" s="192">
        <v>83.1</v>
      </c>
      <c r="F20" s="14">
        <v>46</v>
      </c>
      <c r="G20" s="13">
        <v>40</v>
      </c>
      <c r="H20" s="192">
        <v>87</v>
      </c>
      <c r="I20" s="169">
        <v>135</v>
      </c>
      <c r="J20" s="168">
        <v>96</v>
      </c>
      <c r="K20" s="192">
        <v>71.099999999999994</v>
      </c>
      <c r="L20" s="169">
        <v>110</v>
      </c>
      <c r="M20" s="168">
        <v>83</v>
      </c>
      <c r="N20" s="192">
        <v>75.5</v>
      </c>
      <c r="O20" s="169">
        <v>192</v>
      </c>
      <c r="P20" s="168">
        <v>140</v>
      </c>
      <c r="Q20" s="192">
        <v>72.900000000000006</v>
      </c>
      <c r="R20" s="169">
        <v>133</v>
      </c>
      <c r="S20" s="168">
        <v>103</v>
      </c>
      <c r="T20" s="192">
        <v>77.400000000000006</v>
      </c>
      <c r="U20" s="169">
        <v>394</v>
      </c>
      <c r="V20" s="168">
        <v>256</v>
      </c>
      <c r="W20" s="192">
        <v>65</v>
      </c>
      <c r="X20" s="169">
        <v>226</v>
      </c>
      <c r="Y20" s="168">
        <v>171</v>
      </c>
      <c r="Z20" s="192">
        <v>75.7</v>
      </c>
      <c r="AA20" s="169">
        <v>271</v>
      </c>
      <c r="AB20" s="168">
        <v>181</v>
      </c>
      <c r="AC20" s="192">
        <v>66.8</v>
      </c>
      <c r="AD20" s="169">
        <v>180</v>
      </c>
      <c r="AE20" s="168">
        <v>133</v>
      </c>
      <c r="AF20" s="192">
        <v>73.900000000000006</v>
      </c>
    </row>
    <row r="21" spans="1:32" ht="15" customHeight="1">
      <c r="A21" s="228"/>
      <c r="B21" s="79" t="s">
        <v>36</v>
      </c>
      <c r="C21" s="16">
        <v>1182</v>
      </c>
      <c r="D21" s="17">
        <v>514</v>
      </c>
      <c r="E21" s="193">
        <v>43.5</v>
      </c>
      <c r="F21" s="16">
        <v>411</v>
      </c>
      <c r="G21" s="17">
        <v>229</v>
      </c>
      <c r="H21" s="193">
        <v>55.7</v>
      </c>
      <c r="I21" s="170">
        <v>1308</v>
      </c>
      <c r="J21" s="171">
        <v>566</v>
      </c>
      <c r="K21" s="193">
        <v>43.3</v>
      </c>
      <c r="L21" s="170">
        <v>483</v>
      </c>
      <c r="M21" s="171">
        <v>269</v>
      </c>
      <c r="N21" s="193">
        <v>55.7</v>
      </c>
      <c r="O21" s="170">
        <v>1653</v>
      </c>
      <c r="P21" s="171">
        <v>752</v>
      </c>
      <c r="Q21" s="193">
        <v>45.5</v>
      </c>
      <c r="R21" s="170">
        <v>585</v>
      </c>
      <c r="S21" s="171">
        <v>342</v>
      </c>
      <c r="T21" s="193">
        <v>58.5</v>
      </c>
      <c r="U21" s="170">
        <v>2265</v>
      </c>
      <c r="V21" s="171">
        <v>1041</v>
      </c>
      <c r="W21" s="193">
        <v>46</v>
      </c>
      <c r="X21" s="170">
        <v>766</v>
      </c>
      <c r="Y21" s="171">
        <v>439</v>
      </c>
      <c r="Z21" s="193">
        <v>57.3</v>
      </c>
      <c r="AA21" s="170">
        <v>1960</v>
      </c>
      <c r="AB21" s="171">
        <v>889</v>
      </c>
      <c r="AC21" s="193">
        <v>45.4</v>
      </c>
      <c r="AD21" s="170">
        <v>689</v>
      </c>
      <c r="AE21" s="171">
        <v>378</v>
      </c>
      <c r="AF21" s="193">
        <v>54.9</v>
      </c>
    </row>
    <row r="22" spans="1:32" ht="15" customHeight="1">
      <c r="A22" s="38" t="s">
        <v>9</v>
      </c>
      <c r="B22" s="422" t="s">
        <v>180</v>
      </c>
      <c r="C22" s="172">
        <v>2</v>
      </c>
      <c r="D22" s="173">
        <v>1</v>
      </c>
      <c r="E22" s="191">
        <v>50</v>
      </c>
      <c r="F22" s="172">
        <v>2</v>
      </c>
      <c r="G22" s="173">
        <v>1</v>
      </c>
      <c r="H22" s="191">
        <v>50</v>
      </c>
      <c r="I22" s="172">
        <v>3</v>
      </c>
      <c r="J22" s="173">
        <v>1</v>
      </c>
      <c r="K22" s="191">
        <v>33.299999999999997</v>
      </c>
      <c r="L22" s="172">
        <v>3</v>
      </c>
      <c r="M22" s="173">
        <v>1</v>
      </c>
      <c r="N22" s="191">
        <v>33.299999999999997</v>
      </c>
      <c r="O22" s="172">
        <v>0</v>
      </c>
      <c r="P22" s="173">
        <v>0</v>
      </c>
      <c r="Q22" s="191">
        <v>0</v>
      </c>
      <c r="R22" s="172">
        <v>0</v>
      </c>
      <c r="S22" s="173">
        <v>0</v>
      </c>
      <c r="T22" s="191">
        <v>0</v>
      </c>
      <c r="U22" s="172">
        <v>7</v>
      </c>
      <c r="V22" s="173">
        <v>5</v>
      </c>
      <c r="W22" s="191">
        <v>71.400000000000006</v>
      </c>
      <c r="X22" s="172">
        <v>6</v>
      </c>
      <c r="Y22" s="173">
        <v>4</v>
      </c>
      <c r="Z22" s="191">
        <v>66.7</v>
      </c>
      <c r="AA22" s="172">
        <v>0</v>
      </c>
      <c r="AB22" s="173">
        <v>0</v>
      </c>
      <c r="AC22" s="191">
        <v>0</v>
      </c>
      <c r="AD22" s="172">
        <v>0</v>
      </c>
      <c r="AE22" s="173">
        <v>0</v>
      </c>
      <c r="AF22" s="191">
        <v>0</v>
      </c>
    </row>
    <row r="23" spans="1:32" ht="15" customHeight="1">
      <c r="A23" s="33"/>
      <c r="B23" s="226" t="s">
        <v>181</v>
      </c>
      <c r="C23" s="169">
        <v>7</v>
      </c>
      <c r="D23" s="168">
        <v>6</v>
      </c>
      <c r="E23" s="192">
        <v>85.7</v>
      </c>
      <c r="F23" s="169">
        <v>7</v>
      </c>
      <c r="G23" s="168">
        <v>6</v>
      </c>
      <c r="H23" s="192">
        <v>85.7</v>
      </c>
      <c r="I23" s="169">
        <v>7</v>
      </c>
      <c r="J23" s="168">
        <v>2</v>
      </c>
      <c r="K23" s="192">
        <v>28.6</v>
      </c>
      <c r="L23" s="169">
        <v>5</v>
      </c>
      <c r="M23" s="168">
        <v>2</v>
      </c>
      <c r="N23" s="192">
        <v>40</v>
      </c>
      <c r="O23" s="169">
        <v>14</v>
      </c>
      <c r="P23" s="168">
        <v>5</v>
      </c>
      <c r="Q23" s="192">
        <v>35.700000000000003</v>
      </c>
      <c r="R23" s="169">
        <v>10</v>
      </c>
      <c r="S23" s="168">
        <v>5</v>
      </c>
      <c r="T23" s="192">
        <v>50</v>
      </c>
      <c r="U23" s="169">
        <v>28</v>
      </c>
      <c r="V23" s="168">
        <v>12</v>
      </c>
      <c r="W23" s="192">
        <v>42.9</v>
      </c>
      <c r="X23" s="169">
        <v>18</v>
      </c>
      <c r="Y23" s="168">
        <v>11</v>
      </c>
      <c r="Z23" s="192">
        <v>61.1</v>
      </c>
      <c r="AA23" s="169">
        <v>16</v>
      </c>
      <c r="AB23" s="168">
        <v>9</v>
      </c>
      <c r="AC23" s="192">
        <v>56.3</v>
      </c>
      <c r="AD23" s="169">
        <v>12</v>
      </c>
      <c r="AE23" s="168">
        <v>8</v>
      </c>
      <c r="AF23" s="192">
        <v>66.7</v>
      </c>
    </row>
    <row r="24" spans="1:32" ht="15" customHeight="1">
      <c r="A24" s="39"/>
      <c r="B24" s="79" t="s">
        <v>36</v>
      </c>
      <c r="C24" s="170">
        <v>9</v>
      </c>
      <c r="D24" s="171">
        <v>7</v>
      </c>
      <c r="E24" s="193">
        <v>77.8</v>
      </c>
      <c r="F24" s="170">
        <v>9</v>
      </c>
      <c r="G24" s="171">
        <v>7</v>
      </c>
      <c r="H24" s="193">
        <v>77.8</v>
      </c>
      <c r="I24" s="170">
        <v>10</v>
      </c>
      <c r="J24" s="171">
        <v>3</v>
      </c>
      <c r="K24" s="193">
        <v>30</v>
      </c>
      <c r="L24" s="170">
        <v>8</v>
      </c>
      <c r="M24" s="171">
        <v>3</v>
      </c>
      <c r="N24" s="193">
        <v>37.5</v>
      </c>
      <c r="O24" s="170">
        <v>14</v>
      </c>
      <c r="P24" s="171">
        <v>5</v>
      </c>
      <c r="Q24" s="193">
        <v>35.700000000000003</v>
      </c>
      <c r="R24" s="170">
        <v>10</v>
      </c>
      <c r="S24" s="171">
        <v>5</v>
      </c>
      <c r="T24" s="193">
        <v>50</v>
      </c>
      <c r="U24" s="170">
        <v>35</v>
      </c>
      <c r="V24" s="171">
        <v>17</v>
      </c>
      <c r="W24" s="193">
        <v>48.6</v>
      </c>
      <c r="X24" s="170">
        <v>24</v>
      </c>
      <c r="Y24" s="171">
        <v>15</v>
      </c>
      <c r="Z24" s="193">
        <v>62.5</v>
      </c>
      <c r="AA24" s="170">
        <v>16</v>
      </c>
      <c r="AB24" s="171">
        <v>9</v>
      </c>
      <c r="AC24" s="193">
        <v>56.3</v>
      </c>
      <c r="AD24" s="170">
        <v>12</v>
      </c>
      <c r="AE24" s="171">
        <v>8</v>
      </c>
      <c r="AF24" s="193">
        <v>66.7</v>
      </c>
    </row>
    <row r="25" spans="1:32" ht="15" customHeight="1">
      <c r="A25" s="33" t="s">
        <v>10</v>
      </c>
      <c r="B25" s="226" t="s">
        <v>50</v>
      </c>
      <c r="C25" s="14">
        <v>36</v>
      </c>
      <c r="D25" s="13">
        <v>16</v>
      </c>
      <c r="E25" s="192">
        <v>44.4</v>
      </c>
      <c r="F25" s="14">
        <v>31</v>
      </c>
      <c r="G25" s="13">
        <v>14</v>
      </c>
      <c r="H25" s="192">
        <v>45.2</v>
      </c>
      <c r="I25" s="169">
        <v>53</v>
      </c>
      <c r="J25" s="168">
        <v>34</v>
      </c>
      <c r="K25" s="192">
        <v>64.2</v>
      </c>
      <c r="L25" s="169">
        <v>44</v>
      </c>
      <c r="M25" s="168">
        <v>30</v>
      </c>
      <c r="N25" s="192">
        <v>68.2</v>
      </c>
      <c r="O25" s="169">
        <v>44</v>
      </c>
      <c r="P25" s="168">
        <v>23</v>
      </c>
      <c r="Q25" s="192">
        <v>52.3</v>
      </c>
      <c r="R25" s="169">
        <v>34</v>
      </c>
      <c r="S25" s="168">
        <v>22</v>
      </c>
      <c r="T25" s="192">
        <v>64.7</v>
      </c>
      <c r="U25" s="169">
        <v>29</v>
      </c>
      <c r="V25" s="168">
        <v>15</v>
      </c>
      <c r="W25" s="192">
        <v>51.7</v>
      </c>
      <c r="X25" s="169">
        <v>29</v>
      </c>
      <c r="Y25" s="168">
        <v>15</v>
      </c>
      <c r="Z25" s="192">
        <v>51.7</v>
      </c>
      <c r="AA25" s="169">
        <v>33</v>
      </c>
      <c r="AB25" s="168">
        <v>21</v>
      </c>
      <c r="AC25" s="192">
        <v>63.6</v>
      </c>
      <c r="AD25" s="169">
        <v>29</v>
      </c>
      <c r="AE25" s="168">
        <v>20</v>
      </c>
      <c r="AF25" s="192">
        <v>69</v>
      </c>
    </row>
    <row r="26" spans="1:32" ht="15" customHeight="1">
      <c r="A26" s="33"/>
      <c r="B26" s="226" t="s">
        <v>182</v>
      </c>
      <c r="C26" s="14">
        <v>38</v>
      </c>
      <c r="D26" s="13">
        <v>24</v>
      </c>
      <c r="E26" s="192">
        <v>63.2</v>
      </c>
      <c r="F26" s="14">
        <v>36</v>
      </c>
      <c r="G26" s="13">
        <v>22</v>
      </c>
      <c r="H26" s="192">
        <v>61.1</v>
      </c>
      <c r="I26" s="169">
        <v>36</v>
      </c>
      <c r="J26" s="168">
        <v>23</v>
      </c>
      <c r="K26" s="192">
        <v>63.9</v>
      </c>
      <c r="L26" s="169">
        <v>35</v>
      </c>
      <c r="M26" s="168">
        <v>23</v>
      </c>
      <c r="N26" s="192">
        <v>65.7</v>
      </c>
      <c r="O26" s="169">
        <v>45</v>
      </c>
      <c r="P26" s="168">
        <v>28</v>
      </c>
      <c r="Q26" s="192">
        <v>62.2</v>
      </c>
      <c r="R26" s="169">
        <v>43</v>
      </c>
      <c r="S26" s="168">
        <v>26</v>
      </c>
      <c r="T26" s="192">
        <v>60.5</v>
      </c>
      <c r="U26" s="169">
        <v>64</v>
      </c>
      <c r="V26" s="168">
        <v>42</v>
      </c>
      <c r="W26" s="192">
        <v>65.599999999999994</v>
      </c>
      <c r="X26" s="169">
        <v>63</v>
      </c>
      <c r="Y26" s="168">
        <v>42</v>
      </c>
      <c r="Z26" s="192">
        <v>66.7</v>
      </c>
      <c r="AA26" s="169">
        <v>94</v>
      </c>
      <c r="AB26" s="168">
        <v>72</v>
      </c>
      <c r="AC26" s="192">
        <v>76.599999999999994</v>
      </c>
      <c r="AD26" s="169">
        <v>79</v>
      </c>
      <c r="AE26" s="168">
        <v>58</v>
      </c>
      <c r="AF26" s="192">
        <v>73.400000000000006</v>
      </c>
    </row>
    <row r="27" spans="1:32" ht="15" customHeight="1">
      <c r="A27" s="228"/>
      <c r="B27" s="79" t="s">
        <v>36</v>
      </c>
      <c r="C27" s="16">
        <v>74</v>
      </c>
      <c r="D27" s="17">
        <v>40</v>
      </c>
      <c r="E27" s="193">
        <v>54.1</v>
      </c>
      <c r="F27" s="16">
        <v>67</v>
      </c>
      <c r="G27" s="17">
        <v>36</v>
      </c>
      <c r="H27" s="193">
        <v>53.7</v>
      </c>
      <c r="I27" s="170">
        <v>89</v>
      </c>
      <c r="J27" s="171">
        <v>57</v>
      </c>
      <c r="K27" s="193">
        <v>64</v>
      </c>
      <c r="L27" s="170">
        <v>79</v>
      </c>
      <c r="M27" s="171">
        <v>53</v>
      </c>
      <c r="N27" s="193">
        <v>67.099999999999994</v>
      </c>
      <c r="O27" s="170">
        <v>89</v>
      </c>
      <c r="P27" s="171">
        <v>51</v>
      </c>
      <c r="Q27" s="193">
        <v>57.3</v>
      </c>
      <c r="R27" s="170">
        <v>77</v>
      </c>
      <c r="S27" s="171">
        <v>48</v>
      </c>
      <c r="T27" s="193">
        <v>62.3</v>
      </c>
      <c r="U27" s="170">
        <v>93</v>
      </c>
      <c r="V27" s="171">
        <v>57</v>
      </c>
      <c r="W27" s="193">
        <v>61.3</v>
      </c>
      <c r="X27" s="170">
        <v>92</v>
      </c>
      <c r="Y27" s="171">
        <v>57</v>
      </c>
      <c r="Z27" s="193">
        <v>62</v>
      </c>
      <c r="AA27" s="170">
        <v>127</v>
      </c>
      <c r="AB27" s="171">
        <v>93</v>
      </c>
      <c r="AC27" s="193">
        <v>73.2</v>
      </c>
      <c r="AD27" s="170">
        <v>108</v>
      </c>
      <c r="AE27" s="171">
        <v>78</v>
      </c>
      <c r="AF27" s="193">
        <v>72.2</v>
      </c>
    </row>
    <row r="28" spans="1:32" ht="15" customHeight="1">
      <c r="A28" s="33" t="s">
        <v>11</v>
      </c>
      <c r="B28" s="226" t="s">
        <v>54</v>
      </c>
      <c r="C28" s="169">
        <v>0</v>
      </c>
      <c r="D28" s="168">
        <v>0</v>
      </c>
      <c r="E28" s="192">
        <v>0</v>
      </c>
      <c r="F28" s="169">
        <v>0</v>
      </c>
      <c r="G28" s="168">
        <v>0</v>
      </c>
      <c r="H28" s="192">
        <v>0</v>
      </c>
      <c r="I28" s="169">
        <v>1</v>
      </c>
      <c r="J28" s="168">
        <v>1</v>
      </c>
      <c r="K28" s="192">
        <v>100</v>
      </c>
      <c r="L28" s="169">
        <v>1</v>
      </c>
      <c r="M28" s="168">
        <v>1</v>
      </c>
      <c r="N28" s="192">
        <v>100</v>
      </c>
      <c r="O28" s="169">
        <v>2</v>
      </c>
      <c r="P28" s="168">
        <v>2</v>
      </c>
      <c r="Q28" s="192">
        <v>100</v>
      </c>
      <c r="R28" s="169">
        <v>2</v>
      </c>
      <c r="S28" s="168">
        <v>2</v>
      </c>
      <c r="T28" s="192">
        <v>100</v>
      </c>
      <c r="U28" s="169">
        <v>0</v>
      </c>
      <c r="V28" s="168">
        <v>0</v>
      </c>
      <c r="W28" s="192">
        <v>0</v>
      </c>
      <c r="X28" s="169">
        <v>0</v>
      </c>
      <c r="Y28" s="168">
        <v>0</v>
      </c>
      <c r="Z28" s="192">
        <v>0</v>
      </c>
      <c r="AA28" s="169">
        <v>1</v>
      </c>
      <c r="AB28" s="168">
        <v>0</v>
      </c>
      <c r="AC28" s="192">
        <v>0</v>
      </c>
      <c r="AD28" s="169">
        <v>1</v>
      </c>
      <c r="AE28" s="168">
        <v>0</v>
      </c>
      <c r="AF28" s="192">
        <v>0</v>
      </c>
    </row>
    <row r="29" spans="1:32" ht="15" customHeight="1">
      <c r="A29" s="33"/>
      <c r="B29" s="226" t="s">
        <v>57</v>
      </c>
      <c r="C29" s="169">
        <v>0</v>
      </c>
      <c r="D29" s="168">
        <v>0</v>
      </c>
      <c r="E29" s="192">
        <v>0</v>
      </c>
      <c r="F29" s="169">
        <v>0</v>
      </c>
      <c r="G29" s="168">
        <v>0</v>
      </c>
      <c r="H29" s="192">
        <v>0</v>
      </c>
      <c r="I29" s="169">
        <v>0</v>
      </c>
      <c r="J29" s="168">
        <v>0</v>
      </c>
      <c r="K29" s="192">
        <v>0</v>
      </c>
      <c r="L29" s="169">
        <v>0</v>
      </c>
      <c r="M29" s="168">
        <v>0</v>
      </c>
      <c r="N29" s="192">
        <v>0</v>
      </c>
      <c r="O29" s="169">
        <v>1</v>
      </c>
      <c r="P29" s="168">
        <v>0</v>
      </c>
      <c r="Q29" s="192">
        <v>0</v>
      </c>
      <c r="R29" s="169">
        <v>1</v>
      </c>
      <c r="S29" s="168">
        <v>0</v>
      </c>
      <c r="T29" s="192">
        <v>0</v>
      </c>
      <c r="U29" s="169">
        <v>0</v>
      </c>
      <c r="V29" s="168">
        <v>0</v>
      </c>
      <c r="W29" s="192">
        <v>0</v>
      </c>
      <c r="X29" s="169">
        <v>0</v>
      </c>
      <c r="Y29" s="168">
        <v>0</v>
      </c>
      <c r="Z29" s="192">
        <v>0</v>
      </c>
      <c r="AA29" s="169">
        <v>0</v>
      </c>
      <c r="AB29" s="168">
        <v>0</v>
      </c>
      <c r="AC29" s="192">
        <v>0</v>
      </c>
      <c r="AD29" s="169">
        <v>0</v>
      </c>
      <c r="AE29" s="168">
        <v>0</v>
      </c>
      <c r="AF29" s="192">
        <v>0</v>
      </c>
    </row>
    <row r="30" spans="1:32" ht="15" customHeight="1">
      <c r="A30" s="39"/>
      <c r="B30" s="79" t="s">
        <v>36</v>
      </c>
      <c r="C30" s="170">
        <v>0</v>
      </c>
      <c r="D30" s="171">
        <v>0</v>
      </c>
      <c r="E30" s="193">
        <v>0</v>
      </c>
      <c r="F30" s="170">
        <v>0</v>
      </c>
      <c r="G30" s="171">
        <v>0</v>
      </c>
      <c r="H30" s="193">
        <v>0</v>
      </c>
      <c r="I30" s="170">
        <v>1</v>
      </c>
      <c r="J30" s="171">
        <v>1</v>
      </c>
      <c r="K30" s="193">
        <v>100</v>
      </c>
      <c r="L30" s="170">
        <v>1</v>
      </c>
      <c r="M30" s="171">
        <v>1</v>
      </c>
      <c r="N30" s="193">
        <v>100</v>
      </c>
      <c r="O30" s="170">
        <v>3</v>
      </c>
      <c r="P30" s="171">
        <v>2</v>
      </c>
      <c r="Q30" s="193">
        <v>66.7</v>
      </c>
      <c r="R30" s="170">
        <v>3</v>
      </c>
      <c r="S30" s="171">
        <v>2</v>
      </c>
      <c r="T30" s="193">
        <v>66.7</v>
      </c>
      <c r="U30" s="170">
        <v>0</v>
      </c>
      <c r="V30" s="171">
        <v>0</v>
      </c>
      <c r="W30" s="193">
        <v>0</v>
      </c>
      <c r="X30" s="170">
        <v>0</v>
      </c>
      <c r="Y30" s="171">
        <v>0</v>
      </c>
      <c r="Z30" s="193">
        <v>0</v>
      </c>
      <c r="AA30" s="170">
        <v>1</v>
      </c>
      <c r="AB30" s="171">
        <v>0</v>
      </c>
      <c r="AC30" s="193">
        <v>0</v>
      </c>
      <c r="AD30" s="170">
        <v>1</v>
      </c>
      <c r="AE30" s="171">
        <v>0</v>
      </c>
      <c r="AF30" s="193">
        <v>0</v>
      </c>
    </row>
    <row r="31" spans="1:32" ht="15" customHeight="1">
      <c r="A31" s="39" t="s">
        <v>12</v>
      </c>
      <c r="B31" s="308" t="s">
        <v>12</v>
      </c>
      <c r="C31" s="170">
        <v>1</v>
      </c>
      <c r="D31" s="171">
        <v>1</v>
      </c>
      <c r="E31" s="193">
        <v>100</v>
      </c>
      <c r="F31" s="170">
        <v>1</v>
      </c>
      <c r="G31" s="171">
        <v>1</v>
      </c>
      <c r="H31" s="193">
        <v>100</v>
      </c>
      <c r="I31" s="170">
        <v>7</v>
      </c>
      <c r="J31" s="171">
        <v>5</v>
      </c>
      <c r="K31" s="193">
        <v>71.400000000000006</v>
      </c>
      <c r="L31" s="170">
        <v>7</v>
      </c>
      <c r="M31" s="171">
        <v>5</v>
      </c>
      <c r="N31" s="193">
        <v>71.400000000000006</v>
      </c>
      <c r="O31" s="170">
        <v>1</v>
      </c>
      <c r="P31" s="171">
        <v>1</v>
      </c>
      <c r="Q31" s="193">
        <v>100</v>
      </c>
      <c r="R31" s="170">
        <v>1</v>
      </c>
      <c r="S31" s="171">
        <v>1</v>
      </c>
      <c r="T31" s="193">
        <v>100</v>
      </c>
      <c r="U31" s="170">
        <v>11</v>
      </c>
      <c r="V31" s="171">
        <v>5</v>
      </c>
      <c r="W31" s="193">
        <v>45.5</v>
      </c>
      <c r="X31" s="170">
        <v>8</v>
      </c>
      <c r="Y31" s="171">
        <v>4</v>
      </c>
      <c r="Z31" s="193">
        <v>50</v>
      </c>
      <c r="AA31" s="170">
        <v>6</v>
      </c>
      <c r="AB31" s="171">
        <v>4</v>
      </c>
      <c r="AC31" s="193">
        <v>66.7</v>
      </c>
      <c r="AD31" s="170">
        <v>6</v>
      </c>
      <c r="AE31" s="171">
        <v>4</v>
      </c>
      <c r="AF31" s="193">
        <v>66.7</v>
      </c>
    </row>
    <row r="32" spans="1:32" ht="15" customHeight="1">
      <c r="A32" s="33" t="s">
        <v>13</v>
      </c>
      <c r="B32" s="226" t="s">
        <v>183</v>
      </c>
      <c r="C32" s="169">
        <v>2</v>
      </c>
      <c r="D32" s="168">
        <v>1</v>
      </c>
      <c r="E32" s="192">
        <v>50</v>
      </c>
      <c r="F32" s="169">
        <v>2</v>
      </c>
      <c r="G32" s="168">
        <v>1</v>
      </c>
      <c r="H32" s="192">
        <v>50</v>
      </c>
      <c r="I32" s="169">
        <v>0</v>
      </c>
      <c r="J32" s="168">
        <v>0</v>
      </c>
      <c r="K32" s="192">
        <v>0</v>
      </c>
      <c r="L32" s="169">
        <v>0</v>
      </c>
      <c r="M32" s="168">
        <v>0</v>
      </c>
      <c r="N32" s="192">
        <v>0</v>
      </c>
      <c r="O32" s="169">
        <v>0</v>
      </c>
      <c r="P32" s="168">
        <v>0</v>
      </c>
      <c r="Q32" s="192">
        <v>0</v>
      </c>
      <c r="R32" s="169">
        <v>0</v>
      </c>
      <c r="S32" s="168">
        <v>0</v>
      </c>
      <c r="T32" s="192">
        <v>0</v>
      </c>
      <c r="U32" s="169">
        <v>1</v>
      </c>
      <c r="V32" s="168">
        <v>1</v>
      </c>
      <c r="W32" s="192">
        <v>100</v>
      </c>
      <c r="X32" s="169">
        <v>1</v>
      </c>
      <c r="Y32" s="168">
        <v>1</v>
      </c>
      <c r="Z32" s="192">
        <v>100</v>
      </c>
      <c r="AA32" s="169">
        <v>2</v>
      </c>
      <c r="AB32" s="168">
        <v>2</v>
      </c>
      <c r="AC32" s="192">
        <v>100</v>
      </c>
      <c r="AD32" s="169">
        <v>2</v>
      </c>
      <c r="AE32" s="168">
        <v>2</v>
      </c>
      <c r="AF32" s="192">
        <v>100</v>
      </c>
    </row>
    <row r="33" spans="1:32" ht="15" customHeight="1">
      <c r="A33" s="33"/>
      <c r="B33" s="226" t="s">
        <v>60</v>
      </c>
      <c r="C33" s="169">
        <v>4</v>
      </c>
      <c r="D33" s="168">
        <v>3</v>
      </c>
      <c r="E33" s="192">
        <v>75</v>
      </c>
      <c r="F33" s="169">
        <v>4</v>
      </c>
      <c r="G33" s="168">
        <v>3</v>
      </c>
      <c r="H33" s="192">
        <v>75</v>
      </c>
      <c r="I33" s="169">
        <v>4</v>
      </c>
      <c r="J33" s="168">
        <v>1</v>
      </c>
      <c r="K33" s="192">
        <v>25</v>
      </c>
      <c r="L33" s="169">
        <v>4</v>
      </c>
      <c r="M33" s="168">
        <v>1</v>
      </c>
      <c r="N33" s="192">
        <v>25</v>
      </c>
      <c r="O33" s="169">
        <v>3</v>
      </c>
      <c r="P33" s="168">
        <v>2</v>
      </c>
      <c r="Q33" s="192">
        <v>66.7</v>
      </c>
      <c r="R33" s="169">
        <v>3</v>
      </c>
      <c r="S33" s="168">
        <v>2</v>
      </c>
      <c r="T33" s="192">
        <v>66.7</v>
      </c>
      <c r="U33" s="169">
        <v>6</v>
      </c>
      <c r="V33" s="168">
        <v>4</v>
      </c>
      <c r="W33" s="192">
        <v>66.7</v>
      </c>
      <c r="X33" s="169">
        <v>6</v>
      </c>
      <c r="Y33" s="168">
        <v>4</v>
      </c>
      <c r="Z33" s="192">
        <v>66.7</v>
      </c>
      <c r="AA33" s="169">
        <v>12</v>
      </c>
      <c r="AB33" s="168">
        <v>8</v>
      </c>
      <c r="AC33" s="192">
        <v>66.7</v>
      </c>
      <c r="AD33" s="169">
        <v>12</v>
      </c>
      <c r="AE33" s="168">
        <v>8</v>
      </c>
      <c r="AF33" s="192">
        <v>66.7</v>
      </c>
    </row>
    <row r="34" spans="1:32" ht="15" customHeight="1">
      <c r="A34" s="33"/>
      <c r="B34" s="226" t="s">
        <v>64</v>
      </c>
      <c r="C34" s="169">
        <v>0</v>
      </c>
      <c r="D34" s="168">
        <v>0</v>
      </c>
      <c r="E34" s="192">
        <v>0</v>
      </c>
      <c r="F34" s="169">
        <v>0</v>
      </c>
      <c r="G34" s="168">
        <v>0</v>
      </c>
      <c r="H34" s="192">
        <v>0</v>
      </c>
      <c r="I34" s="169">
        <v>0</v>
      </c>
      <c r="J34" s="168">
        <v>0</v>
      </c>
      <c r="K34" s="192">
        <v>0</v>
      </c>
      <c r="L34" s="169">
        <v>0</v>
      </c>
      <c r="M34" s="168">
        <v>0</v>
      </c>
      <c r="N34" s="192">
        <v>0</v>
      </c>
      <c r="O34" s="169">
        <v>0</v>
      </c>
      <c r="P34" s="168">
        <v>0</v>
      </c>
      <c r="Q34" s="192">
        <v>0</v>
      </c>
      <c r="R34" s="169">
        <v>0</v>
      </c>
      <c r="S34" s="168">
        <v>0</v>
      </c>
      <c r="T34" s="192">
        <v>0</v>
      </c>
      <c r="U34" s="169">
        <v>1</v>
      </c>
      <c r="V34" s="168">
        <v>0</v>
      </c>
      <c r="W34" s="192">
        <v>0</v>
      </c>
      <c r="X34" s="169">
        <v>1</v>
      </c>
      <c r="Y34" s="168">
        <v>0</v>
      </c>
      <c r="Z34" s="192">
        <v>0</v>
      </c>
      <c r="AA34" s="169">
        <v>2</v>
      </c>
      <c r="AB34" s="168">
        <v>0</v>
      </c>
      <c r="AC34" s="192">
        <v>0</v>
      </c>
      <c r="AD34" s="169">
        <v>1</v>
      </c>
      <c r="AE34" s="168">
        <v>0</v>
      </c>
      <c r="AF34" s="192">
        <v>0</v>
      </c>
    </row>
    <row r="35" spans="1:32" ht="15" customHeight="1">
      <c r="A35" s="39"/>
      <c r="B35" s="79" t="s">
        <v>36</v>
      </c>
      <c r="C35" s="170">
        <v>6</v>
      </c>
      <c r="D35" s="171">
        <v>4</v>
      </c>
      <c r="E35" s="193">
        <v>66.7</v>
      </c>
      <c r="F35" s="170">
        <v>5</v>
      </c>
      <c r="G35" s="171">
        <v>4</v>
      </c>
      <c r="H35" s="193">
        <v>80</v>
      </c>
      <c r="I35" s="170">
        <v>4</v>
      </c>
      <c r="J35" s="171">
        <v>1</v>
      </c>
      <c r="K35" s="193">
        <v>25</v>
      </c>
      <c r="L35" s="170">
        <v>4</v>
      </c>
      <c r="M35" s="171">
        <v>1</v>
      </c>
      <c r="N35" s="193">
        <v>25</v>
      </c>
      <c r="O35" s="170">
        <v>3</v>
      </c>
      <c r="P35" s="171">
        <v>2</v>
      </c>
      <c r="Q35" s="193">
        <v>66.7</v>
      </c>
      <c r="R35" s="170">
        <v>3</v>
      </c>
      <c r="S35" s="171">
        <v>2</v>
      </c>
      <c r="T35" s="193">
        <v>66.7</v>
      </c>
      <c r="U35" s="170">
        <v>8</v>
      </c>
      <c r="V35" s="171">
        <v>5</v>
      </c>
      <c r="W35" s="193">
        <v>62.5</v>
      </c>
      <c r="X35" s="170">
        <v>6</v>
      </c>
      <c r="Y35" s="171">
        <v>4</v>
      </c>
      <c r="Z35" s="193">
        <v>66.7</v>
      </c>
      <c r="AA35" s="170">
        <v>16</v>
      </c>
      <c r="AB35" s="171">
        <v>10</v>
      </c>
      <c r="AC35" s="193">
        <v>62.5</v>
      </c>
      <c r="AD35" s="170">
        <v>15</v>
      </c>
      <c r="AE35" s="171">
        <v>10</v>
      </c>
      <c r="AF35" s="193">
        <v>66.7</v>
      </c>
    </row>
    <row r="36" spans="1:32" ht="15" customHeight="1">
      <c r="A36" s="33" t="s">
        <v>14</v>
      </c>
      <c r="B36" s="226" t="s">
        <v>66</v>
      </c>
      <c r="C36" s="169">
        <v>0</v>
      </c>
      <c r="D36" s="168">
        <v>0</v>
      </c>
      <c r="E36" s="192">
        <v>0</v>
      </c>
      <c r="F36" s="169">
        <v>0</v>
      </c>
      <c r="G36" s="168">
        <v>0</v>
      </c>
      <c r="H36" s="192">
        <v>0</v>
      </c>
      <c r="I36" s="169">
        <v>0</v>
      </c>
      <c r="J36" s="168">
        <v>0</v>
      </c>
      <c r="K36" s="192">
        <v>0</v>
      </c>
      <c r="L36" s="169">
        <v>0</v>
      </c>
      <c r="M36" s="168">
        <v>0</v>
      </c>
      <c r="N36" s="192">
        <v>0</v>
      </c>
      <c r="O36" s="169">
        <v>0</v>
      </c>
      <c r="P36" s="168">
        <v>0</v>
      </c>
      <c r="Q36" s="192">
        <v>0</v>
      </c>
      <c r="R36" s="169">
        <v>0</v>
      </c>
      <c r="S36" s="168">
        <v>0</v>
      </c>
      <c r="T36" s="192">
        <v>0</v>
      </c>
      <c r="U36" s="169">
        <v>1</v>
      </c>
      <c r="V36" s="168">
        <v>1</v>
      </c>
      <c r="W36" s="192">
        <v>100</v>
      </c>
      <c r="X36" s="169">
        <v>1</v>
      </c>
      <c r="Y36" s="168">
        <v>1</v>
      </c>
      <c r="Z36" s="192">
        <v>100</v>
      </c>
      <c r="AA36" s="169">
        <v>0</v>
      </c>
      <c r="AB36" s="168">
        <v>0</v>
      </c>
      <c r="AC36" s="192">
        <v>0</v>
      </c>
      <c r="AD36" s="169">
        <v>0</v>
      </c>
      <c r="AE36" s="168">
        <v>0</v>
      </c>
      <c r="AF36" s="192">
        <v>0</v>
      </c>
    </row>
    <row r="37" spans="1:32" ht="15" customHeight="1">
      <c r="A37" s="38" t="s">
        <v>15</v>
      </c>
      <c r="B37" s="422" t="s">
        <v>82</v>
      </c>
      <c r="C37" s="172">
        <v>0</v>
      </c>
      <c r="D37" s="173">
        <v>0</v>
      </c>
      <c r="E37" s="191">
        <v>0</v>
      </c>
      <c r="F37" s="172">
        <v>0</v>
      </c>
      <c r="G37" s="173">
        <v>0</v>
      </c>
      <c r="H37" s="191">
        <v>0</v>
      </c>
      <c r="I37" s="172">
        <v>1</v>
      </c>
      <c r="J37" s="173">
        <v>1</v>
      </c>
      <c r="K37" s="191">
        <v>100</v>
      </c>
      <c r="L37" s="172">
        <v>1</v>
      </c>
      <c r="M37" s="173">
        <v>1</v>
      </c>
      <c r="N37" s="191">
        <v>100</v>
      </c>
      <c r="O37" s="172">
        <v>1</v>
      </c>
      <c r="P37" s="173">
        <v>1</v>
      </c>
      <c r="Q37" s="191">
        <v>100</v>
      </c>
      <c r="R37" s="172">
        <v>1</v>
      </c>
      <c r="S37" s="173">
        <v>1</v>
      </c>
      <c r="T37" s="191">
        <v>100</v>
      </c>
      <c r="U37" s="172">
        <v>1</v>
      </c>
      <c r="V37" s="173">
        <v>1</v>
      </c>
      <c r="W37" s="191">
        <v>100</v>
      </c>
      <c r="X37" s="172">
        <v>1</v>
      </c>
      <c r="Y37" s="173">
        <v>1</v>
      </c>
      <c r="Z37" s="191">
        <v>100</v>
      </c>
      <c r="AA37" s="172">
        <v>1</v>
      </c>
      <c r="AB37" s="173">
        <v>1</v>
      </c>
      <c r="AC37" s="191">
        <v>100</v>
      </c>
      <c r="AD37" s="172">
        <v>1</v>
      </c>
      <c r="AE37" s="173">
        <v>1</v>
      </c>
      <c r="AF37" s="191">
        <v>100</v>
      </c>
    </row>
    <row r="38" spans="1:32" ht="15" customHeight="1">
      <c r="A38" s="33"/>
      <c r="B38" s="226" t="s">
        <v>85</v>
      </c>
      <c r="C38" s="169">
        <v>0</v>
      </c>
      <c r="D38" s="168">
        <v>0</v>
      </c>
      <c r="E38" s="192">
        <v>0</v>
      </c>
      <c r="F38" s="169">
        <v>0</v>
      </c>
      <c r="G38" s="168">
        <v>0</v>
      </c>
      <c r="H38" s="192">
        <v>0</v>
      </c>
      <c r="I38" s="169">
        <v>0</v>
      </c>
      <c r="J38" s="168">
        <v>0</v>
      </c>
      <c r="K38" s="192">
        <v>0</v>
      </c>
      <c r="L38" s="169">
        <v>0</v>
      </c>
      <c r="M38" s="168">
        <v>0</v>
      </c>
      <c r="N38" s="192">
        <v>0</v>
      </c>
      <c r="O38" s="169">
        <v>1</v>
      </c>
      <c r="P38" s="168">
        <v>1</v>
      </c>
      <c r="Q38" s="192">
        <v>100</v>
      </c>
      <c r="R38" s="169">
        <v>1</v>
      </c>
      <c r="S38" s="168">
        <v>1</v>
      </c>
      <c r="T38" s="192">
        <v>100</v>
      </c>
      <c r="U38" s="169">
        <v>0</v>
      </c>
      <c r="V38" s="168">
        <v>0</v>
      </c>
      <c r="W38" s="192">
        <v>0</v>
      </c>
      <c r="X38" s="169">
        <v>0</v>
      </c>
      <c r="Y38" s="168">
        <v>0</v>
      </c>
      <c r="Z38" s="192">
        <v>0</v>
      </c>
      <c r="AA38" s="169">
        <v>0</v>
      </c>
      <c r="AB38" s="168">
        <v>0</v>
      </c>
      <c r="AC38" s="192">
        <v>0</v>
      </c>
      <c r="AD38" s="169">
        <v>0</v>
      </c>
      <c r="AE38" s="168">
        <v>0</v>
      </c>
      <c r="AF38" s="192">
        <v>0</v>
      </c>
    </row>
    <row r="39" spans="1:32" ht="13.5">
      <c r="A39" s="39"/>
      <c r="B39" s="79" t="s">
        <v>36</v>
      </c>
      <c r="C39" s="170">
        <v>0</v>
      </c>
      <c r="D39" s="171">
        <v>0</v>
      </c>
      <c r="E39" s="193">
        <v>0</v>
      </c>
      <c r="F39" s="170">
        <v>0</v>
      </c>
      <c r="G39" s="171">
        <v>0</v>
      </c>
      <c r="H39" s="193">
        <v>0</v>
      </c>
      <c r="I39" s="170">
        <v>1</v>
      </c>
      <c r="J39" s="171">
        <v>1</v>
      </c>
      <c r="K39" s="193">
        <v>100</v>
      </c>
      <c r="L39" s="170">
        <v>1</v>
      </c>
      <c r="M39" s="171">
        <v>1</v>
      </c>
      <c r="N39" s="193">
        <v>100</v>
      </c>
      <c r="O39" s="170">
        <v>2</v>
      </c>
      <c r="P39" s="171">
        <v>2</v>
      </c>
      <c r="Q39" s="193">
        <v>100</v>
      </c>
      <c r="R39" s="170">
        <v>1</v>
      </c>
      <c r="S39" s="171">
        <v>1</v>
      </c>
      <c r="T39" s="193">
        <v>100</v>
      </c>
      <c r="U39" s="170">
        <v>1</v>
      </c>
      <c r="V39" s="171">
        <v>1</v>
      </c>
      <c r="W39" s="193">
        <v>100</v>
      </c>
      <c r="X39" s="170">
        <v>1</v>
      </c>
      <c r="Y39" s="171">
        <v>1</v>
      </c>
      <c r="Z39" s="193">
        <v>100</v>
      </c>
      <c r="AA39" s="170">
        <v>1</v>
      </c>
      <c r="AB39" s="171">
        <v>1</v>
      </c>
      <c r="AC39" s="193">
        <v>100</v>
      </c>
      <c r="AD39" s="170">
        <v>1</v>
      </c>
      <c r="AE39" s="171">
        <v>1</v>
      </c>
      <c r="AF39" s="193">
        <v>100</v>
      </c>
    </row>
    <row r="40" spans="1:32" ht="15" customHeight="1">
      <c r="A40" s="34" t="s">
        <v>16</v>
      </c>
      <c r="B40" s="36" t="s">
        <v>186</v>
      </c>
      <c r="C40" s="179">
        <v>14</v>
      </c>
      <c r="D40" s="178">
        <v>7</v>
      </c>
      <c r="E40" s="194">
        <v>50</v>
      </c>
      <c r="F40" s="179">
        <v>11</v>
      </c>
      <c r="G40" s="178">
        <v>7</v>
      </c>
      <c r="H40" s="194">
        <v>63.6</v>
      </c>
      <c r="I40" s="179">
        <v>12</v>
      </c>
      <c r="J40" s="178">
        <v>9</v>
      </c>
      <c r="K40" s="194">
        <v>75</v>
      </c>
      <c r="L40" s="179">
        <v>10</v>
      </c>
      <c r="M40" s="178">
        <v>8</v>
      </c>
      <c r="N40" s="194">
        <v>80</v>
      </c>
      <c r="O40" s="179">
        <v>9</v>
      </c>
      <c r="P40" s="178">
        <v>4</v>
      </c>
      <c r="Q40" s="194">
        <v>44.4</v>
      </c>
      <c r="R40" s="179">
        <v>7</v>
      </c>
      <c r="S40" s="178">
        <v>4</v>
      </c>
      <c r="T40" s="194">
        <v>57.1</v>
      </c>
      <c r="U40" s="179">
        <v>7</v>
      </c>
      <c r="V40" s="178">
        <v>4</v>
      </c>
      <c r="W40" s="194">
        <v>57.1</v>
      </c>
      <c r="X40" s="179">
        <v>7</v>
      </c>
      <c r="Y40" s="178">
        <v>4</v>
      </c>
      <c r="Z40" s="194">
        <v>57.1</v>
      </c>
      <c r="AA40" s="179">
        <v>13</v>
      </c>
      <c r="AB40" s="178">
        <v>9</v>
      </c>
      <c r="AC40" s="194">
        <v>69.2</v>
      </c>
      <c r="AD40" s="179">
        <v>8</v>
      </c>
      <c r="AE40" s="178">
        <v>6</v>
      </c>
      <c r="AF40" s="194">
        <v>75</v>
      </c>
    </row>
    <row r="41" spans="1:32" ht="15" customHeight="1">
      <c r="A41" s="34" t="s">
        <v>17</v>
      </c>
      <c r="B41" s="36" t="s">
        <v>89</v>
      </c>
      <c r="C41" s="179">
        <v>6416</v>
      </c>
      <c r="D41" s="178">
        <v>4943</v>
      </c>
      <c r="E41" s="194">
        <v>77</v>
      </c>
      <c r="F41" s="179">
        <v>5576</v>
      </c>
      <c r="G41" s="178">
        <v>4391</v>
      </c>
      <c r="H41" s="194">
        <v>78.7</v>
      </c>
      <c r="I41" s="179">
        <v>6868</v>
      </c>
      <c r="J41" s="178">
        <v>5386</v>
      </c>
      <c r="K41" s="194">
        <v>78.400000000000006</v>
      </c>
      <c r="L41" s="179">
        <v>5968</v>
      </c>
      <c r="M41" s="178">
        <v>4757</v>
      </c>
      <c r="N41" s="194">
        <v>79.7</v>
      </c>
      <c r="O41" s="179">
        <v>6286</v>
      </c>
      <c r="P41" s="178">
        <v>4879</v>
      </c>
      <c r="Q41" s="194">
        <v>77.599999999999994</v>
      </c>
      <c r="R41" s="179">
        <v>5403</v>
      </c>
      <c r="S41" s="178">
        <v>4289</v>
      </c>
      <c r="T41" s="194">
        <v>79.400000000000006</v>
      </c>
      <c r="U41" s="179">
        <v>7989</v>
      </c>
      <c r="V41" s="178">
        <v>6222</v>
      </c>
      <c r="W41" s="194">
        <v>77.900000000000006</v>
      </c>
      <c r="X41" s="179">
        <v>6966</v>
      </c>
      <c r="Y41" s="178">
        <v>5538</v>
      </c>
      <c r="Z41" s="194">
        <v>79.5</v>
      </c>
      <c r="AA41" s="179">
        <v>7181</v>
      </c>
      <c r="AB41" s="178">
        <v>5457</v>
      </c>
      <c r="AC41" s="194">
        <v>76</v>
      </c>
      <c r="AD41" s="179">
        <v>6280</v>
      </c>
      <c r="AE41" s="178">
        <v>4905</v>
      </c>
      <c r="AF41" s="194">
        <v>78.099999999999994</v>
      </c>
    </row>
    <row r="42" spans="1:32" ht="13.5">
      <c r="A42" s="38" t="s">
        <v>18</v>
      </c>
      <c r="B42" s="422" t="s">
        <v>97</v>
      </c>
      <c r="C42" s="172">
        <v>21</v>
      </c>
      <c r="D42" s="173">
        <v>15</v>
      </c>
      <c r="E42" s="191">
        <v>71.400000000000006</v>
      </c>
      <c r="F42" s="172">
        <v>21</v>
      </c>
      <c r="G42" s="173">
        <v>15</v>
      </c>
      <c r="H42" s="191">
        <v>71.400000000000006</v>
      </c>
      <c r="I42" s="172">
        <v>8</v>
      </c>
      <c r="J42" s="173">
        <v>6</v>
      </c>
      <c r="K42" s="191">
        <v>75</v>
      </c>
      <c r="L42" s="172">
        <v>8</v>
      </c>
      <c r="M42" s="173">
        <v>6</v>
      </c>
      <c r="N42" s="191">
        <v>75</v>
      </c>
      <c r="O42" s="172">
        <v>18</v>
      </c>
      <c r="P42" s="173">
        <v>11</v>
      </c>
      <c r="Q42" s="191">
        <v>61.1</v>
      </c>
      <c r="R42" s="172">
        <v>18</v>
      </c>
      <c r="S42" s="173">
        <v>11</v>
      </c>
      <c r="T42" s="191">
        <v>61.1</v>
      </c>
      <c r="U42" s="172">
        <v>41</v>
      </c>
      <c r="V42" s="173">
        <v>16</v>
      </c>
      <c r="W42" s="191">
        <v>39</v>
      </c>
      <c r="X42" s="172">
        <v>39</v>
      </c>
      <c r="Y42" s="173">
        <v>15</v>
      </c>
      <c r="Z42" s="191">
        <v>38.5</v>
      </c>
      <c r="AA42" s="172">
        <v>22</v>
      </c>
      <c r="AB42" s="173">
        <v>10</v>
      </c>
      <c r="AC42" s="191">
        <v>45.5</v>
      </c>
      <c r="AD42" s="172">
        <v>20</v>
      </c>
      <c r="AE42" s="173">
        <v>8</v>
      </c>
      <c r="AF42" s="191">
        <v>40</v>
      </c>
    </row>
    <row r="43" spans="1:32" ht="15" customHeight="1">
      <c r="A43" s="33"/>
      <c r="B43" s="226" t="s">
        <v>108</v>
      </c>
      <c r="C43" s="169">
        <v>1</v>
      </c>
      <c r="D43" s="168">
        <v>0</v>
      </c>
      <c r="E43" s="192">
        <v>0</v>
      </c>
      <c r="F43" s="169">
        <v>1</v>
      </c>
      <c r="G43" s="168">
        <v>0</v>
      </c>
      <c r="H43" s="192">
        <v>0</v>
      </c>
      <c r="I43" s="169">
        <v>1</v>
      </c>
      <c r="J43" s="168">
        <v>0</v>
      </c>
      <c r="K43" s="192">
        <v>0</v>
      </c>
      <c r="L43" s="169">
        <v>1</v>
      </c>
      <c r="M43" s="168">
        <v>0</v>
      </c>
      <c r="N43" s="192">
        <v>0</v>
      </c>
      <c r="O43" s="169">
        <v>1</v>
      </c>
      <c r="P43" s="168">
        <v>1</v>
      </c>
      <c r="Q43" s="192">
        <v>100</v>
      </c>
      <c r="R43" s="169">
        <v>1</v>
      </c>
      <c r="S43" s="168">
        <v>1</v>
      </c>
      <c r="T43" s="192">
        <v>100</v>
      </c>
      <c r="U43" s="169">
        <v>1</v>
      </c>
      <c r="V43" s="168">
        <v>1</v>
      </c>
      <c r="W43" s="192">
        <v>100</v>
      </c>
      <c r="X43" s="169">
        <v>1</v>
      </c>
      <c r="Y43" s="168">
        <v>1</v>
      </c>
      <c r="Z43" s="192">
        <v>100</v>
      </c>
      <c r="AA43" s="169">
        <v>0</v>
      </c>
      <c r="AB43" s="168">
        <v>0</v>
      </c>
      <c r="AC43" s="192">
        <v>0</v>
      </c>
      <c r="AD43" s="169">
        <v>0</v>
      </c>
      <c r="AE43" s="168">
        <v>0</v>
      </c>
      <c r="AF43" s="192">
        <v>0</v>
      </c>
    </row>
    <row r="44" spans="1:32" s="165" customFormat="1" ht="13.5" customHeight="1">
      <c r="A44" s="33"/>
      <c r="B44" s="423" t="s">
        <v>36</v>
      </c>
      <c r="C44" s="169">
        <v>22</v>
      </c>
      <c r="D44" s="168">
        <v>15</v>
      </c>
      <c r="E44" s="192">
        <v>68.2</v>
      </c>
      <c r="F44" s="169">
        <v>22</v>
      </c>
      <c r="G44" s="168">
        <v>15</v>
      </c>
      <c r="H44" s="192">
        <v>68.2</v>
      </c>
      <c r="I44" s="169">
        <v>9</v>
      </c>
      <c r="J44" s="168">
        <v>6</v>
      </c>
      <c r="K44" s="192">
        <v>66.7</v>
      </c>
      <c r="L44" s="169">
        <v>9</v>
      </c>
      <c r="M44" s="168">
        <v>6</v>
      </c>
      <c r="N44" s="192">
        <v>66.7</v>
      </c>
      <c r="O44" s="169">
        <v>19</v>
      </c>
      <c r="P44" s="168">
        <v>12</v>
      </c>
      <c r="Q44" s="192">
        <v>63.2</v>
      </c>
      <c r="R44" s="169">
        <v>19</v>
      </c>
      <c r="S44" s="168">
        <v>12</v>
      </c>
      <c r="T44" s="192">
        <v>63.2</v>
      </c>
      <c r="U44" s="169">
        <v>42</v>
      </c>
      <c r="V44" s="168">
        <v>17</v>
      </c>
      <c r="W44" s="192">
        <v>40.5</v>
      </c>
      <c r="X44" s="169">
        <v>40</v>
      </c>
      <c r="Y44" s="168">
        <v>16</v>
      </c>
      <c r="Z44" s="192">
        <v>40</v>
      </c>
      <c r="AA44" s="169">
        <v>22</v>
      </c>
      <c r="AB44" s="168">
        <v>10</v>
      </c>
      <c r="AC44" s="192">
        <v>45.5</v>
      </c>
      <c r="AD44" s="169">
        <v>20</v>
      </c>
      <c r="AE44" s="168">
        <v>8</v>
      </c>
      <c r="AF44" s="192">
        <v>40</v>
      </c>
    </row>
    <row r="45" spans="1:32" ht="15" customHeight="1">
      <c r="A45" s="34" t="s">
        <v>19</v>
      </c>
      <c r="B45" s="36" t="s">
        <v>112</v>
      </c>
      <c r="C45" s="179">
        <v>1</v>
      </c>
      <c r="D45" s="178">
        <v>1</v>
      </c>
      <c r="E45" s="194">
        <v>100</v>
      </c>
      <c r="F45" s="179">
        <v>1</v>
      </c>
      <c r="G45" s="178">
        <v>1</v>
      </c>
      <c r="H45" s="194">
        <v>100</v>
      </c>
      <c r="I45" s="179">
        <v>0</v>
      </c>
      <c r="J45" s="178">
        <v>0</v>
      </c>
      <c r="K45" s="194">
        <v>0</v>
      </c>
      <c r="L45" s="179">
        <v>0</v>
      </c>
      <c r="M45" s="178">
        <v>0</v>
      </c>
      <c r="N45" s="194">
        <v>0</v>
      </c>
      <c r="O45" s="179">
        <v>0</v>
      </c>
      <c r="P45" s="178">
        <v>0</v>
      </c>
      <c r="Q45" s="194">
        <v>0</v>
      </c>
      <c r="R45" s="179">
        <v>0</v>
      </c>
      <c r="S45" s="178">
        <v>0</v>
      </c>
      <c r="T45" s="194">
        <v>0</v>
      </c>
      <c r="U45" s="179">
        <v>0</v>
      </c>
      <c r="V45" s="178">
        <v>0</v>
      </c>
      <c r="W45" s="194">
        <v>0</v>
      </c>
      <c r="X45" s="179">
        <v>0</v>
      </c>
      <c r="Y45" s="178">
        <v>0</v>
      </c>
      <c r="Z45" s="194">
        <v>0</v>
      </c>
      <c r="AA45" s="179">
        <v>0</v>
      </c>
      <c r="AB45" s="178">
        <v>0</v>
      </c>
      <c r="AC45" s="194">
        <v>0</v>
      </c>
      <c r="AD45" s="179">
        <v>0</v>
      </c>
      <c r="AE45" s="178">
        <v>0</v>
      </c>
      <c r="AF45" s="194">
        <v>0</v>
      </c>
    </row>
    <row r="46" spans="1:32" ht="29.25" customHeight="1">
      <c r="A46" s="290" t="s">
        <v>20</v>
      </c>
      <c r="B46" s="226" t="s">
        <v>118</v>
      </c>
      <c r="C46" s="169">
        <v>3</v>
      </c>
      <c r="D46" s="168">
        <v>3</v>
      </c>
      <c r="E46" s="192">
        <v>100</v>
      </c>
      <c r="F46" s="169">
        <v>2</v>
      </c>
      <c r="G46" s="168">
        <v>2</v>
      </c>
      <c r="H46" s="192">
        <v>100</v>
      </c>
      <c r="I46" s="169">
        <v>0</v>
      </c>
      <c r="J46" s="168">
        <v>0</v>
      </c>
      <c r="K46" s="192">
        <v>0</v>
      </c>
      <c r="L46" s="169">
        <v>0</v>
      </c>
      <c r="M46" s="168">
        <v>0</v>
      </c>
      <c r="N46" s="192">
        <v>0</v>
      </c>
      <c r="O46" s="169">
        <v>0</v>
      </c>
      <c r="P46" s="168">
        <v>0</v>
      </c>
      <c r="Q46" s="192">
        <v>0</v>
      </c>
      <c r="R46" s="169">
        <v>0</v>
      </c>
      <c r="S46" s="168">
        <v>0</v>
      </c>
      <c r="T46" s="192">
        <v>0</v>
      </c>
      <c r="U46" s="169">
        <v>0</v>
      </c>
      <c r="V46" s="168">
        <v>0</v>
      </c>
      <c r="W46" s="192">
        <v>0</v>
      </c>
      <c r="X46" s="169">
        <v>0</v>
      </c>
      <c r="Y46" s="168">
        <v>0</v>
      </c>
      <c r="Z46" s="192">
        <v>0</v>
      </c>
      <c r="AA46" s="169">
        <v>0</v>
      </c>
      <c r="AB46" s="168">
        <v>0</v>
      </c>
      <c r="AC46" s="192">
        <v>0</v>
      </c>
      <c r="AD46" s="169">
        <v>0</v>
      </c>
      <c r="AE46" s="168">
        <v>0</v>
      </c>
      <c r="AF46" s="192">
        <v>0</v>
      </c>
    </row>
    <row r="47" spans="1:32" ht="15" customHeight="1">
      <c r="A47" s="33"/>
      <c r="B47" s="226" t="s">
        <v>121</v>
      </c>
      <c r="C47" s="169">
        <v>6</v>
      </c>
      <c r="D47" s="168">
        <v>6</v>
      </c>
      <c r="E47" s="192">
        <v>100</v>
      </c>
      <c r="F47" s="169">
        <v>5</v>
      </c>
      <c r="G47" s="168">
        <v>5</v>
      </c>
      <c r="H47" s="192">
        <v>100</v>
      </c>
      <c r="I47" s="169">
        <v>3</v>
      </c>
      <c r="J47" s="168">
        <v>3</v>
      </c>
      <c r="K47" s="192">
        <v>100</v>
      </c>
      <c r="L47" s="169">
        <v>3</v>
      </c>
      <c r="M47" s="168">
        <v>3</v>
      </c>
      <c r="N47" s="192">
        <v>100</v>
      </c>
      <c r="O47" s="169">
        <v>5</v>
      </c>
      <c r="P47" s="168">
        <v>5</v>
      </c>
      <c r="Q47" s="192">
        <v>100</v>
      </c>
      <c r="R47" s="169">
        <v>3</v>
      </c>
      <c r="S47" s="168">
        <v>3</v>
      </c>
      <c r="T47" s="192">
        <v>100</v>
      </c>
      <c r="U47" s="169">
        <v>5</v>
      </c>
      <c r="V47" s="168">
        <v>5</v>
      </c>
      <c r="W47" s="192">
        <v>100</v>
      </c>
      <c r="X47" s="169">
        <v>4</v>
      </c>
      <c r="Y47" s="168">
        <v>4</v>
      </c>
      <c r="Z47" s="192">
        <v>100</v>
      </c>
      <c r="AA47" s="169">
        <v>2</v>
      </c>
      <c r="AB47" s="168">
        <v>2</v>
      </c>
      <c r="AC47" s="192">
        <v>100</v>
      </c>
      <c r="AD47" s="169">
        <v>2</v>
      </c>
      <c r="AE47" s="168">
        <v>2</v>
      </c>
      <c r="AF47" s="192">
        <v>100</v>
      </c>
    </row>
    <row r="48" spans="1:32" ht="15" customHeight="1">
      <c r="A48" s="33"/>
      <c r="B48" s="226" t="s">
        <v>188</v>
      </c>
      <c r="C48" s="14">
        <v>12641</v>
      </c>
      <c r="D48" s="13">
        <v>10153</v>
      </c>
      <c r="E48" s="192">
        <v>80.3</v>
      </c>
      <c r="F48" s="14">
        <v>8723</v>
      </c>
      <c r="G48" s="13">
        <v>7238</v>
      </c>
      <c r="H48" s="192">
        <v>83</v>
      </c>
      <c r="I48" s="169">
        <v>13632</v>
      </c>
      <c r="J48" s="168">
        <v>11185</v>
      </c>
      <c r="K48" s="192">
        <v>82</v>
      </c>
      <c r="L48" s="169">
        <v>9375</v>
      </c>
      <c r="M48" s="168">
        <v>7849</v>
      </c>
      <c r="N48" s="192">
        <v>83.7</v>
      </c>
      <c r="O48" s="169">
        <v>14772</v>
      </c>
      <c r="P48" s="168">
        <v>12146</v>
      </c>
      <c r="Q48" s="192">
        <v>82.2</v>
      </c>
      <c r="R48" s="169">
        <v>9550</v>
      </c>
      <c r="S48" s="168">
        <v>8276</v>
      </c>
      <c r="T48" s="192">
        <v>86.7</v>
      </c>
      <c r="U48" s="169">
        <v>18969</v>
      </c>
      <c r="V48" s="168">
        <v>15229</v>
      </c>
      <c r="W48" s="192">
        <v>80.3</v>
      </c>
      <c r="X48" s="169">
        <v>12579</v>
      </c>
      <c r="Y48" s="168">
        <v>10777</v>
      </c>
      <c r="Z48" s="192">
        <v>85.7</v>
      </c>
      <c r="AA48" s="169">
        <v>17815</v>
      </c>
      <c r="AB48" s="168">
        <v>14797</v>
      </c>
      <c r="AC48" s="192">
        <v>83.1</v>
      </c>
      <c r="AD48" s="169">
        <v>12206</v>
      </c>
      <c r="AE48" s="168">
        <v>10565</v>
      </c>
      <c r="AF48" s="192">
        <v>86.6</v>
      </c>
    </row>
    <row r="49" spans="1:32" ht="15" customHeight="1">
      <c r="A49" s="33"/>
      <c r="B49" s="226" t="s">
        <v>176</v>
      </c>
      <c r="C49" s="14">
        <v>178</v>
      </c>
      <c r="D49" s="13">
        <v>153</v>
      </c>
      <c r="E49" s="192">
        <v>86</v>
      </c>
      <c r="F49" s="14">
        <v>165</v>
      </c>
      <c r="G49" s="13">
        <v>144</v>
      </c>
      <c r="H49" s="192">
        <v>87.3</v>
      </c>
      <c r="I49" s="169">
        <v>155</v>
      </c>
      <c r="J49" s="168">
        <v>122</v>
      </c>
      <c r="K49" s="192">
        <v>78.7</v>
      </c>
      <c r="L49" s="169">
        <v>141</v>
      </c>
      <c r="M49" s="168">
        <v>118</v>
      </c>
      <c r="N49" s="192">
        <v>83.7</v>
      </c>
      <c r="O49" s="169">
        <v>125</v>
      </c>
      <c r="P49" s="168">
        <v>102</v>
      </c>
      <c r="Q49" s="192">
        <v>81.599999999999994</v>
      </c>
      <c r="R49" s="169">
        <v>117</v>
      </c>
      <c r="S49" s="168">
        <v>98</v>
      </c>
      <c r="T49" s="192">
        <v>83.8</v>
      </c>
      <c r="U49" s="169">
        <v>122</v>
      </c>
      <c r="V49" s="168">
        <v>93</v>
      </c>
      <c r="W49" s="192">
        <v>76.2</v>
      </c>
      <c r="X49" s="169">
        <v>116</v>
      </c>
      <c r="Y49" s="168">
        <v>92</v>
      </c>
      <c r="Z49" s="192">
        <v>79.3</v>
      </c>
      <c r="AA49" s="169">
        <v>106</v>
      </c>
      <c r="AB49" s="168">
        <v>86</v>
      </c>
      <c r="AC49" s="192">
        <v>81.099999999999994</v>
      </c>
      <c r="AD49" s="169">
        <v>95</v>
      </c>
      <c r="AE49" s="168">
        <v>78</v>
      </c>
      <c r="AF49" s="192">
        <v>82.1</v>
      </c>
    </row>
    <row r="50" spans="1:32" ht="15" customHeight="1">
      <c r="A50" s="228"/>
      <c r="B50" s="79" t="s">
        <v>36</v>
      </c>
      <c r="C50" s="16">
        <v>12828</v>
      </c>
      <c r="D50" s="17">
        <v>10315</v>
      </c>
      <c r="E50" s="193">
        <v>80.400000000000006</v>
      </c>
      <c r="F50" s="16">
        <v>8843</v>
      </c>
      <c r="G50" s="17">
        <v>7343</v>
      </c>
      <c r="H50" s="193">
        <v>83</v>
      </c>
      <c r="I50" s="170">
        <v>13790</v>
      </c>
      <c r="J50" s="171">
        <v>11310</v>
      </c>
      <c r="K50" s="193">
        <v>82</v>
      </c>
      <c r="L50" s="170">
        <v>9473</v>
      </c>
      <c r="M50" s="171">
        <v>7936</v>
      </c>
      <c r="N50" s="193">
        <v>83.8</v>
      </c>
      <c r="O50" s="170">
        <v>14902</v>
      </c>
      <c r="P50" s="171">
        <v>12253</v>
      </c>
      <c r="Q50" s="193">
        <v>82.2</v>
      </c>
      <c r="R50" s="170">
        <v>9625</v>
      </c>
      <c r="S50" s="171">
        <v>8344</v>
      </c>
      <c r="T50" s="193">
        <v>86.7</v>
      </c>
      <c r="U50" s="170">
        <v>19096</v>
      </c>
      <c r="V50" s="171">
        <v>15327</v>
      </c>
      <c r="W50" s="193">
        <v>80.3</v>
      </c>
      <c r="X50" s="170">
        <v>12662</v>
      </c>
      <c r="Y50" s="171">
        <v>10845</v>
      </c>
      <c r="Z50" s="193">
        <v>85.6</v>
      </c>
      <c r="AA50" s="170">
        <v>17923</v>
      </c>
      <c r="AB50" s="171">
        <v>14885</v>
      </c>
      <c r="AC50" s="193">
        <v>83</v>
      </c>
      <c r="AD50" s="170">
        <v>12260</v>
      </c>
      <c r="AE50" s="171">
        <v>10609</v>
      </c>
      <c r="AF50" s="193">
        <v>86.5</v>
      </c>
    </row>
    <row r="51" spans="1:32" ht="15" customHeight="1">
      <c r="A51" s="33" t="s">
        <v>21</v>
      </c>
      <c r="B51" s="167" t="s">
        <v>178</v>
      </c>
      <c r="C51" s="169">
        <v>0</v>
      </c>
      <c r="D51" s="168">
        <v>0</v>
      </c>
      <c r="E51" s="192">
        <v>0</v>
      </c>
      <c r="F51" s="169">
        <v>0</v>
      </c>
      <c r="G51" s="168">
        <v>0</v>
      </c>
      <c r="H51" s="192">
        <v>0</v>
      </c>
      <c r="I51" s="169">
        <v>0</v>
      </c>
      <c r="J51" s="168">
        <v>0</v>
      </c>
      <c r="K51" s="192">
        <v>0</v>
      </c>
      <c r="L51" s="169">
        <v>0</v>
      </c>
      <c r="M51" s="168">
        <v>0</v>
      </c>
      <c r="N51" s="192">
        <v>0</v>
      </c>
      <c r="O51" s="169">
        <v>0</v>
      </c>
      <c r="P51" s="168">
        <v>0</v>
      </c>
      <c r="Q51" s="192">
        <v>0</v>
      </c>
      <c r="R51" s="169">
        <v>0</v>
      </c>
      <c r="S51" s="168">
        <v>0</v>
      </c>
      <c r="T51" s="192">
        <v>0</v>
      </c>
      <c r="U51" s="169">
        <v>1</v>
      </c>
      <c r="V51" s="168">
        <v>1</v>
      </c>
      <c r="W51" s="192">
        <v>100</v>
      </c>
      <c r="X51" s="169">
        <v>1</v>
      </c>
      <c r="Y51" s="168">
        <v>1</v>
      </c>
      <c r="Z51" s="192">
        <v>100</v>
      </c>
      <c r="AA51" s="169">
        <v>0</v>
      </c>
      <c r="AB51" s="168">
        <v>0</v>
      </c>
      <c r="AC51" s="192">
        <v>0</v>
      </c>
      <c r="AD51" s="169">
        <v>0</v>
      </c>
      <c r="AE51" s="168">
        <v>0</v>
      </c>
      <c r="AF51" s="192">
        <v>0</v>
      </c>
    </row>
    <row r="52" spans="1:32" ht="15" customHeight="1">
      <c r="A52" s="78"/>
      <c r="B52" s="167" t="s">
        <v>132</v>
      </c>
      <c r="C52" s="169">
        <v>0</v>
      </c>
      <c r="D52" s="168">
        <v>0</v>
      </c>
      <c r="E52" s="192">
        <v>0</v>
      </c>
      <c r="F52" s="169">
        <v>0</v>
      </c>
      <c r="G52" s="168">
        <v>0</v>
      </c>
      <c r="H52" s="192">
        <v>0</v>
      </c>
      <c r="I52" s="169">
        <v>0</v>
      </c>
      <c r="J52" s="168">
        <v>0</v>
      </c>
      <c r="K52" s="192">
        <v>0</v>
      </c>
      <c r="L52" s="169">
        <v>0</v>
      </c>
      <c r="M52" s="168">
        <v>0</v>
      </c>
      <c r="N52" s="192">
        <v>0</v>
      </c>
      <c r="O52" s="169">
        <v>0</v>
      </c>
      <c r="P52" s="168">
        <v>0</v>
      </c>
      <c r="Q52" s="192">
        <v>0</v>
      </c>
      <c r="R52" s="169">
        <v>0</v>
      </c>
      <c r="S52" s="168">
        <v>0</v>
      </c>
      <c r="T52" s="192">
        <v>0</v>
      </c>
      <c r="U52" s="169">
        <v>0</v>
      </c>
      <c r="V52" s="168">
        <v>0</v>
      </c>
      <c r="W52" s="192">
        <v>0</v>
      </c>
      <c r="X52" s="169">
        <v>0</v>
      </c>
      <c r="Y52" s="168">
        <v>0</v>
      </c>
      <c r="Z52" s="192">
        <v>0</v>
      </c>
      <c r="AA52" s="169">
        <v>1</v>
      </c>
      <c r="AB52" s="168">
        <v>0</v>
      </c>
      <c r="AC52" s="192">
        <v>0</v>
      </c>
      <c r="AD52" s="169">
        <v>1</v>
      </c>
      <c r="AE52" s="168">
        <v>0</v>
      </c>
      <c r="AF52" s="192">
        <v>0</v>
      </c>
    </row>
    <row r="53" spans="1:32" ht="15" customHeight="1">
      <c r="A53" s="39"/>
      <c r="B53" s="44" t="s">
        <v>36</v>
      </c>
      <c r="C53" s="170">
        <v>0</v>
      </c>
      <c r="D53" s="171">
        <v>0</v>
      </c>
      <c r="E53" s="193">
        <v>0</v>
      </c>
      <c r="F53" s="170">
        <v>0</v>
      </c>
      <c r="G53" s="171">
        <v>0</v>
      </c>
      <c r="H53" s="193">
        <v>0</v>
      </c>
      <c r="I53" s="170">
        <v>0</v>
      </c>
      <c r="J53" s="171">
        <v>0</v>
      </c>
      <c r="K53" s="193">
        <v>0</v>
      </c>
      <c r="L53" s="170">
        <v>0</v>
      </c>
      <c r="M53" s="171">
        <v>0</v>
      </c>
      <c r="N53" s="193">
        <v>0</v>
      </c>
      <c r="O53" s="170">
        <v>0</v>
      </c>
      <c r="P53" s="171">
        <v>0</v>
      </c>
      <c r="Q53" s="193">
        <v>0</v>
      </c>
      <c r="R53" s="170">
        <v>0</v>
      </c>
      <c r="S53" s="171">
        <v>0</v>
      </c>
      <c r="T53" s="193">
        <v>0</v>
      </c>
      <c r="U53" s="170">
        <v>1</v>
      </c>
      <c r="V53" s="171">
        <v>1</v>
      </c>
      <c r="W53" s="193">
        <v>100</v>
      </c>
      <c r="X53" s="170">
        <v>1</v>
      </c>
      <c r="Y53" s="171">
        <v>1</v>
      </c>
      <c r="Z53" s="193">
        <v>100</v>
      </c>
      <c r="AA53" s="170">
        <v>1</v>
      </c>
      <c r="AB53" s="171">
        <v>0</v>
      </c>
      <c r="AC53" s="193">
        <v>0</v>
      </c>
      <c r="AD53" s="170">
        <v>1</v>
      </c>
      <c r="AE53" s="171">
        <v>0</v>
      </c>
      <c r="AF53" s="193">
        <v>0</v>
      </c>
    </row>
    <row r="54" spans="1:32" ht="15" customHeight="1">
      <c r="A54" s="222" t="s">
        <v>36</v>
      </c>
      <c r="B54" s="225"/>
      <c r="C54" s="63">
        <v>51222</v>
      </c>
      <c r="D54" s="59">
        <v>34174</v>
      </c>
      <c r="E54" s="194">
        <v>66.7</v>
      </c>
      <c r="F54" s="63">
        <v>25449</v>
      </c>
      <c r="G54" s="59">
        <v>19440</v>
      </c>
      <c r="H54" s="194">
        <v>76.400000000000006</v>
      </c>
      <c r="I54" s="179">
        <v>54044</v>
      </c>
      <c r="J54" s="178">
        <v>36844</v>
      </c>
      <c r="K54" s="194">
        <v>68.2</v>
      </c>
      <c r="L54" s="179">
        <v>26627</v>
      </c>
      <c r="M54" s="178">
        <v>20686</v>
      </c>
      <c r="N54" s="194">
        <v>77.7</v>
      </c>
      <c r="O54" s="179">
        <v>52806</v>
      </c>
      <c r="P54" s="178">
        <v>36824</v>
      </c>
      <c r="Q54" s="194">
        <v>69.7</v>
      </c>
      <c r="R54" s="179">
        <v>24855</v>
      </c>
      <c r="S54" s="178">
        <v>19967</v>
      </c>
      <c r="T54" s="194">
        <v>80.3</v>
      </c>
      <c r="U54" s="179">
        <v>69701</v>
      </c>
      <c r="V54" s="178">
        <v>46586</v>
      </c>
      <c r="W54" s="194">
        <v>66.8</v>
      </c>
      <c r="X54" s="179">
        <v>32755</v>
      </c>
      <c r="Y54" s="178">
        <v>25699</v>
      </c>
      <c r="Z54" s="194">
        <v>78.5</v>
      </c>
      <c r="AA54" s="179">
        <v>63424</v>
      </c>
      <c r="AB54" s="178">
        <v>43309</v>
      </c>
      <c r="AC54" s="194">
        <v>68.3</v>
      </c>
      <c r="AD54" s="179">
        <v>30208</v>
      </c>
      <c r="AE54" s="178">
        <v>23962</v>
      </c>
      <c r="AF54" s="194">
        <v>79.3</v>
      </c>
    </row>
    <row r="55" spans="1:32" ht="15" customHeight="1">
      <c r="A55" s="33"/>
      <c r="B55" s="167"/>
      <c r="C55" s="14"/>
      <c r="D55" s="13"/>
      <c r="E55" s="192"/>
      <c r="F55" s="14"/>
      <c r="G55" s="13"/>
      <c r="H55" s="192"/>
      <c r="I55" s="169"/>
      <c r="J55" s="168"/>
      <c r="K55" s="192"/>
      <c r="L55" s="169"/>
      <c r="M55" s="168"/>
      <c r="N55" s="192"/>
      <c r="O55" s="169"/>
      <c r="P55" s="168"/>
      <c r="Q55" s="192"/>
      <c r="R55" s="169"/>
      <c r="S55" s="168"/>
      <c r="T55" s="192"/>
      <c r="U55" s="169"/>
      <c r="V55" s="168"/>
      <c r="W55" s="192"/>
      <c r="X55" s="169"/>
      <c r="Y55" s="168"/>
      <c r="Z55" s="192"/>
      <c r="AA55" s="169"/>
      <c r="AB55" s="168"/>
      <c r="AC55" s="192"/>
      <c r="AD55" s="169"/>
      <c r="AE55" s="168"/>
      <c r="AF55" s="192"/>
    </row>
    <row r="56" spans="1:32" ht="15" customHeight="1">
      <c r="A56" s="223" t="s">
        <v>497</v>
      </c>
      <c r="B56" s="227"/>
      <c r="C56" s="16"/>
      <c r="D56" s="17"/>
      <c r="E56" s="193"/>
      <c r="F56" s="16"/>
      <c r="G56" s="17"/>
      <c r="H56" s="193"/>
      <c r="I56" s="170"/>
      <c r="J56" s="171"/>
      <c r="K56" s="193"/>
      <c r="L56" s="170"/>
      <c r="M56" s="171"/>
      <c r="N56" s="193"/>
      <c r="O56" s="170"/>
      <c r="P56" s="171"/>
      <c r="Q56" s="193"/>
      <c r="R56" s="170"/>
      <c r="S56" s="171"/>
      <c r="T56" s="193"/>
      <c r="U56" s="170"/>
      <c r="V56" s="171"/>
      <c r="W56" s="193"/>
      <c r="X56" s="170"/>
      <c r="Y56" s="171"/>
      <c r="Z56" s="193"/>
      <c r="AA56" s="170"/>
      <c r="AB56" s="171"/>
      <c r="AC56" s="193"/>
      <c r="AD56" s="170"/>
      <c r="AE56" s="171"/>
      <c r="AF56" s="193"/>
    </row>
    <row r="57" spans="1:32" ht="15" customHeight="1">
      <c r="A57" s="33" t="s">
        <v>8</v>
      </c>
      <c r="B57" s="167" t="s">
        <v>41</v>
      </c>
      <c r="C57" s="14">
        <v>3941</v>
      </c>
      <c r="D57" s="13">
        <v>1747</v>
      </c>
      <c r="E57" s="192">
        <v>44.3</v>
      </c>
      <c r="F57" s="14">
        <v>846</v>
      </c>
      <c r="G57" s="13">
        <v>498</v>
      </c>
      <c r="H57" s="192">
        <v>58.9</v>
      </c>
      <c r="I57" s="169">
        <v>3839</v>
      </c>
      <c r="J57" s="168">
        <v>1771</v>
      </c>
      <c r="K57" s="192">
        <v>46.1</v>
      </c>
      <c r="L57" s="169">
        <v>851</v>
      </c>
      <c r="M57" s="168">
        <v>511</v>
      </c>
      <c r="N57" s="192">
        <v>60</v>
      </c>
      <c r="O57" s="169">
        <v>4466</v>
      </c>
      <c r="P57" s="168">
        <v>2075</v>
      </c>
      <c r="Q57" s="192">
        <v>46.5</v>
      </c>
      <c r="R57" s="169">
        <v>904</v>
      </c>
      <c r="S57" s="168">
        <v>555</v>
      </c>
      <c r="T57" s="192">
        <v>61.4</v>
      </c>
      <c r="U57" s="169">
        <v>4033</v>
      </c>
      <c r="V57" s="168">
        <v>1724</v>
      </c>
      <c r="W57" s="192">
        <v>42.7</v>
      </c>
      <c r="X57" s="169">
        <v>877</v>
      </c>
      <c r="Y57" s="168">
        <v>492</v>
      </c>
      <c r="Z57" s="192">
        <v>56.1</v>
      </c>
      <c r="AA57" s="169">
        <v>3629</v>
      </c>
      <c r="AB57" s="168">
        <v>1578</v>
      </c>
      <c r="AC57" s="192">
        <v>43.5</v>
      </c>
      <c r="AD57" s="169">
        <v>790</v>
      </c>
      <c r="AE57" s="168">
        <v>443</v>
      </c>
      <c r="AF57" s="192">
        <v>56.1</v>
      </c>
    </row>
    <row r="58" spans="1:32" ht="15" customHeight="1">
      <c r="A58" s="33"/>
      <c r="B58" s="167" t="s">
        <v>44</v>
      </c>
      <c r="C58" s="14">
        <v>692</v>
      </c>
      <c r="D58" s="13">
        <v>540</v>
      </c>
      <c r="E58" s="192">
        <v>78</v>
      </c>
      <c r="F58" s="14">
        <v>276</v>
      </c>
      <c r="G58" s="13">
        <v>235</v>
      </c>
      <c r="H58" s="192">
        <v>85.1</v>
      </c>
      <c r="I58" s="169">
        <v>758</v>
      </c>
      <c r="J58" s="168">
        <v>550</v>
      </c>
      <c r="K58" s="192">
        <v>72.599999999999994</v>
      </c>
      <c r="L58" s="169">
        <v>327</v>
      </c>
      <c r="M58" s="168">
        <v>267</v>
      </c>
      <c r="N58" s="192">
        <v>81.7</v>
      </c>
      <c r="O58" s="169">
        <v>935</v>
      </c>
      <c r="P58" s="168">
        <v>619</v>
      </c>
      <c r="Q58" s="192">
        <v>66.2</v>
      </c>
      <c r="R58" s="169">
        <v>323</v>
      </c>
      <c r="S58" s="168">
        <v>266</v>
      </c>
      <c r="T58" s="192">
        <v>82.4</v>
      </c>
      <c r="U58" s="169">
        <v>795</v>
      </c>
      <c r="V58" s="168">
        <v>563</v>
      </c>
      <c r="W58" s="192">
        <v>70.8</v>
      </c>
      <c r="X58" s="169">
        <v>315</v>
      </c>
      <c r="Y58" s="168">
        <v>255</v>
      </c>
      <c r="Z58" s="192">
        <v>81</v>
      </c>
      <c r="AA58" s="169">
        <v>1060</v>
      </c>
      <c r="AB58" s="168">
        <v>726</v>
      </c>
      <c r="AC58" s="192">
        <v>68.5</v>
      </c>
      <c r="AD58" s="169">
        <v>379</v>
      </c>
      <c r="AE58" s="168">
        <v>307</v>
      </c>
      <c r="AF58" s="192">
        <v>81</v>
      </c>
    </row>
    <row r="59" spans="1:32" ht="15" customHeight="1">
      <c r="A59" s="222" t="s">
        <v>36</v>
      </c>
      <c r="B59" s="225"/>
      <c r="C59" s="63">
        <v>4633</v>
      </c>
      <c r="D59" s="59">
        <v>2287</v>
      </c>
      <c r="E59" s="194">
        <v>49.4</v>
      </c>
      <c r="F59" s="63">
        <v>1069</v>
      </c>
      <c r="G59" s="59">
        <v>693</v>
      </c>
      <c r="H59" s="194">
        <v>64.8</v>
      </c>
      <c r="I59" s="179">
        <v>4597</v>
      </c>
      <c r="J59" s="178">
        <v>2321</v>
      </c>
      <c r="K59" s="194">
        <v>50.5</v>
      </c>
      <c r="L59" s="179">
        <v>1113</v>
      </c>
      <c r="M59" s="178">
        <v>736</v>
      </c>
      <c r="N59" s="194">
        <v>66.099999999999994</v>
      </c>
      <c r="O59" s="179">
        <v>5401</v>
      </c>
      <c r="P59" s="178">
        <v>2694</v>
      </c>
      <c r="Q59" s="194">
        <v>49.9</v>
      </c>
      <c r="R59" s="179">
        <v>1148</v>
      </c>
      <c r="S59" s="178">
        <v>768</v>
      </c>
      <c r="T59" s="194">
        <v>66.900000000000006</v>
      </c>
      <c r="U59" s="179">
        <v>4828</v>
      </c>
      <c r="V59" s="178">
        <v>2287</v>
      </c>
      <c r="W59" s="194">
        <v>47.4</v>
      </c>
      <c r="X59" s="179">
        <v>1128</v>
      </c>
      <c r="Y59" s="178">
        <v>705</v>
      </c>
      <c r="Z59" s="194">
        <v>62.5</v>
      </c>
      <c r="AA59" s="179">
        <v>4689</v>
      </c>
      <c r="AB59" s="178">
        <v>2304</v>
      </c>
      <c r="AC59" s="194">
        <v>49.1</v>
      </c>
      <c r="AD59" s="179">
        <v>1106</v>
      </c>
      <c r="AE59" s="178">
        <v>708</v>
      </c>
      <c r="AF59" s="194">
        <v>64</v>
      </c>
    </row>
    <row r="60" spans="1:32" ht="16.5" customHeight="1"/>
    <row r="61" spans="1:32" ht="15" customHeight="1">
      <c r="A61" s="154" t="s">
        <v>311</v>
      </c>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row>
    <row r="62" spans="1:32" ht="15" customHeight="1">
      <c r="A62" s="219"/>
      <c r="B62" s="229"/>
      <c r="C62" s="554" t="str">
        <f>'Table Of Contents'!$C$4</f>
        <v>July 2017 to June 2018</v>
      </c>
      <c r="D62" s="555"/>
      <c r="E62" s="555"/>
      <c r="F62" s="555"/>
      <c r="G62" s="555"/>
      <c r="H62" s="556"/>
      <c r="I62" s="554" t="str">
        <f>'Table Of Contents'!$D$4</f>
        <v>July 2018 to June 2019</v>
      </c>
      <c r="J62" s="555"/>
      <c r="K62" s="555"/>
      <c r="L62" s="555"/>
      <c r="M62" s="555"/>
      <c r="N62" s="556"/>
      <c r="O62" s="554" t="str">
        <f>'Table Of Contents'!$E$4</f>
        <v>July 2019 to June 2020</v>
      </c>
      <c r="P62" s="555"/>
      <c r="Q62" s="555"/>
      <c r="R62" s="555"/>
      <c r="S62" s="555"/>
      <c r="T62" s="556"/>
      <c r="U62" s="554" t="str">
        <f>'Table Of Contents'!$F$4</f>
        <v>July 2020 to June 2021</v>
      </c>
      <c r="V62" s="555"/>
      <c r="W62" s="555"/>
      <c r="X62" s="555"/>
      <c r="Y62" s="555"/>
      <c r="Z62" s="556"/>
      <c r="AA62" s="554" t="str">
        <f>'Table Of Contents'!$G$4</f>
        <v>July 2021 to June 2022</v>
      </c>
      <c r="AB62" s="555"/>
      <c r="AC62" s="555"/>
      <c r="AD62" s="555"/>
      <c r="AE62" s="555"/>
      <c r="AF62" s="556"/>
    </row>
    <row r="63" spans="1:32" ht="15" customHeight="1">
      <c r="A63" s="220"/>
      <c r="B63" s="230"/>
      <c r="C63" s="557" t="s">
        <v>28</v>
      </c>
      <c r="D63" s="558"/>
      <c r="E63" s="559"/>
      <c r="F63" s="560" t="s">
        <v>495</v>
      </c>
      <c r="G63" s="561"/>
      <c r="H63" s="562"/>
      <c r="I63" s="557" t="s">
        <v>28</v>
      </c>
      <c r="J63" s="558"/>
      <c r="K63" s="559"/>
      <c r="L63" s="560" t="s">
        <v>495</v>
      </c>
      <c r="M63" s="561"/>
      <c r="N63" s="562"/>
      <c r="O63" s="557" t="s">
        <v>28</v>
      </c>
      <c r="P63" s="558"/>
      <c r="Q63" s="559"/>
      <c r="R63" s="560" t="s">
        <v>495</v>
      </c>
      <c r="S63" s="561"/>
      <c r="T63" s="562"/>
      <c r="U63" s="557" t="s">
        <v>28</v>
      </c>
      <c r="V63" s="558"/>
      <c r="W63" s="559"/>
      <c r="X63" s="560" t="s">
        <v>495</v>
      </c>
      <c r="Y63" s="561"/>
      <c r="Z63" s="562"/>
      <c r="AA63" s="557" t="s">
        <v>28</v>
      </c>
      <c r="AB63" s="558"/>
      <c r="AC63" s="559"/>
      <c r="AD63" s="560" t="s">
        <v>495</v>
      </c>
      <c r="AE63" s="561"/>
      <c r="AF63" s="562"/>
    </row>
    <row r="64" spans="1:32" ht="51.75">
      <c r="A64" s="224" t="s">
        <v>372</v>
      </c>
      <c r="B64" s="231"/>
      <c r="C64" s="304" t="s">
        <v>29</v>
      </c>
      <c r="D64" s="305" t="s">
        <v>30</v>
      </c>
      <c r="E64" s="190" t="s">
        <v>31</v>
      </c>
      <c r="F64" s="304" t="s">
        <v>287</v>
      </c>
      <c r="G64" s="305" t="s">
        <v>288</v>
      </c>
      <c r="H64" s="190" t="s">
        <v>31</v>
      </c>
      <c r="I64" s="304" t="s">
        <v>29</v>
      </c>
      <c r="J64" s="305" t="s">
        <v>30</v>
      </c>
      <c r="K64" s="190" t="s">
        <v>31</v>
      </c>
      <c r="L64" s="304" t="s">
        <v>287</v>
      </c>
      <c r="M64" s="305" t="s">
        <v>288</v>
      </c>
      <c r="N64" s="190" t="s">
        <v>31</v>
      </c>
      <c r="O64" s="304" t="s">
        <v>29</v>
      </c>
      <c r="P64" s="305" t="s">
        <v>30</v>
      </c>
      <c r="Q64" s="190" t="s">
        <v>31</v>
      </c>
      <c r="R64" s="304" t="s">
        <v>287</v>
      </c>
      <c r="S64" s="305" t="s">
        <v>288</v>
      </c>
      <c r="T64" s="190" t="s">
        <v>31</v>
      </c>
      <c r="U64" s="304" t="s">
        <v>29</v>
      </c>
      <c r="V64" s="305" t="s">
        <v>30</v>
      </c>
      <c r="W64" s="190" t="s">
        <v>31</v>
      </c>
      <c r="X64" s="304" t="s">
        <v>287</v>
      </c>
      <c r="Y64" s="305" t="s">
        <v>288</v>
      </c>
      <c r="Z64" s="190" t="s">
        <v>31</v>
      </c>
      <c r="AA64" s="304" t="s">
        <v>29</v>
      </c>
      <c r="AB64" s="305" t="s">
        <v>30</v>
      </c>
      <c r="AC64" s="190" t="s">
        <v>31</v>
      </c>
      <c r="AD64" s="304" t="s">
        <v>287</v>
      </c>
      <c r="AE64" s="305" t="s">
        <v>288</v>
      </c>
      <c r="AF64" s="190" t="s">
        <v>31</v>
      </c>
    </row>
    <row r="65" spans="1:32" ht="15.75" customHeight="1">
      <c r="A65" s="221" t="s">
        <v>494</v>
      </c>
      <c r="B65" s="160"/>
      <c r="C65" s="179"/>
      <c r="D65" s="178"/>
      <c r="E65" s="194"/>
      <c r="F65" s="179"/>
      <c r="G65" s="178"/>
      <c r="H65" s="194"/>
      <c r="I65" s="179"/>
      <c r="J65" s="178"/>
      <c r="K65" s="194"/>
      <c r="L65" s="179"/>
      <c r="M65" s="178"/>
      <c r="N65" s="194"/>
      <c r="O65" s="179"/>
      <c r="P65" s="178"/>
      <c r="Q65" s="194"/>
      <c r="R65" s="179"/>
      <c r="S65" s="178"/>
      <c r="T65" s="194"/>
      <c r="U65" s="179"/>
      <c r="V65" s="178"/>
      <c r="W65" s="194"/>
      <c r="X65" s="179"/>
      <c r="Y65" s="178"/>
      <c r="Z65" s="194"/>
      <c r="AA65" s="179"/>
      <c r="AB65" s="178"/>
      <c r="AC65" s="194"/>
      <c r="AD65" s="179"/>
      <c r="AE65" s="178"/>
      <c r="AF65" s="194"/>
    </row>
    <row r="66" spans="1:32" ht="15.75" customHeight="1">
      <c r="A66" s="33" t="s">
        <v>6</v>
      </c>
      <c r="B66" s="226" t="s">
        <v>32</v>
      </c>
      <c r="C66" s="169">
        <v>29</v>
      </c>
      <c r="D66" s="168">
        <v>15</v>
      </c>
      <c r="E66" s="192">
        <v>51.7</v>
      </c>
      <c r="F66" s="169">
        <v>29</v>
      </c>
      <c r="G66" s="168">
        <v>15</v>
      </c>
      <c r="H66" s="192">
        <v>51.7</v>
      </c>
      <c r="I66" s="169">
        <v>32</v>
      </c>
      <c r="J66" s="168">
        <v>21</v>
      </c>
      <c r="K66" s="192">
        <v>65.599999999999994</v>
      </c>
      <c r="L66" s="169">
        <v>29</v>
      </c>
      <c r="M66" s="168">
        <v>18</v>
      </c>
      <c r="N66" s="192">
        <v>62.1</v>
      </c>
      <c r="O66" s="169">
        <v>14</v>
      </c>
      <c r="P66" s="168">
        <v>10</v>
      </c>
      <c r="Q66" s="192">
        <v>71.400000000000006</v>
      </c>
      <c r="R66" s="169">
        <v>14</v>
      </c>
      <c r="S66" s="168">
        <v>10</v>
      </c>
      <c r="T66" s="192">
        <v>71.400000000000006</v>
      </c>
      <c r="U66" s="169">
        <v>22</v>
      </c>
      <c r="V66" s="168">
        <v>11</v>
      </c>
      <c r="W66" s="192">
        <v>50</v>
      </c>
      <c r="X66" s="169">
        <v>20</v>
      </c>
      <c r="Y66" s="168">
        <v>10</v>
      </c>
      <c r="Z66" s="192">
        <v>50</v>
      </c>
      <c r="AA66" s="169">
        <v>18</v>
      </c>
      <c r="AB66" s="168">
        <v>9</v>
      </c>
      <c r="AC66" s="192">
        <v>50</v>
      </c>
      <c r="AD66" s="169">
        <v>17</v>
      </c>
      <c r="AE66" s="168">
        <v>8</v>
      </c>
      <c r="AF66" s="192">
        <v>47.1</v>
      </c>
    </row>
    <row r="67" spans="1:32" ht="15.75" customHeight="1">
      <c r="A67" s="33"/>
      <c r="B67" s="226" t="s">
        <v>33</v>
      </c>
      <c r="C67" s="169">
        <v>1</v>
      </c>
      <c r="D67" s="168">
        <v>0</v>
      </c>
      <c r="E67" s="192">
        <v>0</v>
      </c>
      <c r="F67" s="169">
        <v>1</v>
      </c>
      <c r="G67" s="168">
        <v>0</v>
      </c>
      <c r="H67" s="192">
        <v>0</v>
      </c>
      <c r="I67" s="169">
        <v>1</v>
      </c>
      <c r="J67" s="168">
        <v>0</v>
      </c>
      <c r="K67" s="192">
        <v>0</v>
      </c>
      <c r="L67" s="169">
        <v>1</v>
      </c>
      <c r="M67" s="168">
        <v>0</v>
      </c>
      <c r="N67" s="192">
        <v>0</v>
      </c>
      <c r="O67" s="169">
        <v>0</v>
      </c>
      <c r="P67" s="168">
        <v>0</v>
      </c>
      <c r="Q67" s="192">
        <v>0</v>
      </c>
      <c r="R67" s="169">
        <v>0</v>
      </c>
      <c r="S67" s="168">
        <v>0</v>
      </c>
      <c r="T67" s="192">
        <v>0</v>
      </c>
      <c r="U67" s="169">
        <v>0</v>
      </c>
      <c r="V67" s="168">
        <v>0</v>
      </c>
      <c r="W67" s="192">
        <v>0</v>
      </c>
      <c r="X67" s="169">
        <v>0</v>
      </c>
      <c r="Y67" s="168">
        <v>0</v>
      </c>
      <c r="Z67" s="192">
        <v>0</v>
      </c>
      <c r="AA67" s="169">
        <v>2</v>
      </c>
      <c r="AB67" s="168">
        <v>2</v>
      </c>
      <c r="AC67" s="192">
        <v>100</v>
      </c>
      <c r="AD67" s="169">
        <v>1</v>
      </c>
      <c r="AE67" s="168">
        <v>1</v>
      </c>
      <c r="AF67" s="192">
        <v>100</v>
      </c>
    </row>
    <row r="68" spans="1:32" ht="15.75" customHeight="1">
      <c r="A68" s="33"/>
      <c r="B68" s="226" t="s">
        <v>179</v>
      </c>
      <c r="C68" s="169">
        <v>13</v>
      </c>
      <c r="D68" s="168">
        <v>11</v>
      </c>
      <c r="E68" s="192">
        <v>84.6</v>
      </c>
      <c r="F68" s="169">
        <v>13</v>
      </c>
      <c r="G68" s="168">
        <v>11</v>
      </c>
      <c r="H68" s="192">
        <v>84.6</v>
      </c>
      <c r="I68" s="169">
        <v>10</v>
      </c>
      <c r="J68" s="168">
        <v>10</v>
      </c>
      <c r="K68" s="192">
        <v>100</v>
      </c>
      <c r="L68" s="169">
        <v>10</v>
      </c>
      <c r="M68" s="168">
        <v>10</v>
      </c>
      <c r="N68" s="192">
        <v>100</v>
      </c>
      <c r="O68" s="169">
        <v>5</v>
      </c>
      <c r="P68" s="168">
        <v>3</v>
      </c>
      <c r="Q68" s="192">
        <v>60</v>
      </c>
      <c r="R68" s="169">
        <v>5</v>
      </c>
      <c r="S68" s="168">
        <v>3</v>
      </c>
      <c r="T68" s="192">
        <v>60</v>
      </c>
      <c r="U68" s="169">
        <v>7</v>
      </c>
      <c r="V68" s="168">
        <v>7</v>
      </c>
      <c r="W68" s="192">
        <v>100</v>
      </c>
      <c r="X68" s="169">
        <v>6</v>
      </c>
      <c r="Y68" s="168">
        <v>6</v>
      </c>
      <c r="Z68" s="192">
        <v>100</v>
      </c>
      <c r="AA68" s="169">
        <v>8</v>
      </c>
      <c r="AB68" s="168">
        <v>8</v>
      </c>
      <c r="AC68" s="192">
        <v>100</v>
      </c>
      <c r="AD68" s="169">
        <v>8</v>
      </c>
      <c r="AE68" s="168">
        <v>8</v>
      </c>
      <c r="AF68" s="192">
        <v>100</v>
      </c>
    </row>
    <row r="69" spans="1:32" ht="15.75" customHeight="1">
      <c r="A69" s="228"/>
      <c r="B69" s="79" t="s">
        <v>36</v>
      </c>
      <c r="C69" s="170">
        <v>43</v>
      </c>
      <c r="D69" s="171">
        <v>26</v>
      </c>
      <c r="E69" s="193">
        <v>60.5</v>
      </c>
      <c r="F69" s="170">
        <v>34</v>
      </c>
      <c r="G69" s="171">
        <v>26</v>
      </c>
      <c r="H69" s="193">
        <v>76.5</v>
      </c>
      <c r="I69" s="170">
        <v>43</v>
      </c>
      <c r="J69" s="171">
        <v>31</v>
      </c>
      <c r="K69" s="193">
        <v>72.099999999999994</v>
      </c>
      <c r="L69" s="170">
        <v>31</v>
      </c>
      <c r="M69" s="171">
        <v>28</v>
      </c>
      <c r="N69" s="193">
        <v>90.3</v>
      </c>
      <c r="O69" s="170">
        <v>19</v>
      </c>
      <c r="P69" s="171">
        <v>13</v>
      </c>
      <c r="Q69" s="193">
        <v>68.400000000000006</v>
      </c>
      <c r="R69" s="170">
        <v>16</v>
      </c>
      <c r="S69" s="171">
        <v>13</v>
      </c>
      <c r="T69" s="193">
        <v>81.3</v>
      </c>
      <c r="U69" s="170">
        <v>29</v>
      </c>
      <c r="V69" s="171">
        <v>18</v>
      </c>
      <c r="W69" s="193">
        <v>62.1</v>
      </c>
      <c r="X69" s="170">
        <v>20</v>
      </c>
      <c r="Y69" s="171">
        <v>16</v>
      </c>
      <c r="Z69" s="193">
        <v>80</v>
      </c>
      <c r="AA69" s="170">
        <v>28</v>
      </c>
      <c r="AB69" s="171">
        <v>19</v>
      </c>
      <c r="AC69" s="193">
        <v>67.900000000000006</v>
      </c>
      <c r="AD69" s="170">
        <v>19</v>
      </c>
      <c r="AE69" s="171">
        <v>16</v>
      </c>
      <c r="AF69" s="193">
        <v>84.2</v>
      </c>
    </row>
    <row r="70" spans="1:32" ht="15.75" customHeight="1">
      <c r="A70" s="33" t="s">
        <v>7</v>
      </c>
      <c r="B70" s="226" t="s">
        <v>37</v>
      </c>
      <c r="C70" s="169">
        <v>3</v>
      </c>
      <c r="D70" s="168">
        <v>2</v>
      </c>
      <c r="E70" s="192">
        <v>66.7</v>
      </c>
      <c r="F70" s="169">
        <v>3</v>
      </c>
      <c r="G70" s="168">
        <v>2</v>
      </c>
      <c r="H70" s="192">
        <v>66.7</v>
      </c>
      <c r="I70" s="169">
        <v>5</v>
      </c>
      <c r="J70" s="168">
        <v>3</v>
      </c>
      <c r="K70" s="192">
        <v>60</v>
      </c>
      <c r="L70" s="169">
        <v>4</v>
      </c>
      <c r="M70" s="168">
        <v>2</v>
      </c>
      <c r="N70" s="192">
        <v>50</v>
      </c>
      <c r="O70" s="169">
        <v>0</v>
      </c>
      <c r="P70" s="168">
        <v>0</v>
      </c>
      <c r="Q70" s="192">
        <v>0</v>
      </c>
      <c r="R70" s="169">
        <v>0</v>
      </c>
      <c r="S70" s="168">
        <v>0</v>
      </c>
      <c r="T70" s="192">
        <v>0</v>
      </c>
      <c r="U70" s="169">
        <v>1</v>
      </c>
      <c r="V70" s="168">
        <v>0</v>
      </c>
      <c r="W70" s="192">
        <v>0</v>
      </c>
      <c r="X70" s="169">
        <v>1</v>
      </c>
      <c r="Y70" s="168">
        <v>0</v>
      </c>
      <c r="Z70" s="192">
        <v>0</v>
      </c>
      <c r="AA70" s="169">
        <v>1</v>
      </c>
      <c r="AB70" s="168">
        <v>1</v>
      </c>
      <c r="AC70" s="192">
        <v>100</v>
      </c>
      <c r="AD70" s="169">
        <v>1</v>
      </c>
      <c r="AE70" s="168">
        <v>1</v>
      </c>
      <c r="AF70" s="192">
        <v>100</v>
      </c>
    </row>
    <row r="71" spans="1:32" ht="16.5" customHeight="1">
      <c r="A71" s="33"/>
      <c r="B71" s="226" t="s">
        <v>405</v>
      </c>
      <c r="C71" s="169">
        <v>0</v>
      </c>
      <c r="D71" s="168">
        <v>0</v>
      </c>
      <c r="E71" s="192">
        <v>0</v>
      </c>
      <c r="F71" s="169">
        <v>0</v>
      </c>
      <c r="G71" s="168">
        <v>0</v>
      </c>
      <c r="H71" s="192">
        <v>0</v>
      </c>
      <c r="I71" s="169">
        <v>0</v>
      </c>
      <c r="J71" s="168">
        <v>0</v>
      </c>
      <c r="K71" s="192">
        <v>0</v>
      </c>
      <c r="L71" s="169">
        <v>0</v>
      </c>
      <c r="M71" s="168">
        <v>0</v>
      </c>
      <c r="N71" s="192">
        <v>0</v>
      </c>
      <c r="O71" s="169">
        <v>1</v>
      </c>
      <c r="P71" s="168">
        <v>0</v>
      </c>
      <c r="Q71" s="192">
        <v>0</v>
      </c>
      <c r="R71" s="169">
        <v>1</v>
      </c>
      <c r="S71" s="168">
        <v>0</v>
      </c>
      <c r="T71" s="192">
        <v>0</v>
      </c>
      <c r="U71" s="169">
        <v>0</v>
      </c>
      <c r="V71" s="168">
        <v>0</v>
      </c>
      <c r="W71" s="192">
        <v>0</v>
      </c>
      <c r="X71" s="169">
        <v>0</v>
      </c>
      <c r="Y71" s="168">
        <v>0</v>
      </c>
      <c r="Z71" s="192">
        <v>0</v>
      </c>
      <c r="AA71" s="169">
        <v>0</v>
      </c>
      <c r="AB71" s="168">
        <v>0</v>
      </c>
      <c r="AC71" s="192">
        <v>0</v>
      </c>
      <c r="AD71" s="169">
        <v>0</v>
      </c>
      <c r="AE71" s="168">
        <v>0</v>
      </c>
      <c r="AF71" s="192">
        <v>0</v>
      </c>
    </row>
    <row r="72" spans="1:32" ht="15.75" customHeight="1">
      <c r="A72" s="228"/>
      <c r="B72" s="79" t="s">
        <v>36</v>
      </c>
      <c r="C72" s="170">
        <v>3</v>
      </c>
      <c r="D72" s="171">
        <v>2</v>
      </c>
      <c r="E72" s="193">
        <v>66.7</v>
      </c>
      <c r="F72" s="170">
        <v>3</v>
      </c>
      <c r="G72" s="171">
        <v>2</v>
      </c>
      <c r="H72" s="193">
        <v>66.7</v>
      </c>
      <c r="I72" s="170">
        <v>5</v>
      </c>
      <c r="J72" s="171">
        <v>3</v>
      </c>
      <c r="K72" s="193">
        <v>60</v>
      </c>
      <c r="L72" s="170">
        <v>4</v>
      </c>
      <c r="M72" s="171">
        <v>2</v>
      </c>
      <c r="N72" s="193">
        <v>50</v>
      </c>
      <c r="O72" s="170">
        <v>1</v>
      </c>
      <c r="P72" s="171">
        <v>0</v>
      </c>
      <c r="Q72" s="193">
        <v>0</v>
      </c>
      <c r="R72" s="170">
        <v>1</v>
      </c>
      <c r="S72" s="171">
        <v>0</v>
      </c>
      <c r="T72" s="193">
        <v>0</v>
      </c>
      <c r="U72" s="170">
        <v>1</v>
      </c>
      <c r="V72" s="171">
        <v>0</v>
      </c>
      <c r="W72" s="193">
        <v>0</v>
      </c>
      <c r="X72" s="170">
        <v>1</v>
      </c>
      <c r="Y72" s="171">
        <v>0</v>
      </c>
      <c r="Z72" s="193">
        <v>0</v>
      </c>
      <c r="AA72" s="170">
        <v>1</v>
      </c>
      <c r="AB72" s="171">
        <v>1</v>
      </c>
      <c r="AC72" s="193">
        <v>100</v>
      </c>
      <c r="AD72" s="170">
        <v>1</v>
      </c>
      <c r="AE72" s="171">
        <v>1</v>
      </c>
      <c r="AF72" s="193">
        <v>100</v>
      </c>
    </row>
    <row r="73" spans="1:32" ht="12.75" customHeight="1">
      <c r="A73" s="39" t="s">
        <v>8</v>
      </c>
      <c r="B73" s="308" t="s">
        <v>41</v>
      </c>
      <c r="C73" s="170">
        <v>3</v>
      </c>
      <c r="D73" s="171">
        <v>3</v>
      </c>
      <c r="E73" s="193">
        <v>100</v>
      </c>
      <c r="F73" s="170">
        <v>1</v>
      </c>
      <c r="G73" s="171">
        <v>1</v>
      </c>
      <c r="H73" s="193">
        <v>100</v>
      </c>
      <c r="I73" s="170">
        <v>0</v>
      </c>
      <c r="J73" s="171">
        <v>0</v>
      </c>
      <c r="K73" s="193">
        <v>0</v>
      </c>
      <c r="L73" s="170">
        <v>0</v>
      </c>
      <c r="M73" s="171">
        <v>0</v>
      </c>
      <c r="N73" s="193">
        <v>0</v>
      </c>
      <c r="O73" s="170">
        <v>0</v>
      </c>
      <c r="P73" s="171">
        <v>0</v>
      </c>
      <c r="Q73" s="193">
        <v>0</v>
      </c>
      <c r="R73" s="170">
        <v>0</v>
      </c>
      <c r="S73" s="171">
        <v>0</v>
      </c>
      <c r="T73" s="193">
        <v>0</v>
      </c>
      <c r="U73" s="170">
        <v>17</v>
      </c>
      <c r="V73" s="171">
        <v>9</v>
      </c>
      <c r="W73" s="193">
        <v>52.9</v>
      </c>
      <c r="X73" s="170">
        <v>1</v>
      </c>
      <c r="Y73" s="171">
        <v>1</v>
      </c>
      <c r="Z73" s="193">
        <v>100</v>
      </c>
      <c r="AA73" s="170">
        <v>0</v>
      </c>
      <c r="AB73" s="171">
        <v>0</v>
      </c>
      <c r="AC73" s="193">
        <v>0</v>
      </c>
      <c r="AD73" s="170">
        <v>0</v>
      </c>
      <c r="AE73" s="171">
        <v>0</v>
      </c>
      <c r="AF73" s="193">
        <v>0</v>
      </c>
    </row>
    <row r="74" spans="1:32" ht="15.75" customHeight="1">
      <c r="A74" s="39" t="s">
        <v>10</v>
      </c>
      <c r="B74" s="308" t="s">
        <v>50</v>
      </c>
      <c r="C74" s="170">
        <v>1</v>
      </c>
      <c r="D74" s="171">
        <v>1</v>
      </c>
      <c r="E74" s="193">
        <v>100</v>
      </c>
      <c r="F74" s="170">
        <v>1</v>
      </c>
      <c r="G74" s="171">
        <v>1</v>
      </c>
      <c r="H74" s="193">
        <v>100</v>
      </c>
      <c r="I74" s="170">
        <v>0</v>
      </c>
      <c r="J74" s="171">
        <v>0</v>
      </c>
      <c r="K74" s="193">
        <v>0</v>
      </c>
      <c r="L74" s="170">
        <v>0</v>
      </c>
      <c r="M74" s="171">
        <v>0</v>
      </c>
      <c r="N74" s="193">
        <v>0</v>
      </c>
      <c r="O74" s="170">
        <v>0</v>
      </c>
      <c r="P74" s="171">
        <v>0</v>
      </c>
      <c r="Q74" s="193">
        <v>0</v>
      </c>
      <c r="R74" s="170">
        <v>0</v>
      </c>
      <c r="S74" s="171">
        <v>0</v>
      </c>
      <c r="T74" s="193">
        <v>0</v>
      </c>
      <c r="U74" s="170">
        <v>0</v>
      </c>
      <c r="V74" s="171">
        <v>0</v>
      </c>
      <c r="W74" s="193">
        <v>0</v>
      </c>
      <c r="X74" s="170">
        <v>0</v>
      </c>
      <c r="Y74" s="171">
        <v>0</v>
      </c>
      <c r="Z74" s="193">
        <v>0</v>
      </c>
      <c r="AA74" s="170">
        <v>0</v>
      </c>
      <c r="AB74" s="171">
        <v>0</v>
      </c>
      <c r="AC74" s="193">
        <v>0</v>
      </c>
      <c r="AD74" s="170">
        <v>0</v>
      </c>
      <c r="AE74" s="171">
        <v>0</v>
      </c>
      <c r="AF74" s="193">
        <v>0</v>
      </c>
    </row>
    <row r="75" spans="1:32" ht="30" customHeight="1">
      <c r="A75" s="290" t="s">
        <v>20</v>
      </c>
      <c r="B75" s="308" t="s">
        <v>188</v>
      </c>
      <c r="C75" s="170">
        <v>1</v>
      </c>
      <c r="D75" s="171">
        <v>0</v>
      </c>
      <c r="E75" s="193">
        <v>0</v>
      </c>
      <c r="F75" s="170">
        <v>1</v>
      </c>
      <c r="G75" s="171">
        <v>0</v>
      </c>
      <c r="H75" s="193">
        <v>0</v>
      </c>
      <c r="I75" s="170">
        <v>2</v>
      </c>
      <c r="J75" s="171">
        <v>1</v>
      </c>
      <c r="K75" s="193">
        <v>50</v>
      </c>
      <c r="L75" s="170">
        <v>2</v>
      </c>
      <c r="M75" s="171">
        <v>1</v>
      </c>
      <c r="N75" s="193">
        <v>50</v>
      </c>
      <c r="O75" s="170">
        <v>3</v>
      </c>
      <c r="P75" s="171">
        <v>2</v>
      </c>
      <c r="Q75" s="193">
        <v>66.7</v>
      </c>
      <c r="R75" s="170">
        <v>3</v>
      </c>
      <c r="S75" s="171">
        <v>2</v>
      </c>
      <c r="T75" s="193">
        <v>66.7</v>
      </c>
      <c r="U75" s="170">
        <v>1</v>
      </c>
      <c r="V75" s="171">
        <v>1</v>
      </c>
      <c r="W75" s="193">
        <v>100</v>
      </c>
      <c r="X75" s="170">
        <v>1</v>
      </c>
      <c r="Y75" s="171">
        <v>1</v>
      </c>
      <c r="Z75" s="193">
        <v>100</v>
      </c>
      <c r="AA75" s="170">
        <v>1</v>
      </c>
      <c r="AB75" s="171">
        <v>1</v>
      </c>
      <c r="AC75" s="193">
        <v>100</v>
      </c>
      <c r="AD75" s="170">
        <v>1</v>
      </c>
      <c r="AE75" s="171">
        <v>1</v>
      </c>
      <c r="AF75" s="193">
        <v>100</v>
      </c>
    </row>
    <row r="76" spans="1:32" ht="15.75" customHeight="1">
      <c r="A76" s="290"/>
      <c r="B76" s="486" t="s">
        <v>176</v>
      </c>
      <c r="C76" s="170">
        <v>0</v>
      </c>
      <c r="D76" s="171">
        <v>0</v>
      </c>
      <c r="E76" s="193">
        <v>0</v>
      </c>
      <c r="F76" s="170">
        <v>0</v>
      </c>
      <c r="G76" s="171">
        <v>0</v>
      </c>
      <c r="H76" s="193">
        <v>0</v>
      </c>
      <c r="I76" s="170">
        <v>0</v>
      </c>
      <c r="J76" s="171">
        <v>0</v>
      </c>
      <c r="K76" s="193">
        <v>0</v>
      </c>
      <c r="L76" s="170">
        <v>0</v>
      </c>
      <c r="M76" s="171">
        <v>0</v>
      </c>
      <c r="N76" s="193">
        <v>0</v>
      </c>
      <c r="O76" s="170">
        <v>0</v>
      </c>
      <c r="P76" s="171">
        <v>0</v>
      </c>
      <c r="Q76" s="193">
        <v>0</v>
      </c>
      <c r="R76" s="170">
        <v>0</v>
      </c>
      <c r="S76" s="171">
        <v>0</v>
      </c>
      <c r="T76" s="193">
        <v>0</v>
      </c>
      <c r="U76" s="170">
        <v>1</v>
      </c>
      <c r="V76" s="171">
        <v>1</v>
      </c>
      <c r="W76" s="193">
        <v>100</v>
      </c>
      <c r="X76" s="170">
        <v>1</v>
      </c>
      <c r="Y76" s="171">
        <v>1</v>
      </c>
      <c r="Z76" s="193">
        <v>100</v>
      </c>
      <c r="AA76" s="170">
        <v>0</v>
      </c>
      <c r="AB76" s="171">
        <v>0</v>
      </c>
      <c r="AC76" s="193">
        <v>0</v>
      </c>
      <c r="AD76" s="170">
        <v>0</v>
      </c>
      <c r="AE76" s="171">
        <v>0</v>
      </c>
      <c r="AF76" s="193">
        <v>0</v>
      </c>
    </row>
    <row r="77" spans="1:32" ht="17.25" customHeight="1">
      <c r="A77" s="290"/>
      <c r="B77" s="486" t="s">
        <v>36</v>
      </c>
      <c r="C77" s="170">
        <v>1</v>
      </c>
      <c r="D77" s="171">
        <v>0</v>
      </c>
      <c r="E77" s="193">
        <v>0</v>
      </c>
      <c r="F77" s="170">
        <v>1</v>
      </c>
      <c r="G77" s="171">
        <v>0</v>
      </c>
      <c r="H77" s="193">
        <v>0</v>
      </c>
      <c r="I77" s="170">
        <v>2</v>
      </c>
      <c r="J77" s="171">
        <v>1</v>
      </c>
      <c r="K77" s="193">
        <v>50</v>
      </c>
      <c r="L77" s="170">
        <v>2</v>
      </c>
      <c r="M77" s="171">
        <v>1</v>
      </c>
      <c r="N77" s="193">
        <v>50</v>
      </c>
      <c r="O77" s="170">
        <v>3</v>
      </c>
      <c r="P77" s="171">
        <v>2</v>
      </c>
      <c r="Q77" s="193">
        <v>66.7</v>
      </c>
      <c r="R77" s="170">
        <v>3</v>
      </c>
      <c r="S77" s="171">
        <v>2</v>
      </c>
      <c r="T77" s="193">
        <v>66.7</v>
      </c>
      <c r="U77" s="170">
        <v>2</v>
      </c>
      <c r="V77" s="171">
        <v>2</v>
      </c>
      <c r="W77" s="193">
        <v>100</v>
      </c>
      <c r="X77" s="170">
        <v>2</v>
      </c>
      <c r="Y77" s="171">
        <v>2</v>
      </c>
      <c r="Z77" s="193">
        <v>100</v>
      </c>
      <c r="AA77" s="170">
        <v>1</v>
      </c>
      <c r="AB77" s="171">
        <v>1</v>
      </c>
      <c r="AC77" s="193">
        <v>100</v>
      </c>
      <c r="AD77" s="170">
        <v>1</v>
      </c>
      <c r="AE77" s="171">
        <v>1</v>
      </c>
      <c r="AF77" s="193">
        <v>100</v>
      </c>
    </row>
    <row r="78" spans="1:32" ht="15.75" customHeight="1">
      <c r="A78" s="222" t="s">
        <v>36</v>
      </c>
      <c r="B78" s="225"/>
      <c r="C78" s="179">
        <v>51</v>
      </c>
      <c r="D78" s="178">
        <v>32</v>
      </c>
      <c r="E78" s="194">
        <v>62.7</v>
      </c>
      <c r="F78" s="179">
        <v>34</v>
      </c>
      <c r="G78" s="178">
        <v>26</v>
      </c>
      <c r="H78" s="194">
        <v>76.5</v>
      </c>
      <c r="I78" s="179">
        <v>50</v>
      </c>
      <c r="J78" s="178">
        <v>35</v>
      </c>
      <c r="K78" s="194">
        <v>70</v>
      </c>
      <c r="L78" s="179">
        <v>31</v>
      </c>
      <c r="M78" s="178">
        <v>28</v>
      </c>
      <c r="N78" s="194">
        <v>90.3</v>
      </c>
      <c r="O78" s="179">
        <v>23</v>
      </c>
      <c r="P78" s="178">
        <v>15</v>
      </c>
      <c r="Q78" s="194">
        <v>65.2</v>
      </c>
      <c r="R78" s="179">
        <v>16</v>
      </c>
      <c r="S78" s="178">
        <v>13</v>
      </c>
      <c r="T78" s="194">
        <v>81.3</v>
      </c>
      <c r="U78" s="179">
        <v>49</v>
      </c>
      <c r="V78" s="178">
        <v>29</v>
      </c>
      <c r="W78" s="194">
        <v>59.2</v>
      </c>
      <c r="X78" s="179">
        <v>22</v>
      </c>
      <c r="Y78" s="178">
        <v>18</v>
      </c>
      <c r="Z78" s="194">
        <v>81.8</v>
      </c>
      <c r="AA78" s="179">
        <v>30</v>
      </c>
      <c r="AB78" s="178">
        <v>21</v>
      </c>
      <c r="AC78" s="194">
        <v>70</v>
      </c>
      <c r="AD78" s="179">
        <v>21</v>
      </c>
      <c r="AE78" s="178">
        <v>18</v>
      </c>
      <c r="AF78" s="194">
        <v>85.7</v>
      </c>
    </row>
    <row r="79" spans="1:32" ht="15.75" customHeight="1"/>
    <row r="80" spans="1:32" ht="15.75" customHeight="1">
      <c r="A80" s="154" t="s">
        <v>329</v>
      </c>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row>
    <row r="81" spans="1:32" ht="15" customHeight="1">
      <c r="A81" s="219"/>
      <c r="B81" s="229"/>
      <c r="C81" s="554" t="str">
        <f>'Table Of Contents'!$C$4</f>
        <v>July 2017 to June 2018</v>
      </c>
      <c r="D81" s="555"/>
      <c r="E81" s="555"/>
      <c r="F81" s="555"/>
      <c r="G81" s="555"/>
      <c r="H81" s="556"/>
      <c r="I81" s="554" t="str">
        <f>'Table Of Contents'!$D$4</f>
        <v>July 2018 to June 2019</v>
      </c>
      <c r="J81" s="555"/>
      <c r="K81" s="555"/>
      <c r="L81" s="555"/>
      <c r="M81" s="555"/>
      <c r="N81" s="556"/>
      <c r="O81" s="554" t="str">
        <f>'Table Of Contents'!$E$4</f>
        <v>July 2019 to June 2020</v>
      </c>
      <c r="P81" s="555"/>
      <c r="Q81" s="555"/>
      <c r="R81" s="555"/>
      <c r="S81" s="555"/>
      <c r="T81" s="556"/>
      <c r="U81" s="554" t="str">
        <f>'Table Of Contents'!$F$4</f>
        <v>July 2020 to June 2021</v>
      </c>
      <c r="V81" s="555"/>
      <c r="W81" s="555"/>
      <c r="X81" s="555"/>
      <c r="Y81" s="555"/>
      <c r="Z81" s="556"/>
      <c r="AA81" s="554" t="str">
        <f>'Table Of Contents'!$G$4</f>
        <v>July 2021 to June 2022</v>
      </c>
      <c r="AB81" s="555"/>
      <c r="AC81" s="555"/>
      <c r="AD81" s="555"/>
      <c r="AE81" s="555"/>
      <c r="AF81" s="556"/>
    </row>
    <row r="82" spans="1:32" ht="15.75" customHeight="1">
      <c r="A82" s="220"/>
      <c r="B82" s="230"/>
      <c r="C82" s="557" t="s">
        <v>28</v>
      </c>
      <c r="D82" s="558"/>
      <c r="E82" s="559"/>
      <c r="F82" s="560" t="s">
        <v>495</v>
      </c>
      <c r="G82" s="561"/>
      <c r="H82" s="562"/>
      <c r="I82" s="557" t="s">
        <v>28</v>
      </c>
      <c r="J82" s="558"/>
      <c r="K82" s="559"/>
      <c r="L82" s="560" t="s">
        <v>495</v>
      </c>
      <c r="M82" s="561"/>
      <c r="N82" s="562"/>
      <c r="O82" s="557" t="s">
        <v>28</v>
      </c>
      <c r="P82" s="558"/>
      <c r="Q82" s="559"/>
      <c r="R82" s="560" t="s">
        <v>495</v>
      </c>
      <c r="S82" s="561"/>
      <c r="T82" s="562"/>
      <c r="U82" s="557" t="s">
        <v>28</v>
      </c>
      <c r="V82" s="558"/>
      <c r="W82" s="559"/>
      <c r="X82" s="560" t="s">
        <v>495</v>
      </c>
      <c r="Y82" s="561"/>
      <c r="Z82" s="562"/>
      <c r="AA82" s="557" t="s">
        <v>28</v>
      </c>
      <c r="AB82" s="558"/>
      <c r="AC82" s="559"/>
      <c r="AD82" s="560" t="s">
        <v>495</v>
      </c>
      <c r="AE82" s="561"/>
      <c r="AF82" s="562"/>
    </row>
    <row r="83" spans="1:32" ht="66.75" customHeight="1">
      <c r="A83" s="224" t="s">
        <v>372</v>
      </c>
      <c r="B83" s="231"/>
      <c r="C83" s="304" t="s">
        <v>29</v>
      </c>
      <c r="D83" s="305" t="s">
        <v>30</v>
      </c>
      <c r="E83" s="190" t="s">
        <v>31</v>
      </c>
      <c r="F83" s="304" t="s">
        <v>287</v>
      </c>
      <c r="G83" s="305" t="s">
        <v>288</v>
      </c>
      <c r="H83" s="190" t="s">
        <v>31</v>
      </c>
      <c r="I83" s="304" t="s">
        <v>29</v>
      </c>
      <c r="J83" s="305" t="s">
        <v>30</v>
      </c>
      <c r="K83" s="190" t="s">
        <v>31</v>
      </c>
      <c r="L83" s="304" t="s">
        <v>287</v>
      </c>
      <c r="M83" s="305" t="s">
        <v>288</v>
      </c>
      <c r="N83" s="190" t="s">
        <v>31</v>
      </c>
      <c r="O83" s="304" t="s">
        <v>29</v>
      </c>
      <c r="P83" s="305" t="s">
        <v>30</v>
      </c>
      <c r="Q83" s="190" t="s">
        <v>31</v>
      </c>
      <c r="R83" s="304" t="s">
        <v>287</v>
      </c>
      <c r="S83" s="305" t="s">
        <v>288</v>
      </c>
      <c r="T83" s="190" t="s">
        <v>31</v>
      </c>
      <c r="U83" s="304" t="s">
        <v>29</v>
      </c>
      <c r="V83" s="305" t="s">
        <v>30</v>
      </c>
      <c r="W83" s="190" t="s">
        <v>31</v>
      </c>
      <c r="X83" s="304" t="s">
        <v>287</v>
      </c>
      <c r="Y83" s="305" t="s">
        <v>288</v>
      </c>
      <c r="Z83" s="190" t="s">
        <v>31</v>
      </c>
      <c r="AA83" s="304" t="s">
        <v>29</v>
      </c>
      <c r="AB83" s="305" t="s">
        <v>30</v>
      </c>
      <c r="AC83" s="190" t="s">
        <v>31</v>
      </c>
      <c r="AD83" s="304" t="s">
        <v>287</v>
      </c>
      <c r="AE83" s="305" t="s">
        <v>288</v>
      </c>
      <c r="AF83" s="190" t="s">
        <v>31</v>
      </c>
    </row>
    <row r="84" spans="1:32" ht="15.75" customHeight="1">
      <c r="A84" s="221" t="s">
        <v>494</v>
      </c>
      <c r="B84" s="160"/>
      <c r="C84" s="179"/>
      <c r="D84" s="178"/>
      <c r="E84" s="194"/>
      <c r="F84" s="179"/>
      <c r="G84" s="178"/>
      <c r="H84" s="194"/>
      <c r="I84" s="179"/>
      <c r="J84" s="178"/>
      <c r="K84" s="194"/>
      <c r="L84" s="179"/>
      <c r="M84" s="178"/>
      <c r="N84" s="194"/>
      <c r="O84" s="179"/>
      <c r="P84" s="178"/>
      <c r="Q84" s="194"/>
      <c r="R84" s="179"/>
      <c r="S84" s="178"/>
      <c r="T84" s="194"/>
      <c r="U84" s="179"/>
      <c r="V84" s="178"/>
      <c r="W84" s="194"/>
      <c r="X84" s="179"/>
      <c r="Y84" s="178"/>
      <c r="Z84" s="194"/>
      <c r="AA84" s="179"/>
      <c r="AB84" s="178"/>
      <c r="AC84" s="194"/>
      <c r="AD84" s="179"/>
      <c r="AE84" s="178"/>
      <c r="AF84" s="194"/>
    </row>
    <row r="85" spans="1:32" ht="15" customHeight="1">
      <c r="A85" s="38" t="s">
        <v>6</v>
      </c>
      <c r="B85" s="226" t="s">
        <v>32</v>
      </c>
      <c r="C85" s="169">
        <v>0</v>
      </c>
      <c r="D85" s="168">
        <v>0</v>
      </c>
      <c r="E85" s="192">
        <v>0</v>
      </c>
      <c r="F85" s="169">
        <v>0</v>
      </c>
      <c r="G85" s="168">
        <v>0</v>
      </c>
      <c r="H85" s="192">
        <v>0</v>
      </c>
      <c r="I85" s="169">
        <v>0</v>
      </c>
      <c r="J85" s="168">
        <v>0</v>
      </c>
      <c r="K85" s="192">
        <v>0</v>
      </c>
      <c r="L85" s="169">
        <v>0</v>
      </c>
      <c r="M85" s="168">
        <v>0</v>
      </c>
      <c r="N85" s="192">
        <v>0</v>
      </c>
      <c r="O85" s="169">
        <v>0</v>
      </c>
      <c r="P85" s="168">
        <v>0</v>
      </c>
      <c r="Q85" s="192">
        <v>0</v>
      </c>
      <c r="R85" s="169">
        <v>0</v>
      </c>
      <c r="S85" s="168">
        <v>0</v>
      </c>
      <c r="T85" s="192">
        <v>0</v>
      </c>
      <c r="U85" s="169">
        <v>0</v>
      </c>
      <c r="V85" s="168">
        <v>0</v>
      </c>
      <c r="W85" s="192">
        <v>0</v>
      </c>
      <c r="X85" s="169">
        <v>0</v>
      </c>
      <c r="Y85" s="168">
        <v>0</v>
      </c>
      <c r="Z85" s="192">
        <v>0</v>
      </c>
      <c r="AA85" s="169">
        <v>1</v>
      </c>
      <c r="AB85" s="168">
        <v>0</v>
      </c>
      <c r="AC85" s="192">
        <v>0</v>
      </c>
      <c r="AD85" s="169">
        <v>1</v>
      </c>
      <c r="AE85" s="168">
        <v>0</v>
      </c>
      <c r="AF85" s="192">
        <v>0</v>
      </c>
    </row>
    <row r="86" spans="1:32" ht="15" customHeight="1">
      <c r="A86" s="33"/>
      <c r="B86" s="226" t="s">
        <v>33</v>
      </c>
      <c r="C86" s="169">
        <v>4</v>
      </c>
      <c r="D86" s="168">
        <v>2</v>
      </c>
      <c r="E86" s="192">
        <v>50</v>
      </c>
      <c r="F86" s="169">
        <v>4</v>
      </c>
      <c r="G86" s="168">
        <v>2</v>
      </c>
      <c r="H86" s="192">
        <v>50</v>
      </c>
      <c r="I86" s="169">
        <v>8</v>
      </c>
      <c r="J86" s="168">
        <v>4</v>
      </c>
      <c r="K86" s="192">
        <v>50</v>
      </c>
      <c r="L86" s="169">
        <v>7</v>
      </c>
      <c r="M86" s="168">
        <v>3</v>
      </c>
      <c r="N86" s="192">
        <v>42.9</v>
      </c>
      <c r="O86" s="169">
        <v>9</v>
      </c>
      <c r="P86" s="168">
        <v>5</v>
      </c>
      <c r="Q86" s="192">
        <v>55.6</v>
      </c>
      <c r="R86" s="169">
        <v>9</v>
      </c>
      <c r="S86" s="168">
        <v>5</v>
      </c>
      <c r="T86" s="192">
        <v>55.6</v>
      </c>
      <c r="U86" s="169">
        <v>4</v>
      </c>
      <c r="V86" s="168">
        <v>1</v>
      </c>
      <c r="W86" s="192">
        <v>25</v>
      </c>
      <c r="X86" s="169">
        <v>4</v>
      </c>
      <c r="Y86" s="168">
        <v>1</v>
      </c>
      <c r="Z86" s="192">
        <v>25</v>
      </c>
      <c r="AA86" s="169">
        <v>6</v>
      </c>
      <c r="AB86" s="168">
        <v>4</v>
      </c>
      <c r="AC86" s="192">
        <v>66.7</v>
      </c>
      <c r="AD86" s="169">
        <v>5</v>
      </c>
      <c r="AE86" s="168">
        <v>3</v>
      </c>
      <c r="AF86" s="192">
        <v>60</v>
      </c>
    </row>
    <row r="87" spans="1:32" ht="15" customHeight="1">
      <c r="A87" s="33"/>
      <c r="B87" s="226" t="s">
        <v>179</v>
      </c>
      <c r="C87" s="169">
        <v>5</v>
      </c>
      <c r="D87" s="168">
        <v>2</v>
      </c>
      <c r="E87" s="192">
        <v>40</v>
      </c>
      <c r="F87" s="169">
        <v>5</v>
      </c>
      <c r="G87" s="168">
        <v>2</v>
      </c>
      <c r="H87" s="192">
        <v>40</v>
      </c>
      <c r="I87" s="169">
        <v>5</v>
      </c>
      <c r="J87" s="168">
        <v>2</v>
      </c>
      <c r="K87" s="192">
        <v>40</v>
      </c>
      <c r="L87" s="169">
        <v>5</v>
      </c>
      <c r="M87" s="168">
        <v>2</v>
      </c>
      <c r="N87" s="192">
        <v>40</v>
      </c>
      <c r="O87" s="169">
        <v>5</v>
      </c>
      <c r="P87" s="168">
        <v>4</v>
      </c>
      <c r="Q87" s="192">
        <v>80</v>
      </c>
      <c r="R87" s="169">
        <v>5</v>
      </c>
      <c r="S87" s="168">
        <v>4</v>
      </c>
      <c r="T87" s="192">
        <v>80</v>
      </c>
      <c r="U87" s="169">
        <v>9</v>
      </c>
      <c r="V87" s="168">
        <v>3</v>
      </c>
      <c r="W87" s="192">
        <v>33.299999999999997</v>
      </c>
      <c r="X87" s="169">
        <v>8</v>
      </c>
      <c r="Y87" s="168">
        <v>3</v>
      </c>
      <c r="Z87" s="192">
        <v>37.5</v>
      </c>
      <c r="AA87" s="169">
        <v>5</v>
      </c>
      <c r="AB87" s="168">
        <v>3</v>
      </c>
      <c r="AC87" s="192">
        <v>60</v>
      </c>
      <c r="AD87" s="169">
        <v>5</v>
      </c>
      <c r="AE87" s="168">
        <v>3</v>
      </c>
      <c r="AF87" s="192">
        <v>60</v>
      </c>
    </row>
    <row r="88" spans="1:32" ht="15" customHeight="1">
      <c r="A88" s="228"/>
      <c r="B88" s="79" t="s">
        <v>36</v>
      </c>
      <c r="C88" s="170">
        <v>9</v>
      </c>
      <c r="D88" s="171">
        <v>4</v>
      </c>
      <c r="E88" s="193">
        <v>44.4</v>
      </c>
      <c r="F88" s="170">
        <v>9</v>
      </c>
      <c r="G88" s="171">
        <v>4</v>
      </c>
      <c r="H88" s="193">
        <v>44.4</v>
      </c>
      <c r="I88" s="170">
        <v>13</v>
      </c>
      <c r="J88" s="171">
        <v>6</v>
      </c>
      <c r="K88" s="193">
        <v>46.2</v>
      </c>
      <c r="L88" s="170">
        <v>12</v>
      </c>
      <c r="M88" s="171">
        <v>5</v>
      </c>
      <c r="N88" s="193">
        <v>41.7</v>
      </c>
      <c r="O88" s="170">
        <v>14</v>
      </c>
      <c r="P88" s="171">
        <v>9</v>
      </c>
      <c r="Q88" s="193">
        <v>64.3</v>
      </c>
      <c r="R88" s="170">
        <v>14</v>
      </c>
      <c r="S88" s="171">
        <v>9</v>
      </c>
      <c r="T88" s="193">
        <v>64.3</v>
      </c>
      <c r="U88" s="170">
        <v>13</v>
      </c>
      <c r="V88" s="171">
        <v>4</v>
      </c>
      <c r="W88" s="193">
        <v>30.8</v>
      </c>
      <c r="X88" s="170">
        <v>12</v>
      </c>
      <c r="Y88" s="171">
        <v>4</v>
      </c>
      <c r="Z88" s="193">
        <v>33.299999999999997</v>
      </c>
      <c r="AA88" s="170">
        <v>12</v>
      </c>
      <c r="AB88" s="171">
        <v>7</v>
      </c>
      <c r="AC88" s="193">
        <v>58.3</v>
      </c>
      <c r="AD88" s="170">
        <v>11</v>
      </c>
      <c r="AE88" s="171">
        <v>6</v>
      </c>
      <c r="AF88" s="193">
        <v>54.5</v>
      </c>
    </row>
    <row r="89" spans="1:32" ht="15" customHeight="1">
      <c r="A89" s="33" t="s">
        <v>7</v>
      </c>
      <c r="B89" s="226" t="s">
        <v>37</v>
      </c>
      <c r="C89" s="169">
        <v>423</v>
      </c>
      <c r="D89" s="168">
        <v>200</v>
      </c>
      <c r="E89" s="192">
        <v>47.3</v>
      </c>
      <c r="F89" s="169">
        <v>201</v>
      </c>
      <c r="G89" s="168">
        <v>133</v>
      </c>
      <c r="H89" s="192">
        <v>66.2</v>
      </c>
      <c r="I89" s="169">
        <v>484</v>
      </c>
      <c r="J89" s="168">
        <v>261</v>
      </c>
      <c r="K89" s="192">
        <v>53.9</v>
      </c>
      <c r="L89" s="169">
        <v>235</v>
      </c>
      <c r="M89" s="168">
        <v>157</v>
      </c>
      <c r="N89" s="192">
        <v>66.8</v>
      </c>
      <c r="O89" s="169">
        <v>429</v>
      </c>
      <c r="P89" s="168">
        <v>224</v>
      </c>
      <c r="Q89" s="192">
        <v>52.2</v>
      </c>
      <c r="R89" s="169">
        <v>232</v>
      </c>
      <c r="S89" s="168">
        <v>158</v>
      </c>
      <c r="T89" s="192">
        <v>68.099999999999994</v>
      </c>
      <c r="U89" s="169">
        <v>504</v>
      </c>
      <c r="V89" s="168">
        <v>249</v>
      </c>
      <c r="W89" s="192">
        <v>49.4</v>
      </c>
      <c r="X89" s="169">
        <v>221</v>
      </c>
      <c r="Y89" s="168">
        <v>149</v>
      </c>
      <c r="Z89" s="192">
        <v>67.400000000000006</v>
      </c>
      <c r="AA89" s="169">
        <v>475</v>
      </c>
      <c r="AB89" s="168">
        <v>265</v>
      </c>
      <c r="AC89" s="192">
        <v>55.8</v>
      </c>
      <c r="AD89" s="169">
        <v>225</v>
      </c>
      <c r="AE89" s="168">
        <v>163</v>
      </c>
      <c r="AF89" s="192">
        <v>72.400000000000006</v>
      </c>
    </row>
    <row r="90" spans="1:32" ht="15" customHeight="1">
      <c r="A90" s="33"/>
      <c r="B90" s="226" t="s">
        <v>405</v>
      </c>
      <c r="C90" s="169">
        <v>131</v>
      </c>
      <c r="D90" s="168">
        <v>48</v>
      </c>
      <c r="E90" s="192">
        <v>36.6</v>
      </c>
      <c r="F90" s="169">
        <v>82</v>
      </c>
      <c r="G90" s="168">
        <v>43</v>
      </c>
      <c r="H90" s="192">
        <v>52.4</v>
      </c>
      <c r="I90" s="169">
        <v>134</v>
      </c>
      <c r="J90" s="168">
        <v>71</v>
      </c>
      <c r="K90" s="192">
        <v>53</v>
      </c>
      <c r="L90" s="169">
        <v>107</v>
      </c>
      <c r="M90" s="168">
        <v>61</v>
      </c>
      <c r="N90" s="192">
        <v>57</v>
      </c>
      <c r="O90" s="169">
        <v>153</v>
      </c>
      <c r="P90" s="168">
        <v>103</v>
      </c>
      <c r="Q90" s="192">
        <v>67.3</v>
      </c>
      <c r="R90" s="169">
        <v>106</v>
      </c>
      <c r="S90" s="168">
        <v>79</v>
      </c>
      <c r="T90" s="192">
        <v>74.5</v>
      </c>
      <c r="U90" s="169">
        <v>169</v>
      </c>
      <c r="V90" s="168">
        <v>92</v>
      </c>
      <c r="W90" s="192">
        <v>54.4</v>
      </c>
      <c r="X90" s="169">
        <v>116</v>
      </c>
      <c r="Y90" s="168">
        <v>71</v>
      </c>
      <c r="Z90" s="192">
        <v>61.2</v>
      </c>
      <c r="AA90" s="169">
        <v>144</v>
      </c>
      <c r="AB90" s="168">
        <v>82</v>
      </c>
      <c r="AC90" s="192">
        <v>56.9</v>
      </c>
      <c r="AD90" s="169">
        <v>97</v>
      </c>
      <c r="AE90" s="168">
        <v>68</v>
      </c>
      <c r="AF90" s="192">
        <v>70.099999999999994</v>
      </c>
    </row>
    <row r="91" spans="1:32" ht="15" customHeight="1">
      <c r="A91" s="228"/>
      <c r="B91" s="79" t="s">
        <v>36</v>
      </c>
      <c r="C91" s="170">
        <v>554</v>
      </c>
      <c r="D91" s="171">
        <v>248</v>
      </c>
      <c r="E91" s="193">
        <v>44.8</v>
      </c>
      <c r="F91" s="170">
        <v>239</v>
      </c>
      <c r="G91" s="171">
        <v>156</v>
      </c>
      <c r="H91" s="193">
        <v>65.3</v>
      </c>
      <c r="I91" s="170">
        <v>618</v>
      </c>
      <c r="J91" s="171">
        <v>332</v>
      </c>
      <c r="K91" s="193">
        <v>53.7</v>
      </c>
      <c r="L91" s="170">
        <v>289</v>
      </c>
      <c r="M91" s="171">
        <v>187</v>
      </c>
      <c r="N91" s="193">
        <v>64.7</v>
      </c>
      <c r="O91" s="170">
        <v>582</v>
      </c>
      <c r="P91" s="171">
        <v>327</v>
      </c>
      <c r="Q91" s="193">
        <v>56.2</v>
      </c>
      <c r="R91" s="170">
        <v>286</v>
      </c>
      <c r="S91" s="171">
        <v>209</v>
      </c>
      <c r="T91" s="193">
        <v>73.099999999999994</v>
      </c>
      <c r="U91" s="170">
        <v>673</v>
      </c>
      <c r="V91" s="171">
        <v>341</v>
      </c>
      <c r="W91" s="193">
        <v>50.7</v>
      </c>
      <c r="X91" s="170">
        <v>276</v>
      </c>
      <c r="Y91" s="171">
        <v>189</v>
      </c>
      <c r="Z91" s="193">
        <v>68.5</v>
      </c>
      <c r="AA91" s="170">
        <v>619</v>
      </c>
      <c r="AB91" s="171">
        <v>347</v>
      </c>
      <c r="AC91" s="193">
        <v>56.1</v>
      </c>
      <c r="AD91" s="170">
        <v>260</v>
      </c>
      <c r="AE91" s="171">
        <v>194</v>
      </c>
      <c r="AF91" s="193">
        <v>74.599999999999994</v>
      </c>
    </row>
    <row r="92" spans="1:32" ht="15" customHeight="1">
      <c r="A92" s="33" t="s">
        <v>8</v>
      </c>
      <c r="B92" s="226" t="s">
        <v>41</v>
      </c>
      <c r="C92" s="169">
        <v>711</v>
      </c>
      <c r="D92" s="168">
        <v>314</v>
      </c>
      <c r="E92" s="192">
        <v>44.2</v>
      </c>
      <c r="F92" s="169">
        <v>186</v>
      </c>
      <c r="G92" s="168">
        <v>107</v>
      </c>
      <c r="H92" s="192">
        <v>57.5</v>
      </c>
      <c r="I92" s="169">
        <v>755</v>
      </c>
      <c r="J92" s="168">
        <v>313</v>
      </c>
      <c r="K92" s="192">
        <v>41.5</v>
      </c>
      <c r="L92" s="169">
        <v>189</v>
      </c>
      <c r="M92" s="168">
        <v>104</v>
      </c>
      <c r="N92" s="192">
        <v>55</v>
      </c>
      <c r="O92" s="169">
        <v>1017</v>
      </c>
      <c r="P92" s="168">
        <v>447</v>
      </c>
      <c r="Q92" s="192">
        <v>44</v>
      </c>
      <c r="R92" s="169">
        <v>245</v>
      </c>
      <c r="S92" s="168">
        <v>141</v>
      </c>
      <c r="T92" s="192">
        <v>57.6</v>
      </c>
      <c r="U92" s="169">
        <v>1196</v>
      </c>
      <c r="V92" s="168">
        <v>552</v>
      </c>
      <c r="W92" s="192">
        <v>46.2</v>
      </c>
      <c r="X92" s="169">
        <v>259</v>
      </c>
      <c r="Y92" s="168">
        <v>144</v>
      </c>
      <c r="Z92" s="192">
        <v>55.6</v>
      </c>
      <c r="AA92" s="169">
        <v>1120</v>
      </c>
      <c r="AB92" s="168">
        <v>537</v>
      </c>
      <c r="AC92" s="192">
        <v>47.9</v>
      </c>
      <c r="AD92" s="169">
        <v>247</v>
      </c>
      <c r="AE92" s="168">
        <v>148</v>
      </c>
      <c r="AF92" s="192">
        <v>59.9</v>
      </c>
    </row>
    <row r="93" spans="1:32" ht="15" customHeight="1">
      <c r="A93" s="33"/>
      <c r="B93" s="226" t="s">
        <v>44</v>
      </c>
      <c r="C93" s="169">
        <v>0</v>
      </c>
      <c r="D93" s="168">
        <v>0</v>
      </c>
      <c r="E93" s="192">
        <v>0</v>
      </c>
      <c r="F93" s="169">
        <v>0</v>
      </c>
      <c r="G93" s="168">
        <v>0</v>
      </c>
      <c r="H93" s="192">
        <v>0</v>
      </c>
      <c r="I93" s="169">
        <v>2</v>
      </c>
      <c r="J93" s="168">
        <v>0</v>
      </c>
      <c r="K93" s="192">
        <v>0</v>
      </c>
      <c r="L93" s="169">
        <v>2</v>
      </c>
      <c r="M93" s="168">
        <v>0</v>
      </c>
      <c r="N93" s="192">
        <v>0</v>
      </c>
      <c r="O93" s="169">
        <v>8</v>
      </c>
      <c r="P93" s="168">
        <v>6</v>
      </c>
      <c r="Q93" s="192">
        <v>75</v>
      </c>
      <c r="R93" s="169">
        <v>6</v>
      </c>
      <c r="S93" s="168">
        <v>4</v>
      </c>
      <c r="T93" s="192">
        <v>66.7</v>
      </c>
      <c r="U93" s="169">
        <v>9</v>
      </c>
      <c r="V93" s="168">
        <v>6</v>
      </c>
      <c r="W93" s="192">
        <v>66.7</v>
      </c>
      <c r="X93" s="169">
        <v>7</v>
      </c>
      <c r="Y93" s="168">
        <v>4</v>
      </c>
      <c r="Z93" s="192">
        <v>57.1</v>
      </c>
      <c r="AA93" s="169">
        <v>25</v>
      </c>
      <c r="AB93" s="168">
        <v>18</v>
      </c>
      <c r="AC93" s="192">
        <v>72</v>
      </c>
      <c r="AD93" s="169">
        <v>11</v>
      </c>
      <c r="AE93" s="168">
        <v>10</v>
      </c>
      <c r="AF93" s="192">
        <v>90.9</v>
      </c>
    </row>
    <row r="94" spans="1:32" ht="15" customHeight="1">
      <c r="A94" s="228"/>
      <c r="B94" s="79" t="s">
        <v>36</v>
      </c>
      <c r="C94" s="170">
        <v>711</v>
      </c>
      <c r="D94" s="171">
        <v>314</v>
      </c>
      <c r="E94" s="193">
        <v>44.2</v>
      </c>
      <c r="F94" s="170">
        <v>186</v>
      </c>
      <c r="G94" s="171">
        <v>107</v>
      </c>
      <c r="H94" s="193">
        <v>57.5</v>
      </c>
      <c r="I94" s="170">
        <v>757</v>
      </c>
      <c r="J94" s="171">
        <v>313</v>
      </c>
      <c r="K94" s="193">
        <v>41.3</v>
      </c>
      <c r="L94" s="170">
        <v>190</v>
      </c>
      <c r="M94" s="171">
        <v>104</v>
      </c>
      <c r="N94" s="193">
        <v>54.7</v>
      </c>
      <c r="O94" s="170">
        <v>1025</v>
      </c>
      <c r="P94" s="171">
        <v>453</v>
      </c>
      <c r="Q94" s="193">
        <v>44.2</v>
      </c>
      <c r="R94" s="170">
        <v>248</v>
      </c>
      <c r="S94" s="171">
        <v>144</v>
      </c>
      <c r="T94" s="193">
        <v>58.1</v>
      </c>
      <c r="U94" s="170">
        <v>1205</v>
      </c>
      <c r="V94" s="171">
        <v>558</v>
      </c>
      <c r="W94" s="193">
        <v>46.3</v>
      </c>
      <c r="X94" s="170">
        <v>264</v>
      </c>
      <c r="Y94" s="171">
        <v>147</v>
      </c>
      <c r="Z94" s="193">
        <v>55.7</v>
      </c>
      <c r="AA94" s="170">
        <v>1145</v>
      </c>
      <c r="AB94" s="171">
        <v>555</v>
      </c>
      <c r="AC94" s="193">
        <v>48.5</v>
      </c>
      <c r="AD94" s="170">
        <v>253</v>
      </c>
      <c r="AE94" s="171">
        <v>156</v>
      </c>
      <c r="AF94" s="193">
        <v>61.7</v>
      </c>
    </row>
    <row r="95" spans="1:32" ht="15" customHeight="1">
      <c r="A95" s="38" t="s">
        <v>9</v>
      </c>
      <c r="B95" s="422" t="s">
        <v>180</v>
      </c>
      <c r="C95" s="172">
        <v>1</v>
      </c>
      <c r="D95" s="173">
        <v>1</v>
      </c>
      <c r="E95" s="191">
        <v>100</v>
      </c>
      <c r="F95" s="172">
        <v>1</v>
      </c>
      <c r="G95" s="173">
        <v>1</v>
      </c>
      <c r="H95" s="191">
        <v>100</v>
      </c>
      <c r="I95" s="172">
        <v>0</v>
      </c>
      <c r="J95" s="173">
        <v>0</v>
      </c>
      <c r="K95" s="191">
        <v>0</v>
      </c>
      <c r="L95" s="172">
        <v>0</v>
      </c>
      <c r="M95" s="173">
        <v>0</v>
      </c>
      <c r="N95" s="191">
        <v>0</v>
      </c>
      <c r="O95" s="172">
        <v>0</v>
      </c>
      <c r="P95" s="173">
        <v>0</v>
      </c>
      <c r="Q95" s="191">
        <v>0</v>
      </c>
      <c r="R95" s="172">
        <v>0</v>
      </c>
      <c r="S95" s="173">
        <v>0</v>
      </c>
      <c r="T95" s="191">
        <v>0</v>
      </c>
      <c r="U95" s="172">
        <v>0</v>
      </c>
      <c r="V95" s="173">
        <v>0</v>
      </c>
      <c r="W95" s="191">
        <v>0</v>
      </c>
      <c r="X95" s="172">
        <v>0</v>
      </c>
      <c r="Y95" s="173">
        <v>0</v>
      </c>
      <c r="Z95" s="191">
        <v>0</v>
      </c>
      <c r="AA95" s="172">
        <v>0</v>
      </c>
      <c r="AB95" s="173">
        <v>0</v>
      </c>
      <c r="AC95" s="191">
        <v>0</v>
      </c>
      <c r="AD95" s="172">
        <v>0</v>
      </c>
      <c r="AE95" s="173">
        <v>0</v>
      </c>
      <c r="AF95" s="191">
        <v>0</v>
      </c>
    </row>
    <row r="96" spans="1:32" ht="15" customHeight="1">
      <c r="A96" s="33"/>
      <c r="B96" s="226" t="s">
        <v>181</v>
      </c>
      <c r="C96" s="169">
        <v>2</v>
      </c>
      <c r="D96" s="168">
        <v>2</v>
      </c>
      <c r="E96" s="192">
        <v>100</v>
      </c>
      <c r="F96" s="169">
        <v>2</v>
      </c>
      <c r="G96" s="168">
        <v>2</v>
      </c>
      <c r="H96" s="192">
        <v>100</v>
      </c>
      <c r="I96" s="169">
        <v>1</v>
      </c>
      <c r="J96" s="168">
        <v>1</v>
      </c>
      <c r="K96" s="192">
        <v>100</v>
      </c>
      <c r="L96" s="169">
        <v>1</v>
      </c>
      <c r="M96" s="168">
        <v>1</v>
      </c>
      <c r="N96" s="192">
        <v>100</v>
      </c>
      <c r="O96" s="169">
        <v>1</v>
      </c>
      <c r="P96" s="168">
        <v>1</v>
      </c>
      <c r="Q96" s="192">
        <v>100</v>
      </c>
      <c r="R96" s="169">
        <v>1</v>
      </c>
      <c r="S96" s="168">
        <v>1</v>
      </c>
      <c r="T96" s="192">
        <v>100</v>
      </c>
      <c r="U96" s="169">
        <v>5</v>
      </c>
      <c r="V96" s="168">
        <v>4</v>
      </c>
      <c r="W96" s="192">
        <v>80</v>
      </c>
      <c r="X96" s="169">
        <v>5</v>
      </c>
      <c r="Y96" s="168">
        <v>4</v>
      </c>
      <c r="Z96" s="192">
        <v>80</v>
      </c>
      <c r="AA96" s="169">
        <v>5</v>
      </c>
      <c r="AB96" s="168">
        <v>5</v>
      </c>
      <c r="AC96" s="192">
        <v>100</v>
      </c>
      <c r="AD96" s="169">
        <v>4</v>
      </c>
      <c r="AE96" s="168">
        <v>4</v>
      </c>
      <c r="AF96" s="192">
        <v>100</v>
      </c>
    </row>
    <row r="97" spans="1:32" ht="15" customHeight="1">
      <c r="A97" s="39"/>
      <c r="B97" s="79" t="s">
        <v>36</v>
      </c>
      <c r="C97" s="170">
        <v>3</v>
      </c>
      <c r="D97" s="171">
        <v>3</v>
      </c>
      <c r="E97" s="193">
        <v>100</v>
      </c>
      <c r="F97" s="170">
        <v>3</v>
      </c>
      <c r="G97" s="171">
        <v>3</v>
      </c>
      <c r="H97" s="193">
        <v>100</v>
      </c>
      <c r="I97" s="170">
        <v>1</v>
      </c>
      <c r="J97" s="171">
        <v>1</v>
      </c>
      <c r="K97" s="193">
        <v>100</v>
      </c>
      <c r="L97" s="170">
        <v>1</v>
      </c>
      <c r="M97" s="171">
        <v>1</v>
      </c>
      <c r="N97" s="193">
        <v>100</v>
      </c>
      <c r="O97" s="170">
        <v>1</v>
      </c>
      <c r="P97" s="171">
        <v>1</v>
      </c>
      <c r="Q97" s="193">
        <v>100</v>
      </c>
      <c r="R97" s="170">
        <v>1</v>
      </c>
      <c r="S97" s="171">
        <v>1</v>
      </c>
      <c r="T97" s="193">
        <v>100</v>
      </c>
      <c r="U97" s="170">
        <v>5</v>
      </c>
      <c r="V97" s="171">
        <v>4</v>
      </c>
      <c r="W97" s="193">
        <v>80</v>
      </c>
      <c r="X97" s="170">
        <v>5</v>
      </c>
      <c r="Y97" s="171">
        <v>4</v>
      </c>
      <c r="Z97" s="193">
        <v>80</v>
      </c>
      <c r="AA97" s="170">
        <v>5</v>
      </c>
      <c r="AB97" s="171">
        <v>5</v>
      </c>
      <c r="AC97" s="193">
        <v>100</v>
      </c>
      <c r="AD97" s="170">
        <v>4</v>
      </c>
      <c r="AE97" s="171">
        <v>4</v>
      </c>
      <c r="AF97" s="193">
        <v>100</v>
      </c>
    </row>
    <row r="98" spans="1:32" ht="15" customHeight="1">
      <c r="A98" s="33" t="s">
        <v>10</v>
      </c>
      <c r="B98" s="226" t="s">
        <v>50</v>
      </c>
      <c r="C98" s="169">
        <v>31</v>
      </c>
      <c r="D98" s="168">
        <v>14</v>
      </c>
      <c r="E98" s="192">
        <v>45.2</v>
      </c>
      <c r="F98" s="169">
        <v>27</v>
      </c>
      <c r="G98" s="168">
        <v>12</v>
      </c>
      <c r="H98" s="192">
        <v>44.4</v>
      </c>
      <c r="I98" s="169">
        <v>53</v>
      </c>
      <c r="J98" s="168">
        <v>34</v>
      </c>
      <c r="K98" s="192">
        <v>64.2</v>
      </c>
      <c r="L98" s="169">
        <v>44</v>
      </c>
      <c r="M98" s="168">
        <v>30</v>
      </c>
      <c r="N98" s="192">
        <v>68.2</v>
      </c>
      <c r="O98" s="169">
        <v>35</v>
      </c>
      <c r="P98" s="168">
        <v>23</v>
      </c>
      <c r="Q98" s="192">
        <v>65.7</v>
      </c>
      <c r="R98" s="169">
        <v>31</v>
      </c>
      <c r="S98" s="168">
        <v>22</v>
      </c>
      <c r="T98" s="192">
        <v>71</v>
      </c>
      <c r="U98" s="169">
        <v>27</v>
      </c>
      <c r="V98" s="168">
        <v>15</v>
      </c>
      <c r="W98" s="192">
        <v>55.6</v>
      </c>
      <c r="X98" s="169">
        <v>27</v>
      </c>
      <c r="Y98" s="168">
        <v>15</v>
      </c>
      <c r="Z98" s="192">
        <v>55.6</v>
      </c>
      <c r="AA98" s="169">
        <v>31</v>
      </c>
      <c r="AB98" s="168">
        <v>21</v>
      </c>
      <c r="AC98" s="192">
        <v>67.7</v>
      </c>
      <c r="AD98" s="169">
        <v>27</v>
      </c>
      <c r="AE98" s="168">
        <v>20</v>
      </c>
      <c r="AF98" s="192">
        <v>74.099999999999994</v>
      </c>
    </row>
    <row r="99" spans="1:32" ht="15" customHeight="1">
      <c r="A99" s="33"/>
      <c r="B99" s="226" t="s">
        <v>182</v>
      </c>
      <c r="C99" s="169">
        <v>0</v>
      </c>
      <c r="D99" s="168">
        <v>0</v>
      </c>
      <c r="E99" s="192">
        <v>0</v>
      </c>
      <c r="F99" s="169">
        <v>0</v>
      </c>
      <c r="G99" s="168">
        <v>0</v>
      </c>
      <c r="H99" s="192">
        <v>0</v>
      </c>
      <c r="I99" s="169">
        <v>1</v>
      </c>
      <c r="J99" s="168">
        <v>1</v>
      </c>
      <c r="K99" s="192">
        <v>100</v>
      </c>
      <c r="L99" s="169">
        <v>1</v>
      </c>
      <c r="M99" s="168">
        <v>1</v>
      </c>
      <c r="N99" s="192">
        <v>100</v>
      </c>
      <c r="O99" s="169">
        <v>0</v>
      </c>
      <c r="P99" s="168">
        <v>0</v>
      </c>
      <c r="Q99" s="192">
        <v>0</v>
      </c>
      <c r="R99" s="169">
        <v>0</v>
      </c>
      <c r="S99" s="168">
        <v>0</v>
      </c>
      <c r="T99" s="192">
        <v>0</v>
      </c>
      <c r="U99" s="169">
        <v>0</v>
      </c>
      <c r="V99" s="168">
        <v>0</v>
      </c>
      <c r="W99" s="192">
        <v>0</v>
      </c>
      <c r="X99" s="169">
        <v>0</v>
      </c>
      <c r="Y99" s="168">
        <v>0</v>
      </c>
      <c r="Z99" s="192">
        <v>0</v>
      </c>
      <c r="AA99" s="169">
        <v>1</v>
      </c>
      <c r="AB99" s="168">
        <v>1</v>
      </c>
      <c r="AC99" s="192">
        <v>100</v>
      </c>
      <c r="AD99" s="169">
        <v>1</v>
      </c>
      <c r="AE99" s="168">
        <v>1</v>
      </c>
      <c r="AF99" s="192">
        <v>100</v>
      </c>
    </row>
    <row r="100" spans="1:32" ht="16.5" customHeight="1">
      <c r="A100" s="228"/>
      <c r="B100" s="79" t="s">
        <v>36</v>
      </c>
      <c r="C100" s="170">
        <v>31</v>
      </c>
      <c r="D100" s="171">
        <v>14</v>
      </c>
      <c r="E100" s="193">
        <v>45.2</v>
      </c>
      <c r="F100" s="170">
        <v>27</v>
      </c>
      <c r="G100" s="171">
        <v>12</v>
      </c>
      <c r="H100" s="193">
        <v>44.4</v>
      </c>
      <c r="I100" s="170">
        <v>54</v>
      </c>
      <c r="J100" s="171">
        <v>35</v>
      </c>
      <c r="K100" s="193">
        <v>64.8</v>
      </c>
      <c r="L100" s="170">
        <v>45</v>
      </c>
      <c r="M100" s="171">
        <v>31</v>
      </c>
      <c r="N100" s="193">
        <v>68.900000000000006</v>
      </c>
      <c r="O100" s="170">
        <v>35</v>
      </c>
      <c r="P100" s="171">
        <v>23</v>
      </c>
      <c r="Q100" s="193">
        <v>65.7</v>
      </c>
      <c r="R100" s="170">
        <v>31</v>
      </c>
      <c r="S100" s="171">
        <v>22</v>
      </c>
      <c r="T100" s="193">
        <v>71</v>
      </c>
      <c r="U100" s="170">
        <v>27</v>
      </c>
      <c r="V100" s="171">
        <v>15</v>
      </c>
      <c r="W100" s="193">
        <v>55.6</v>
      </c>
      <c r="X100" s="170">
        <v>27</v>
      </c>
      <c r="Y100" s="171">
        <v>15</v>
      </c>
      <c r="Z100" s="193">
        <v>55.6</v>
      </c>
      <c r="AA100" s="170">
        <v>32</v>
      </c>
      <c r="AB100" s="171">
        <v>22</v>
      </c>
      <c r="AC100" s="193">
        <v>68.8</v>
      </c>
      <c r="AD100" s="170">
        <v>28</v>
      </c>
      <c r="AE100" s="171">
        <v>21</v>
      </c>
      <c r="AF100" s="193">
        <v>75</v>
      </c>
    </row>
    <row r="101" spans="1:32" ht="15" customHeight="1">
      <c r="A101" s="34" t="s">
        <v>11</v>
      </c>
      <c r="B101" s="36" t="s">
        <v>54</v>
      </c>
      <c r="C101" s="179">
        <v>0</v>
      </c>
      <c r="D101" s="178">
        <v>0</v>
      </c>
      <c r="E101" s="194">
        <v>0</v>
      </c>
      <c r="F101" s="179">
        <v>0</v>
      </c>
      <c r="G101" s="178">
        <v>0</v>
      </c>
      <c r="H101" s="194">
        <v>0</v>
      </c>
      <c r="I101" s="179">
        <v>1</v>
      </c>
      <c r="J101" s="178">
        <v>1</v>
      </c>
      <c r="K101" s="194">
        <v>100</v>
      </c>
      <c r="L101" s="179">
        <v>1</v>
      </c>
      <c r="M101" s="178">
        <v>1</v>
      </c>
      <c r="N101" s="194">
        <v>100</v>
      </c>
      <c r="O101" s="179">
        <v>0</v>
      </c>
      <c r="P101" s="178">
        <v>0</v>
      </c>
      <c r="Q101" s="194">
        <v>0</v>
      </c>
      <c r="R101" s="179">
        <v>0</v>
      </c>
      <c r="S101" s="178">
        <v>0</v>
      </c>
      <c r="T101" s="194">
        <v>0</v>
      </c>
      <c r="U101" s="179">
        <v>0</v>
      </c>
      <c r="V101" s="178">
        <v>0</v>
      </c>
      <c r="W101" s="194">
        <v>0</v>
      </c>
      <c r="X101" s="179">
        <v>0</v>
      </c>
      <c r="Y101" s="178">
        <v>0</v>
      </c>
      <c r="Z101" s="194">
        <v>0</v>
      </c>
      <c r="AA101" s="179">
        <v>0</v>
      </c>
      <c r="AB101" s="178">
        <v>0</v>
      </c>
      <c r="AC101" s="194">
        <v>0</v>
      </c>
      <c r="AD101" s="179">
        <v>0</v>
      </c>
      <c r="AE101" s="178">
        <v>0</v>
      </c>
      <c r="AF101" s="194">
        <v>0</v>
      </c>
    </row>
    <row r="102" spans="1:32" ht="15" customHeight="1">
      <c r="A102" s="34" t="s">
        <v>12</v>
      </c>
      <c r="B102" s="36" t="s">
        <v>12</v>
      </c>
      <c r="C102" s="179">
        <v>1</v>
      </c>
      <c r="D102" s="178">
        <v>1</v>
      </c>
      <c r="E102" s="194">
        <v>100</v>
      </c>
      <c r="F102" s="179">
        <v>1</v>
      </c>
      <c r="G102" s="178">
        <v>1</v>
      </c>
      <c r="H102" s="194">
        <v>100</v>
      </c>
      <c r="I102" s="179">
        <v>2</v>
      </c>
      <c r="J102" s="178">
        <v>2</v>
      </c>
      <c r="K102" s="194">
        <v>100</v>
      </c>
      <c r="L102" s="179">
        <v>2</v>
      </c>
      <c r="M102" s="178">
        <v>2</v>
      </c>
      <c r="N102" s="194">
        <v>100</v>
      </c>
      <c r="O102" s="179">
        <v>0</v>
      </c>
      <c r="P102" s="178">
        <v>0</v>
      </c>
      <c r="Q102" s="194">
        <v>0</v>
      </c>
      <c r="R102" s="179">
        <v>0</v>
      </c>
      <c r="S102" s="178">
        <v>0</v>
      </c>
      <c r="T102" s="194">
        <v>0</v>
      </c>
      <c r="U102" s="179">
        <v>2</v>
      </c>
      <c r="V102" s="178">
        <v>2</v>
      </c>
      <c r="W102" s="194">
        <v>100</v>
      </c>
      <c r="X102" s="179">
        <v>2</v>
      </c>
      <c r="Y102" s="178">
        <v>2</v>
      </c>
      <c r="Z102" s="194">
        <v>100</v>
      </c>
      <c r="AA102" s="179">
        <v>5</v>
      </c>
      <c r="AB102" s="178">
        <v>3</v>
      </c>
      <c r="AC102" s="194">
        <v>60</v>
      </c>
      <c r="AD102" s="179">
        <v>5</v>
      </c>
      <c r="AE102" s="178">
        <v>3</v>
      </c>
      <c r="AF102" s="194">
        <v>60</v>
      </c>
    </row>
    <row r="103" spans="1:32" ht="15" customHeight="1">
      <c r="A103" s="34" t="s">
        <v>13</v>
      </c>
      <c r="B103" s="36" t="s">
        <v>60</v>
      </c>
      <c r="C103" s="179">
        <v>0</v>
      </c>
      <c r="D103" s="178">
        <v>0</v>
      </c>
      <c r="E103" s="194">
        <v>0</v>
      </c>
      <c r="F103" s="179">
        <v>0</v>
      </c>
      <c r="G103" s="178">
        <v>0</v>
      </c>
      <c r="H103" s="194">
        <v>0</v>
      </c>
      <c r="I103" s="179">
        <v>1</v>
      </c>
      <c r="J103" s="178">
        <v>0</v>
      </c>
      <c r="K103" s="194">
        <v>0</v>
      </c>
      <c r="L103" s="179">
        <v>1</v>
      </c>
      <c r="M103" s="178">
        <v>0</v>
      </c>
      <c r="N103" s="194">
        <v>0</v>
      </c>
      <c r="O103" s="179">
        <v>0</v>
      </c>
      <c r="P103" s="178">
        <v>0</v>
      </c>
      <c r="Q103" s="194">
        <v>0</v>
      </c>
      <c r="R103" s="179">
        <v>0</v>
      </c>
      <c r="S103" s="178">
        <v>0</v>
      </c>
      <c r="T103" s="194">
        <v>0</v>
      </c>
      <c r="U103" s="179">
        <v>1</v>
      </c>
      <c r="V103" s="178">
        <v>0</v>
      </c>
      <c r="W103" s="194">
        <v>0</v>
      </c>
      <c r="X103" s="179">
        <v>1</v>
      </c>
      <c r="Y103" s="178">
        <v>0</v>
      </c>
      <c r="Z103" s="194">
        <v>0</v>
      </c>
      <c r="AA103" s="179">
        <v>0</v>
      </c>
      <c r="AB103" s="178">
        <v>0</v>
      </c>
      <c r="AC103" s="194">
        <v>0</v>
      </c>
      <c r="AD103" s="179">
        <v>0</v>
      </c>
      <c r="AE103" s="178">
        <v>0</v>
      </c>
      <c r="AF103" s="194">
        <v>0</v>
      </c>
    </row>
    <row r="104" spans="1:32" ht="14.25" customHeight="1">
      <c r="A104" s="34" t="s">
        <v>16</v>
      </c>
      <c r="B104" s="36" t="s">
        <v>186</v>
      </c>
      <c r="C104" s="179">
        <v>6</v>
      </c>
      <c r="D104" s="178">
        <v>4</v>
      </c>
      <c r="E104" s="194">
        <v>66.7</v>
      </c>
      <c r="F104" s="179">
        <v>5</v>
      </c>
      <c r="G104" s="178">
        <v>4</v>
      </c>
      <c r="H104" s="194">
        <v>80</v>
      </c>
      <c r="I104" s="179">
        <v>2</v>
      </c>
      <c r="J104" s="178">
        <v>2</v>
      </c>
      <c r="K104" s="194">
        <v>100</v>
      </c>
      <c r="L104" s="179">
        <v>2</v>
      </c>
      <c r="M104" s="178">
        <v>2</v>
      </c>
      <c r="N104" s="194">
        <v>100</v>
      </c>
      <c r="O104" s="179">
        <v>2</v>
      </c>
      <c r="P104" s="178">
        <v>2</v>
      </c>
      <c r="Q104" s="194">
        <v>100</v>
      </c>
      <c r="R104" s="179">
        <v>2</v>
      </c>
      <c r="S104" s="178">
        <v>2</v>
      </c>
      <c r="T104" s="194">
        <v>100</v>
      </c>
      <c r="U104" s="179">
        <v>1</v>
      </c>
      <c r="V104" s="178">
        <v>1</v>
      </c>
      <c r="W104" s="194">
        <v>100</v>
      </c>
      <c r="X104" s="179">
        <v>1</v>
      </c>
      <c r="Y104" s="178">
        <v>1</v>
      </c>
      <c r="Z104" s="194">
        <v>100</v>
      </c>
      <c r="AA104" s="179">
        <v>1</v>
      </c>
      <c r="AB104" s="178">
        <v>1</v>
      </c>
      <c r="AC104" s="194">
        <v>100</v>
      </c>
      <c r="AD104" s="179">
        <v>1</v>
      </c>
      <c r="AE104" s="178">
        <v>1</v>
      </c>
      <c r="AF104" s="194">
        <v>100</v>
      </c>
    </row>
    <row r="105" spans="1:32" ht="15" customHeight="1">
      <c r="A105" s="34" t="s">
        <v>17</v>
      </c>
      <c r="B105" s="36" t="s">
        <v>89</v>
      </c>
      <c r="C105" s="179">
        <v>51</v>
      </c>
      <c r="D105" s="178">
        <v>22</v>
      </c>
      <c r="E105" s="194">
        <v>43.1</v>
      </c>
      <c r="F105" s="179">
        <v>47</v>
      </c>
      <c r="G105" s="178">
        <v>21</v>
      </c>
      <c r="H105" s="194">
        <v>44.7</v>
      </c>
      <c r="I105" s="179">
        <v>61</v>
      </c>
      <c r="J105" s="178">
        <v>29</v>
      </c>
      <c r="K105" s="194">
        <v>47.5</v>
      </c>
      <c r="L105" s="179">
        <v>50</v>
      </c>
      <c r="M105" s="178">
        <v>25</v>
      </c>
      <c r="N105" s="194">
        <v>50</v>
      </c>
      <c r="O105" s="179">
        <v>66</v>
      </c>
      <c r="P105" s="178">
        <v>30</v>
      </c>
      <c r="Q105" s="194">
        <v>45.5</v>
      </c>
      <c r="R105" s="179">
        <v>52</v>
      </c>
      <c r="S105" s="178">
        <v>20</v>
      </c>
      <c r="T105" s="194">
        <v>38.5</v>
      </c>
      <c r="U105" s="179">
        <v>61</v>
      </c>
      <c r="V105" s="178">
        <v>24</v>
      </c>
      <c r="W105" s="194">
        <v>39.299999999999997</v>
      </c>
      <c r="X105" s="179">
        <v>52</v>
      </c>
      <c r="Y105" s="178">
        <v>23</v>
      </c>
      <c r="Z105" s="194">
        <v>44.2</v>
      </c>
      <c r="AA105" s="179">
        <v>83</v>
      </c>
      <c r="AB105" s="178">
        <v>43</v>
      </c>
      <c r="AC105" s="194">
        <v>51.8</v>
      </c>
      <c r="AD105" s="179">
        <v>69</v>
      </c>
      <c r="AE105" s="178">
        <v>37</v>
      </c>
      <c r="AF105" s="194">
        <v>53.6</v>
      </c>
    </row>
    <row r="106" spans="1:32" ht="15.75" customHeight="1">
      <c r="A106" s="34" t="s">
        <v>19</v>
      </c>
      <c r="B106" s="36" t="s">
        <v>112</v>
      </c>
      <c r="C106" s="179">
        <v>1</v>
      </c>
      <c r="D106" s="178">
        <v>1</v>
      </c>
      <c r="E106" s="194">
        <v>100</v>
      </c>
      <c r="F106" s="179">
        <v>1</v>
      </c>
      <c r="G106" s="178">
        <v>1</v>
      </c>
      <c r="H106" s="194">
        <v>100</v>
      </c>
      <c r="I106" s="179">
        <v>0</v>
      </c>
      <c r="J106" s="178">
        <v>0</v>
      </c>
      <c r="K106" s="194">
        <v>0</v>
      </c>
      <c r="L106" s="179">
        <v>0</v>
      </c>
      <c r="M106" s="178">
        <v>0</v>
      </c>
      <c r="N106" s="194">
        <v>0</v>
      </c>
      <c r="O106" s="179">
        <v>0</v>
      </c>
      <c r="P106" s="178">
        <v>0</v>
      </c>
      <c r="Q106" s="194">
        <v>0</v>
      </c>
      <c r="R106" s="179">
        <v>0</v>
      </c>
      <c r="S106" s="178">
        <v>0</v>
      </c>
      <c r="T106" s="194">
        <v>0</v>
      </c>
      <c r="U106" s="179">
        <v>0</v>
      </c>
      <c r="V106" s="178">
        <v>0</v>
      </c>
      <c r="W106" s="194">
        <v>0</v>
      </c>
      <c r="X106" s="179">
        <v>0</v>
      </c>
      <c r="Y106" s="178">
        <v>0</v>
      </c>
      <c r="Z106" s="194">
        <v>0</v>
      </c>
      <c r="AA106" s="179">
        <v>0</v>
      </c>
      <c r="AB106" s="178">
        <v>0</v>
      </c>
      <c r="AC106" s="194">
        <v>0</v>
      </c>
      <c r="AD106" s="179">
        <v>0</v>
      </c>
      <c r="AE106" s="178">
        <v>0</v>
      </c>
      <c r="AF106" s="194">
        <v>0</v>
      </c>
    </row>
    <row r="107" spans="1:32" ht="31.5" customHeight="1">
      <c r="A107" s="290" t="s">
        <v>20</v>
      </c>
      <c r="B107" s="226" t="s">
        <v>188</v>
      </c>
      <c r="C107" s="169">
        <v>144</v>
      </c>
      <c r="D107" s="168">
        <v>97</v>
      </c>
      <c r="E107" s="192">
        <v>67.400000000000006</v>
      </c>
      <c r="F107" s="169">
        <v>92</v>
      </c>
      <c r="G107" s="168">
        <v>75</v>
      </c>
      <c r="H107" s="192">
        <v>81.5</v>
      </c>
      <c r="I107" s="169">
        <v>202</v>
      </c>
      <c r="J107" s="168">
        <v>122</v>
      </c>
      <c r="K107" s="192">
        <v>60.4</v>
      </c>
      <c r="L107" s="169">
        <v>97</v>
      </c>
      <c r="M107" s="168">
        <v>80</v>
      </c>
      <c r="N107" s="192">
        <v>82.5</v>
      </c>
      <c r="O107" s="169">
        <v>145</v>
      </c>
      <c r="P107" s="168">
        <v>115</v>
      </c>
      <c r="Q107" s="192">
        <v>79.3</v>
      </c>
      <c r="R107" s="169">
        <v>93</v>
      </c>
      <c r="S107" s="168">
        <v>84</v>
      </c>
      <c r="T107" s="192">
        <v>90.3</v>
      </c>
      <c r="U107" s="169">
        <v>226</v>
      </c>
      <c r="V107" s="168">
        <v>109</v>
      </c>
      <c r="W107" s="192">
        <v>48.2</v>
      </c>
      <c r="X107" s="169">
        <v>91</v>
      </c>
      <c r="Y107" s="168">
        <v>77</v>
      </c>
      <c r="Z107" s="192">
        <v>84.6</v>
      </c>
      <c r="AA107" s="169">
        <v>164</v>
      </c>
      <c r="AB107" s="168">
        <v>132</v>
      </c>
      <c r="AC107" s="192">
        <v>80.5</v>
      </c>
      <c r="AD107" s="169">
        <v>109</v>
      </c>
      <c r="AE107" s="168">
        <v>95</v>
      </c>
      <c r="AF107" s="192">
        <v>87.2</v>
      </c>
    </row>
    <row r="108" spans="1:32" ht="14.25" customHeight="1">
      <c r="A108" s="33"/>
      <c r="B108" s="226" t="s">
        <v>176</v>
      </c>
      <c r="C108" s="169">
        <v>4</v>
      </c>
      <c r="D108" s="168">
        <v>4</v>
      </c>
      <c r="E108" s="192">
        <v>100</v>
      </c>
      <c r="F108" s="169">
        <v>4</v>
      </c>
      <c r="G108" s="168">
        <v>4</v>
      </c>
      <c r="H108" s="192">
        <v>100</v>
      </c>
      <c r="I108" s="169">
        <v>1</v>
      </c>
      <c r="J108" s="168">
        <v>0</v>
      </c>
      <c r="K108" s="192">
        <v>0</v>
      </c>
      <c r="L108" s="169">
        <v>1</v>
      </c>
      <c r="M108" s="168">
        <v>0</v>
      </c>
      <c r="N108" s="192">
        <v>0</v>
      </c>
      <c r="O108" s="169">
        <v>4</v>
      </c>
      <c r="P108" s="168">
        <v>2</v>
      </c>
      <c r="Q108" s="192">
        <v>50</v>
      </c>
      <c r="R108" s="169">
        <v>3</v>
      </c>
      <c r="S108" s="168">
        <v>2</v>
      </c>
      <c r="T108" s="192">
        <v>66.7</v>
      </c>
      <c r="U108" s="169">
        <v>1</v>
      </c>
      <c r="V108" s="168">
        <v>0</v>
      </c>
      <c r="W108" s="192">
        <v>0</v>
      </c>
      <c r="X108" s="169">
        <v>1</v>
      </c>
      <c r="Y108" s="168">
        <v>0</v>
      </c>
      <c r="Z108" s="192">
        <v>0</v>
      </c>
      <c r="AA108" s="169">
        <v>0</v>
      </c>
      <c r="AB108" s="168">
        <v>0</v>
      </c>
      <c r="AC108" s="192">
        <v>0</v>
      </c>
      <c r="AD108" s="169">
        <v>0</v>
      </c>
      <c r="AE108" s="168">
        <v>0</v>
      </c>
      <c r="AF108" s="192">
        <v>0</v>
      </c>
    </row>
    <row r="109" spans="1:32" ht="15" customHeight="1">
      <c r="A109" s="228"/>
      <c r="B109" s="79" t="s">
        <v>36</v>
      </c>
      <c r="C109" s="170">
        <v>148</v>
      </c>
      <c r="D109" s="171">
        <v>101</v>
      </c>
      <c r="E109" s="193">
        <v>68.2</v>
      </c>
      <c r="F109" s="170">
        <v>95</v>
      </c>
      <c r="G109" s="171">
        <v>78</v>
      </c>
      <c r="H109" s="193">
        <v>82.1</v>
      </c>
      <c r="I109" s="170">
        <v>203</v>
      </c>
      <c r="J109" s="171">
        <v>122</v>
      </c>
      <c r="K109" s="193">
        <v>60.1</v>
      </c>
      <c r="L109" s="170">
        <v>97</v>
      </c>
      <c r="M109" s="171">
        <v>80</v>
      </c>
      <c r="N109" s="193">
        <v>82.5</v>
      </c>
      <c r="O109" s="170">
        <v>149</v>
      </c>
      <c r="P109" s="171">
        <v>117</v>
      </c>
      <c r="Q109" s="193">
        <v>78.5</v>
      </c>
      <c r="R109" s="170">
        <v>95</v>
      </c>
      <c r="S109" s="171">
        <v>85</v>
      </c>
      <c r="T109" s="193">
        <v>89.5</v>
      </c>
      <c r="U109" s="170">
        <v>227</v>
      </c>
      <c r="V109" s="171">
        <v>109</v>
      </c>
      <c r="W109" s="193">
        <v>48</v>
      </c>
      <c r="X109" s="170">
        <v>91</v>
      </c>
      <c r="Y109" s="171">
        <v>77</v>
      </c>
      <c r="Z109" s="193">
        <v>84.6</v>
      </c>
      <c r="AA109" s="170">
        <v>164</v>
      </c>
      <c r="AB109" s="171">
        <v>132</v>
      </c>
      <c r="AC109" s="193">
        <v>80.5</v>
      </c>
      <c r="AD109" s="170">
        <v>109</v>
      </c>
      <c r="AE109" s="171">
        <v>95</v>
      </c>
      <c r="AF109" s="193">
        <v>87.2</v>
      </c>
    </row>
    <row r="110" spans="1:32" ht="16.5" customHeight="1">
      <c r="A110" s="222" t="s">
        <v>36</v>
      </c>
      <c r="B110" s="225"/>
      <c r="C110" s="179">
        <v>1515</v>
      </c>
      <c r="D110" s="178">
        <v>712</v>
      </c>
      <c r="E110" s="194">
        <v>47</v>
      </c>
      <c r="F110" s="179">
        <v>453</v>
      </c>
      <c r="G110" s="178">
        <v>312</v>
      </c>
      <c r="H110" s="194">
        <v>68.900000000000006</v>
      </c>
      <c r="I110" s="179">
        <v>1713</v>
      </c>
      <c r="J110" s="178">
        <v>843</v>
      </c>
      <c r="K110" s="194">
        <v>49.2</v>
      </c>
      <c r="L110" s="179">
        <v>508</v>
      </c>
      <c r="M110" s="178">
        <v>344</v>
      </c>
      <c r="N110" s="194">
        <v>67.7</v>
      </c>
      <c r="O110" s="179">
        <v>1874</v>
      </c>
      <c r="P110" s="178">
        <v>962</v>
      </c>
      <c r="Q110" s="194">
        <v>51.3</v>
      </c>
      <c r="R110" s="179">
        <v>529</v>
      </c>
      <c r="S110" s="178">
        <v>381</v>
      </c>
      <c r="T110" s="194">
        <v>72</v>
      </c>
      <c r="U110" s="179">
        <v>2215</v>
      </c>
      <c r="V110" s="178">
        <v>1058</v>
      </c>
      <c r="W110" s="194">
        <v>47.8</v>
      </c>
      <c r="X110" s="179">
        <v>545</v>
      </c>
      <c r="Y110" s="178">
        <v>371</v>
      </c>
      <c r="Z110" s="194">
        <v>68.099999999999994</v>
      </c>
      <c r="AA110" s="179">
        <v>2066</v>
      </c>
      <c r="AB110" s="178">
        <v>1115</v>
      </c>
      <c r="AC110" s="194">
        <v>54</v>
      </c>
      <c r="AD110" s="179">
        <v>540</v>
      </c>
      <c r="AE110" s="178">
        <v>401</v>
      </c>
      <c r="AF110" s="194">
        <v>74.3</v>
      </c>
    </row>
    <row r="111" spans="1:32" ht="15" customHeight="1">
      <c r="A111" s="33"/>
      <c r="B111" s="167"/>
      <c r="C111" s="169"/>
      <c r="D111" s="168"/>
      <c r="E111" s="192"/>
      <c r="F111" s="169"/>
      <c r="G111" s="168"/>
      <c r="H111" s="192"/>
      <c r="I111" s="169"/>
      <c r="J111" s="168"/>
      <c r="K111" s="192"/>
      <c r="L111" s="169"/>
      <c r="M111" s="168"/>
      <c r="N111" s="192"/>
      <c r="O111" s="169"/>
      <c r="P111" s="168"/>
      <c r="Q111" s="192"/>
      <c r="R111" s="169"/>
      <c r="S111" s="168"/>
      <c r="T111" s="192"/>
      <c r="U111" s="169"/>
      <c r="V111" s="168"/>
      <c r="W111" s="192"/>
      <c r="X111" s="169"/>
      <c r="Y111" s="168"/>
      <c r="Z111" s="192"/>
      <c r="AA111" s="169"/>
      <c r="AB111" s="168"/>
      <c r="AC111" s="192"/>
      <c r="AD111" s="169"/>
      <c r="AE111" s="168"/>
      <c r="AF111" s="192"/>
    </row>
    <row r="112" spans="1:32" ht="15" customHeight="1">
      <c r="A112" s="223" t="s">
        <v>497</v>
      </c>
      <c r="B112" s="227"/>
      <c r="C112" s="170"/>
      <c r="D112" s="171"/>
      <c r="E112" s="193"/>
      <c r="F112" s="170"/>
      <c r="G112" s="171"/>
      <c r="H112" s="193"/>
      <c r="I112" s="170"/>
      <c r="J112" s="171"/>
      <c r="K112" s="193"/>
      <c r="L112" s="170"/>
      <c r="M112" s="171"/>
      <c r="N112" s="193"/>
      <c r="O112" s="170"/>
      <c r="P112" s="171"/>
      <c r="Q112" s="193"/>
      <c r="R112" s="170"/>
      <c r="S112" s="171"/>
      <c r="T112" s="193"/>
      <c r="U112" s="170"/>
      <c r="V112" s="171"/>
      <c r="W112" s="193"/>
      <c r="X112" s="170"/>
      <c r="Y112" s="171"/>
      <c r="Z112" s="193"/>
      <c r="AA112" s="170"/>
      <c r="AB112" s="171"/>
      <c r="AC112" s="193"/>
      <c r="AD112" s="170"/>
      <c r="AE112" s="171"/>
      <c r="AF112" s="193"/>
    </row>
    <row r="113" spans="1:32" ht="16.5" customHeight="1">
      <c r="A113" s="33" t="s">
        <v>8</v>
      </c>
      <c r="B113" s="167" t="s">
        <v>41</v>
      </c>
      <c r="C113" s="169">
        <v>2738</v>
      </c>
      <c r="D113" s="168">
        <v>1331</v>
      </c>
      <c r="E113" s="192">
        <v>48.6</v>
      </c>
      <c r="F113" s="169">
        <v>423</v>
      </c>
      <c r="G113" s="168">
        <v>274</v>
      </c>
      <c r="H113" s="192">
        <v>64.8</v>
      </c>
      <c r="I113" s="169">
        <v>2816</v>
      </c>
      <c r="J113" s="168">
        <v>1407</v>
      </c>
      <c r="K113" s="192">
        <v>50</v>
      </c>
      <c r="L113" s="169">
        <v>483</v>
      </c>
      <c r="M113" s="168">
        <v>322</v>
      </c>
      <c r="N113" s="192">
        <v>66.7</v>
      </c>
      <c r="O113" s="169">
        <v>3325</v>
      </c>
      <c r="P113" s="168">
        <v>1697</v>
      </c>
      <c r="Q113" s="192">
        <v>51</v>
      </c>
      <c r="R113" s="169">
        <v>501</v>
      </c>
      <c r="S113" s="168">
        <v>355</v>
      </c>
      <c r="T113" s="192">
        <v>70.900000000000006</v>
      </c>
      <c r="U113" s="169">
        <v>2793</v>
      </c>
      <c r="V113" s="168">
        <v>1332</v>
      </c>
      <c r="W113" s="192">
        <v>47.7</v>
      </c>
      <c r="X113" s="169">
        <v>450</v>
      </c>
      <c r="Y113" s="168">
        <v>299</v>
      </c>
      <c r="Z113" s="192">
        <v>66.400000000000006</v>
      </c>
      <c r="AA113" s="169">
        <v>2483</v>
      </c>
      <c r="AB113" s="168">
        <v>1288</v>
      </c>
      <c r="AC113" s="192">
        <v>51.9</v>
      </c>
      <c r="AD113" s="169">
        <v>398</v>
      </c>
      <c r="AE113" s="168">
        <v>281</v>
      </c>
      <c r="AF113" s="192">
        <v>70.599999999999994</v>
      </c>
    </row>
    <row r="114" spans="1:32" ht="15.75" customHeight="1">
      <c r="A114" s="33"/>
      <c r="B114" s="167" t="s">
        <v>44</v>
      </c>
      <c r="C114" s="169">
        <v>437</v>
      </c>
      <c r="D114" s="168">
        <v>350</v>
      </c>
      <c r="E114" s="192">
        <v>80.099999999999994</v>
      </c>
      <c r="F114" s="169">
        <v>142</v>
      </c>
      <c r="G114" s="168">
        <v>128</v>
      </c>
      <c r="H114" s="192">
        <v>90.1</v>
      </c>
      <c r="I114" s="169">
        <v>465</v>
      </c>
      <c r="J114" s="168">
        <v>376</v>
      </c>
      <c r="K114" s="192">
        <v>80.900000000000006</v>
      </c>
      <c r="L114" s="169">
        <v>158</v>
      </c>
      <c r="M114" s="168">
        <v>143</v>
      </c>
      <c r="N114" s="192">
        <v>90.5</v>
      </c>
      <c r="O114" s="169">
        <v>601</v>
      </c>
      <c r="P114" s="168">
        <v>446</v>
      </c>
      <c r="Q114" s="192">
        <v>74.2</v>
      </c>
      <c r="R114" s="169">
        <v>178</v>
      </c>
      <c r="S114" s="168">
        <v>162</v>
      </c>
      <c r="T114" s="192">
        <v>91</v>
      </c>
      <c r="U114" s="169">
        <v>475</v>
      </c>
      <c r="V114" s="168">
        <v>386</v>
      </c>
      <c r="W114" s="192">
        <v>81.3</v>
      </c>
      <c r="X114" s="169">
        <v>162</v>
      </c>
      <c r="Y114" s="168">
        <v>146</v>
      </c>
      <c r="Z114" s="192">
        <v>90.1</v>
      </c>
      <c r="AA114" s="169">
        <v>621</v>
      </c>
      <c r="AB114" s="168">
        <v>468</v>
      </c>
      <c r="AC114" s="192">
        <v>75.400000000000006</v>
      </c>
      <c r="AD114" s="169">
        <v>190</v>
      </c>
      <c r="AE114" s="168">
        <v>173</v>
      </c>
      <c r="AF114" s="192">
        <v>91.1</v>
      </c>
    </row>
    <row r="115" spans="1:32" ht="15" customHeight="1">
      <c r="A115" s="222" t="s">
        <v>36</v>
      </c>
      <c r="B115" s="225"/>
      <c r="C115" s="179">
        <v>3175</v>
      </c>
      <c r="D115" s="178">
        <v>1681</v>
      </c>
      <c r="E115" s="194">
        <v>52.9</v>
      </c>
      <c r="F115" s="179">
        <v>529</v>
      </c>
      <c r="G115" s="178">
        <v>373</v>
      </c>
      <c r="H115" s="194">
        <v>70.5</v>
      </c>
      <c r="I115" s="179">
        <v>3281</v>
      </c>
      <c r="J115" s="178">
        <v>1783</v>
      </c>
      <c r="K115" s="194">
        <v>54.3</v>
      </c>
      <c r="L115" s="179">
        <v>601</v>
      </c>
      <c r="M115" s="178">
        <v>433</v>
      </c>
      <c r="N115" s="194">
        <v>72</v>
      </c>
      <c r="O115" s="179">
        <v>3926</v>
      </c>
      <c r="P115" s="178">
        <v>2143</v>
      </c>
      <c r="Q115" s="194">
        <v>54.6</v>
      </c>
      <c r="R115" s="179">
        <v>620</v>
      </c>
      <c r="S115" s="178">
        <v>471</v>
      </c>
      <c r="T115" s="194">
        <v>76</v>
      </c>
      <c r="U115" s="179">
        <v>3268</v>
      </c>
      <c r="V115" s="178">
        <v>1718</v>
      </c>
      <c r="W115" s="194">
        <v>52.6</v>
      </c>
      <c r="X115" s="179">
        <v>566</v>
      </c>
      <c r="Y115" s="178">
        <v>409</v>
      </c>
      <c r="Z115" s="194">
        <v>72.3</v>
      </c>
      <c r="AA115" s="179">
        <v>3104</v>
      </c>
      <c r="AB115" s="178">
        <v>1756</v>
      </c>
      <c r="AC115" s="194">
        <v>56.6</v>
      </c>
      <c r="AD115" s="179">
        <v>543</v>
      </c>
      <c r="AE115" s="178">
        <v>419</v>
      </c>
      <c r="AF115" s="194">
        <v>77.2</v>
      </c>
    </row>
    <row r="116" spans="1:32" ht="15" customHeight="1">
      <c r="A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165"/>
      <c r="AE116" s="165"/>
      <c r="AF116" s="165"/>
    </row>
    <row r="117" spans="1:32" ht="15" customHeight="1">
      <c r="A117" s="154" t="s">
        <v>316</v>
      </c>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165"/>
      <c r="AE117" s="165"/>
      <c r="AF117" s="165"/>
    </row>
    <row r="118" spans="1:32" ht="15" customHeight="1">
      <c r="A118" s="219"/>
      <c r="B118" s="229"/>
      <c r="C118" s="554" t="str">
        <f>'Table Of Contents'!$C$4</f>
        <v>July 2017 to June 2018</v>
      </c>
      <c r="D118" s="555"/>
      <c r="E118" s="555"/>
      <c r="F118" s="555"/>
      <c r="G118" s="555"/>
      <c r="H118" s="556"/>
      <c r="I118" s="554" t="str">
        <f>'Table Of Contents'!$D$4</f>
        <v>July 2018 to June 2019</v>
      </c>
      <c r="J118" s="555"/>
      <c r="K118" s="555"/>
      <c r="L118" s="555"/>
      <c r="M118" s="555"/>
      <c r="N118" s="556"/>
      <c r="O118" s="554" t="str">
        <f>'Table Of Contents'!$E$4</f>
        <v>July 2019 to June 2020</v>
      </c>
      <c r="P118" s="555"/>
      <c r="Q118" s="555"/>
      <c r="R118" s="555"/>
      <c r="S118" s="555"/>
      <c r="T118" s="556"/>
      <c r="U118" s="554" t="str">
        <f>'Table Of Contents'!$F$4</f>
        <v>July 2020 to June 2021</v>
      </c>
      <c r="V118" s="555"/>
      <c r="W118" s="555"/>
      <c r="X118" s="555"/>
      <c r="Y118" s="555"/>
      <c r="Z118" s="556"/>
      <c r="AA118" s="554" t="str">
        <f>'Table Of Contents'!$G$4</f>
        <v>July 2021 to June 2022</v>
      </c>
      <c r="AB118" s="555"/>
      <c r="AC118" s="555"/>
      <c r="AD118" s="555"/>
      <c r="AE118" s="555"/>
      <c r="AF118" s="556"/>
    </row>
    <row r="119" spans="1:32" ht="15" customHeight="1">
      <c r="A119" s="220"/>
      <c r="B119" s="230"/>
      <c r="C119" s="557" t="s">
        <v>28</v>
      </c>
      <c r="D119" s="558"/>
      <c r="E119" s="559"/>
      <c r="F119" s="560" t="s">
        <v>495</v>
      </c>
      <c r="G119" s="561"/>
      <c r="H119" s="562"/>
      <c r="I119" s="557" t="s">
        <v>28</v>
      </c>
      <c r="J119" s="558"/>
      <c r="K119" s="559"/>
      <c r="L119" s="560" t="s">
        <v>495</v>
      </c>
      <c r="M119" s="561"/>
      <c r="N119" s="562"/>
      <c r="O119" s="557" t="s">
        <v>28</v>
      </c>
      <c r="P119" s="558"/>
      <c r="Q119" s="559"/>
      <c r="R119" s="560" t="s">
        <v>495</v>
      </c>
      <c r="S119" s="561"/>
      <c r="T119" s="562"/>
      <c r="U119" s="557" t="s">
        <v>28</v>
      </c>
      <c r="V119" s="558"/>
      <c r="W119" s="559"/>
      <c r="X119" s="560" t="s">
        <v>495</v>
      </c>
      <c r="Y119" s="561"/>
      <c r="Z119" s="562"/>
      <c r="AA119" s="557" t="s">
        <v>28</v>
      </c>
      <c r="AB119" s="558"/>
      <c r="AC119" s="559"/>
      <c r="AD119" s="560" t="s">
        <v>495</v>
      </c>
      <c r="AE119" s="561"/>
      <c r="AF119" s="562"/>
    </row>
    <row r="120" spans="1:32" ht="66.75" customHeight="1">
      <c r="A120" s="224" t="s">
        <v>372</v>
      </c>
      <c r="B120" s="231"/>
      <c r="C120" s="304" t="s">
        <v>29</v>
      </c>
      <c r="D120" s="305" t="s">
        <v>30</v>
      </c>
      <c r="E120" s="190" t="s">
        <v>31</v>
      </c>
      <c r="F120" s="304" t="s">
        <v>287</v>
      </c>
      <c r="G120" s="305" t="s">
        <v>288</v>
      </c>
      <c r="H120" s="190" t="s">
        <v>31</v>
      </c>
      <c r="I120" s="304" t="s">
        <v>29</v>
      </c>
      <c r="J120" s="305" t="s">
        <v>30</v>
      </c>
      <c r="K120" s="190" t="s">
        <v>31</v>
      </c>
      <c r="L120" s="304" t="s">
        <v>287</v>
      </c>
      <c r="M120" s="305" t="s">
        <v>288</v>
      </c>
      <c r="N120" s="190" t="s">
        <v>31</v>
      </c>
      <c r="O120" s="304" t="s">
        <v>29</v>
      </c>
      <c r="P120" s="305" t="s">
        <v>30</v>
      </c>
      <c r="Q120" s="190" t="s">
        <v>31</v>
      </c>
      <c r="R120" s="304" t="s">
        <v>287</v>
      </c>
      <c r="S120" s="305" t="s">
        <v>288</v>
      </c>
      <c r="T120" s="190" t="s">
        <v>31</v>
      </c>
      <c r="U120" s="304" t="s">
        <v>29</v>
      </c>
      <c r="V120" s="305" t="s">
        <v>30</v>
      </c>
      <c r="W120" s="190" t="s">
        <v>31</v>
      </c>
      <c r="X120" s="304" t="s">
        <v>287</v>
      </c>
      <c r="Y120" s="305" t="s">
        <v>288</v>
      </c>
      <c r="Z120" s="190" t="s">
        <v>31</v>
      </c>
      <c r="AA120" s="304" t="s">
        <v>29</v>
      </c>
      <c r="AB120" s="305" t="s">
        <v>30</v>
      </c>
      <c r="AC120" s="190" t="s">
        <v>31</v>
      </c>
      <c r="AD120" s="304" t="s">
        <v>287</v>
      </c>
      <c r="AE120" s="305" t="s">
        <v>288</v>
      </c>
      <c r="AF120" s="190" t="s">
        <v>31</v>
      </c>
    </row>
    <row r="121" spans="1:32" ht="15" customHeight="1">
      <c r="A121" s="221" t="s">
        <v>494</v>
      </c>
      <c r="B121" s="226"/>
      <c r="C121" s="169"/>
      <c r="D121" s="168"/>
      <c r="E121" s="192"/>
      <c r="F121" s="169"/>
      <c r="G121" s="168"/>
      <c r="H121" s="192"/>
      <c r="I121" s="169"/>
      <c r="J121" s="168"/>
      <c r="K121" s="192"/>
      <c r="L121" s="169"/>
      <c r="M121" s="168"/>
      <c r="N121" s="192"/>
      <c r="O121" s="169"/>
      <c r="P121" s="168"/>
      <c r="Q121" s="192"/>
      <c r="R121" s="169"/>
      <c r="S121" s="168"/>
      <c r="T121" s="192"/>
      <c r="U121" s="169"/>
      <c r="V121" s="168"/>
      <c r="W121" s="192"/>
      <c r="X121" s="169"/>
      <c r="Y121" s="168"/>
      <c r="Z121" s="192"/>
      <c r="AA121" s="169"/>
      <c r="AB121" s="168"/>
      <c r="AC121" s="192"/>
      <c r="AD121" s="169"/>
      <c r="AE121" s="168"/>
      <c r="AF121" s="192"/>
    </row>
    <row r="122" spans="1:32" ht="15" customHeight="1">
      <c r="A122" s="34" t="s">
        <v>6</v>
      </c>
      <c r="B122" s="36" t="s">
        <v>179</v>
      </c>
      <c r="C122" s="179">
        <v>0</v>
      </c>
      <c r="D122" s="178">
        <v>0</v>
      </c>
      <c r="E122" s="194">
        <v>0</v>
      </c>
      <c r="F122" s="179">
        <v>0</v>
      </c>
      <c r="G122" s="178">
        <v>0</v>
      </c>
      <c r="H122" s="194">
        <v>0</v>
      </c>
      <c r="I122" s="179">
        <v>1</v>
      </c>
      <c r="J122" s="178">
        <v>1</v>
      </c>
      <c r="K122" s="194">
        <v>100</v>
      </c>
      <c r="L122" s="179">
        <v>1</v>
      </c>
      <c r="M122" s="178">
        <v>1</v>
      </c>
      <c r="N122" s="194">
        <v>100</v>
      </c>
      <c r="O122" s="179">
        <v>0</v>
      </c>
      <c r="P122" s="178">
        <v>0</v>
      </c>
      <c r="Q122" s="194">
        <v>0</v>
      </c>
      <c r="R122" s="179">
        <v>0</v>
      </c>
      <c r="S122" s="178">
        <v>0</v>
      </c>
      <c r="T122" s="194">
        <v>0</v>
      </c>
      <c r="U122" s="179">
        <v>1</v>
      </c>
      <c r="V122" s="178">
        <v>1</v>
      </c>
      <c r="W122" s="194">
        <v>100</v>
      </c>
      <c r="X122" s="179">
        <v>1</v>
      </c>
      <c r="Y122" s="178">
        <v>1</v>
      </c>
      <c r="Z122" s="194">
        <v>100</v>
      </c>
      <c r="AA122" s="179">
        <v>0</v>
      </c>
      <c r="AB122" s="178">
        <v>0</v>
      </c>
      <c r="AC122" s="194">
        <v>0</v>
      </c>
      <c r="AD122" s="179">
        <v>0</v>
      </c>
      <c r="AE122" s="178">
        <v>0</v>
      </c>
      <c r="AF122" s="194">
        <v>0</v>
      </c>
    </row>
    <row r="123" spans="1:32" ht="15" customHeight="1">
      <c r="A123" s="33" t="s">
        <v>7</v>
      </c>
      <c r="B123" s="226" t="s">
        <v>37</v>
      </c>
      <c r="C123" s="169">
        <v>20042</v>
      </c>
      <c r="D123" s="168">
        <v>11551</v>
      </c>
      <c r="E123" s="192">
        <v>57.6</v>
      </c>
      <c r="F123" s="169">
        <v>14343</v>
      </c>
      <c r="G123" s="168">
        <v>9615</v>
      </c>
      <c r="H123" s="192">
        <v>67</v>
      </c>
      <c r="I123" s="169">
        <v>20627</v>
      </c>
      <c r="J123" s="168">
        <v>12188</v>
      </c>
      <c r="K123" s="192">
        <v>59.1</v>
      </c>
      <c r="L123" s="169">
        <v>14676</v>
      </c>
      <c r="M123" s="168">
        <v>10069</v>
      </c>
      <c r="N123" s="192">
        <v>68.599999999999994</v>
      </c>
      <c r="O123" s="169">
        <v>18635</v>
      </c>
      <c r="P123" s="168">
        <v>11419</v>
      </c>
      <c r="Q123" s="192">
        <v>61.3</v>
      </c>
      <c r="R123" s="169">
        <v>12959</v>
      </c>
      <c r="S123" s="168">
        <v>9289</v>
      </c>
      <c r="T123" s="192">
        <v>71.7</v>
      </c>
      <c r="U123" s="169">
        <v>25376</v>
      </c>
      <c r="V123" s="168">
        <v>14570</v>
      </c>
      <c r="W123" s="192">
        <v>57.4</v>
      </c>
      <c r="X123" s="169">
        <v>17290</v>
      </c>
      <c r="Y123" s="168">
        <v>11801</v>
      </c>
      <c r="Z123" s="192">
        <v>68.3</v>
      </c>
      <c r="AA123" s="169">
        <v>22061</v>
      </c>
      <c r="AB123" s="168">
        <v>12994</v>
      </c>
      <c r="AC123" s="192">
        <v>58.9</v>
      </c>
      <c r="AD123" s="169">
        <v>15023</v>
      </c>
      <c r="AE123" s="168">
        <v>10456</v>
      </c>
      <c r="AF123" s="192">
        <v>69.599999999999994</v>
      </c>
    </row>
    <row r="124" spans="1:32" ht="15" customHeight="1">
      <c r="A124" s="33"/>
      <c r="B124" s="226" t="s">
        <v>405</v>
      </c>
      <c r="C124" s="169">
        <v>8160</v>
      </c>
      <c r="D124" s="168">
        <v>5274</v>
      </c>
      <c r="E124" s="192">
        <v>64.599999999999994</v>
      </c>
      <c r="F124" s="169">
        <v>6872</v>
      </c>
      <c r="G124" s="168">
        <v>4567</v>
      </c>
      <c r="H124" s="192">
        <v>66.5</v>
      </c>
      <c r="I124" s="169">
        <v>8775</v>
      </c>
      <c r="J124" s="168">
        <v>5752</v>
      </c>
      <c r="K124" s="192">
        <v>65.5</v>
      </c>
      <c r="L124" s="169">
        <v>7304</v>
      </c>
      <c r="M124" s="168">
        <v>4973</v>
      </c>
      <c r="N124" s="192">
        <v>68.099999999999994</v>
      </c>
      <c r="O124" s="169">
        <v>8781</v>
      </c>
      <c r="P124" s="168">
        <v>6025</v>
      </c>
      <c r="Q124" s="192">
        <v>68.599999999999994</v>
      </c>
      <c r="R124" s="169">
        <v>7051</v>
      </c>
      <c r="S124" s="168">
        <v>5008</v>
      </c>
      <c r="T124" s="192">
        <v>71</v>
      </c>
      <c r="U124" s="169">
        <v>11909</v>
      </c>
      <c r="V124" s="168">
        <v>7769</v>
      </c>
      <c r="W124" s="192">
        <v>65.2</v>
      </c>
      <c r="X124" s="169">
        <v>9729</v>
      </c>
      <c r="Y124" s="168">
        <v>6606</v>
      </c>
      <c r="Z124" s="192">
        <v>67.900000000000006</v>
      </c>
      <c r="AA124" s="169">
        <v>11499</v>
      </c>
      <c r="AB124" s="168">
        <v>7583</v>
      </c>
      <c r="AC124" s="192">
        <v>65.900000000000006</v>
      </c>
      <c r="AD124" s="169">
        <v>9303</v>
      </c>
      <c r="AE124" s="168">
        <v>6500</v>
      </c>
      <c r="AF124" s="192">
        <v>69.900000000000006</v>
      </c>
    </row>
    <row r="125" spans="1:32" ht="15" customHeight="1">
      <c r="A125" s="228"/>
      <c r="B125" s="79" t="s">
        <v>36</v>
      </c>
      <c r="C125" s="170">
        <v>28202</v>
      </c>
      <c r="D125" s="171">
        <v>16825</v>
      </c>
      <c r="E125" s="193">
        <v>59.7</v>
      </c>
      <c r="F125" s="170">
        <v>17918</v>
      </c>
      <c r="G125" s="171">
        <v>12449</v>
      </c>
      <c r="H125" s="193">
        <v>69.5</v>
      </c>
      <c r="I125" s="170">
        <v>29402</v>
      </c>
      <c r="J125" s="171">
        <v>17940</v>
      </c>
      <c r="K125" s="193">
        <v>61</v>
      </c>
      <c r="L125" s="170">
        <v>18538</v>
      </c>
      <c r="M125" s="171">
        <v>13153</v>
      </c>
      <c r="N125" s="193">
        <v>71</v>
      </c>
      <c r="O125" s="170">
        <v>27416</v>
      </c>
      <c r="P125" s="171">
        <v>17444</v>
      </c>
      <c r="Q125" s="193">
        <v>63.6</v>
      </c>
      <c r="R125" s="170">
        <v>16780</v>
      </c>
      <c r="S125" s="171">
        <v>12437</v>
      </c>
      <c r="T125" s="193">
        <v>74.099999999999994</v>
      </c>
      <c r="U125" s="170">
        <v>37285</v>
      </c>
      <c r="V125" s="171">
        <v>22339</v>
      </c>
      <c r="W125" s="193">
        <v>59.9</v>
      </c>
      <c r="X125" s="170">
        <v>22604</v>
      </c>
      <c r="Y125" s="171">
        <v>16026</v>
      </c>
      <c r="Z125" s="193">
        <v>70.900000000000006</v>
      </c>
      <c r="AA125" s="170">
        <v>33560</v>
      </c>
      <c r="AB125" s="171">
        <v>20577</v>
      </c>
      <c r="AC125" s="193">
        <v>61.3</v>
      </c>
      <c r="AD125" s="170">
        <v>20303</v>
      </c>
      <c r="AE125" s="171">
        <v>14685</v>
      </c>
      <c r="AF125" s="193">
        <v>72.3</v>
      </c>
    </row>
    <row r="126" spans="1:32" ht="15" customHeight="1">
      <c r="A126" s="33" t="s">
        <v>8</v>
      </c>
      <c r="B126" s="226" t="s">
        <v>41</v>
      </c>
      <c r="C126" s="169">
        <v>303</v>
      </c>
      <c r="D126" s="168">
        <v>100</v>
      </c>
      <c r="E126" s="192">
        <v>33</v>
      </c>
      <c r="F126" s="169">
        <v>150</v>
      </c>
      <c r="G126" s="168">
        <v>65</v>
      </c>
      <c r="H126" s="192">
        <v>43.3</v>
      </c>
      <c r="I126" s="169">
        <v>299</v>
      </c>
      <c r="J126" s="168">
        <v>121</v>
      </c>
      <c r="K126" s="192">
        <v>40.5</v>
      </c>
      <c r="L126" s="169">
        <v>149</v>
      </c>
      <c r="M126" s="168">
        <v>64</v>
      </c>
      <c r="N126" s="192">
        <v>43</v>
      </c>
      <c r="O126" s="169">
        <v>308</v>
      </c>
      <c r="P126" s="168">
        <v>112</v>
      </c>
      <c r="Q126" s="192">
        <v>36.4</v>
      </c>
      <c r="R126" s="169">
        <v>164</v>
      </c>
      <c r="S126" s="168">
        <v>73</v>
      </c>
      <c r="T126" s="192">
        <v>44.5</v>
      </c>
      <c r="U126" s="169">
        <v>494</v>
      </c>
      <c r="V126" s="168">
        <v>171</v>
      </c>
      <c r="W126" s="192">
        <v>34.6</v>
      </c>
      <c r="X126" s="169">
        <v>232</v>
      </c>
      <c r="Y126" s="168">
        <v>98</v>
      </c>
      <c r="Z126" s="192">
        <v>42.2</v>
      </c>
      <c r="AA126" s="169">
        <v>407</v>
      </c>
      <c r="AB126" s="168">
        <v>116</v>
      </c>
      <c r="AC126" s="192">
        <v>28.5</v>
      </c>
      <c r="AD126" s="169">
        <v>222</v>
      </c>
      <c r="AE126" s="168">
        <v>75</v>
      </c>
      <c r="AF126" s="192">
        <v>33.799999999999997</v>
      </c>
    </row>
    <row r="127" spans="1:32" ht="15" customHeight="1">
      <c r="A127" s="33"/>
      <c r="B127" s="226" t="s">
        <v>44</v>
      </c>
      <c r="C127" s="169">
        <v>68</v>
      </c>
      <c r="D127" s="168">
        <v>58</v>
      </c>
      <c r="E127" s="192">
        <v>85.3</v>
      </c>
      <c r="F127" s="169">
        <v>44</v>
      </c>
      <c r="G127" s="168">
        <v>39</v>
      </c>
      <c r="H127" s="192">
        <v>88.6</v>
      </c>
      <c r="I127" s="169">
        <v>133</v>
      </c>
      <c r="J127" s="168">
        <v>96</v>
      </c>
      <c r="K127" s="192">
        <v>72.2</v>
      </c>
      <c r="L127" s="169">
        <v>108</v>
      </c>
      <c r="M127" s="168">
        <v>83</v>
      </c>
      <c r="N127" s="192">
        <v>76.900000000000006</v>
      </c>
      <c r="O127" s="169">
        <v>184</v>
      </c>
      <c r="P127" s="168">
        <v>134</v>
      </c>
      <c r="Q127" s="192">
        <v>72.8</v>
      </c>
      <c r="R127" s="169">
        <v>127</v>
      </c>
      <c r="S127" s="168">
        <v>99</v>
      </c>
      <c r="T127" s="192">
        <v>78</v>
      </c>
      <c r="U127" s="169">
        <v>380</v>
      </c>
      <c r="V127" s="168">
        <v>245</v>
      </c>
      <c r="W127" s="192">
        <v>64.5</v>
      </c>
      <c r="X127" s="169">
        <v>216</v>
      </c>
      <c r="Y127" s="168">
        <v>164</v>
      </c>
      <c r="Z127" s="192">
        <v>75.900000000000006</v>
      </c>
      <c r="AA127" s="169">
        <v>235</v>
      </c>
      <c r="AB127" s="168">
        <v>157</v>
      </c>
      <c r="AC127" s="192">
        <v>66.8</v>
      </c>
      <c r="AD127" s="169">
        <v>160</v>
      </c>
      <c r="AE127" s="168">
        <v>118</v>
      </c>
      <c r="AF127" s="192">
        <v>73.8</v>
      </c>
    </row>
    <row r="128" spans="1:32" ht="15" customHeight="1">
      <c r="A128" s="228"/>
      <c r="B128" s="79" t="s">
        <v>36</v>
      </c>
      <c r="C128" s="170">
        <v>371</v>
      </c>
      <c r="D128" s="171">
        <v>158</v>
      </c>
      <c r="E128" s="193">
        <v>42.6</v>
      </c>
      <c r="F128" s="170">
        <v>193</v>
      </c>
      <c r="G128" s="171">
        <v>104</v>
      </c>
      <c r="H128" s="193">
        <v>53.9</v>
      </c>
      <c r="I128" s="170">
        <v>432</v>
      </c>
      <c r="J128" s="171">
        <v>217</v>
      </c>
      <c r="K128" s="193">
        <v>50.2</v>
      </c>
      <c r="L128" s="170">
        <v>256</v>
      </c>
      <c r="M128" s="171">
        <v>146</v>
      </c>
      <c r="N128" s="193">
        <v>57</v>
      </c>
      <c r="O128" s="170">
        <v>492</v>
      </c>
      <c r="P128" s="171">
        <v>246</v>
      </c>
      <c r="Q128" s="193">
        <v>50</v>
      </c>
      <c r="R128" s="170">
        <v>291</v>
      </c>
      <c r="S128" s="171">
        <v>172</v>
      </c>
      <c r="T128" s="193">
        <v>59.1</v>
      </c>
      <c r="U128" s="170">
        <v>874</v>
      </c>
      <c r="V128" s="171">
        <v>416</v>
      </c>
      <c r="W128" s="193">
        <v>47.6</v>
      </c>
      <c r="X128" s="170">
        <v>445</v>
      </c>
      <c r="Y128" s="171">
        <v>260</v>
      </c>
      <c r="Z128" s="193">
        <v>58.4</v>
      </c>
      <c r="AA128" s="170">
        <v>642</v>
      </c>
      <c r="AB128" s="171">
        <v>273</v>
      </c>
      <c r="AC128" s="193">
        <v>42.5</v>
      </c>
      <c r="AD128" s="170">
        <v>382</v>
      </c>
      <c r="AE128" s="171">
        <v>193</v>
      </c>
      <c r="AF128" s="193">
        <v>50.5</v>
      </c>
    </row>
    <row r="129" spans="1:32" ht="15" customHeight="1">
      <c r="A129" s="38" t="s">
        <v>9</v>
      </c>
      <c r="B129" s="422" t="s">
        <v>180</v>
      </c>
      <c r="C129" s="172">
        <v>1</v>
      </c>
      <c r="D129" s="173">
        <v>0</v>
      </c>
      <c r="E129" s="191">
        <v>0</v>
      </c>
      <c r="F129" s="172">
        <v>1</v>
      </c>
      <c r="G129" s="173">
        <v>0</v>
      </c>
      <c r="H129" s="191">
        <v>0</v>
      </c>
      <c r="I129" s="172">
        <v>3</v>
      </c>
      <c r="J129" s="173">
        <v>1</v>
      </c>
      <c r="K129" s="191">
        <v>33.299999999999997</v>
      </c>
      <c r="L129" s="172">
        <v>3</v>
      </c>
      <c r="M129" s="173">
        <v>1</v>
      </c>
      <c r="N129" s="191">
        <v>33.299999999999997</v>
      </c>
      <c r="O129" s="172">
        <v>0</v>
      </c>
      <c r="P129" s="173">
        <v>0</v>
      </c>
      <c r="Q129" s="191">
        <v>0</v>
      </c>
      <c r="R129" s="172">
        <v>0</v>
      </c>
      <c r="S129" s="173">
        <v>0</v>
      </c>
      <c r="T129" s="191">
        <v>0</v>
      </c>
      <c r="U129" s="172">
        <v>7</v>
      </c>
      <c r="V129" s="173">
        <v>5</v>
      </c>
      <c r="W129" s="191">
        <v>71.400000000000006</v>
      </c>
      <c r="X129" s="172">
        <v>6</v>
      </c>
      <c r="Y129" s="173">
        <v>4</v>
      </c>
      <c r="Z129" s="191">
        <v>66.7</v>
      </c>
      <c r="AA129" s="172">
        <v>0</v>
      </c>
      <c r="AB129" s="173">
        <v>0</v>
      </c>
      <c r="AC129" s="191">
        <v>0</v>
      </c>
      <c r="AD129" s="172">
        <v>0</v>
      </c>
      <c r="AE129" s="173">
        <v>0</v>
      </c>
      <c r="AF129" s="191">
        <v>0</v>
      </c>
    </row>
    <row r="130" spans="1:32" ht="15" customHeight="1">
      <c r="A130" s="33"/>
      <c r="B130" s="226" t="s">
        <v>181</v>
      </c>
      <c r="C130" s="169">
        <v>5</v>
      </c>
      <c r="D130" s="168">
        <v>4</v>
      </c>
      <c r="E130" s="192">
        <v>80</v>
      </c>
      <c r="F130" s="169">
        <v>5</v>
      </c>
      <c r="G130" s="168">
        <v>4</v>
      </c>
      <c r="H130" s="192">
        <v>80</v>
      </c>
      <c r="I130" s="169">
        <v>6</v>
      </c>
      <c r="J130" s="168">
        <v>1</v>
      </c>
      <c r="K130" s="192">
        <v>16.7</v>
      </c>
      <c r="L130" s="169">
        <v>4</v>
      </c>
      <c r="M130" s="168">
        <v>1</v>
      </c>
      <c r="N130" s="192">
        <v>25</v>
      </c>
      <c r="O130" s="169">
        <v>13</v>
      </c>
      <c r="P130" s="168">
        <v>4</v>
      </c>
      <c r="Q130" s="192">
        <v>30.8</v>
      </c>
      <c r="R130" s="169">
        <v>9</v>
      </c>
      <c r="S130" s="168">
        <v>4</v>
      </c>
      <c r="T130" s="192">
        <v>44.4</v>
      </c>
      <c r="U130" s="169">
        <v>23</v>
      </c>
      <c r="V130" s="168">
        <v>8</v>
      </c>
      <c r="W130" s="192">
        <v>34.799999999999997</v>
      </c>
      <c r="X130" s="169">
        <v>13</v>
      </c>
      <c r="Y130" s="168">
        <v>7</v>
      </c>
      <c r="Z130" s="192">
        <v>53.8</v>
      </c>
      <c r="AA130" s="169">
        <v>11</v>
      </c>
      <c r="AB130" s="168">
        <v>4</v>
      </c>
      <c r="AC130" s="192">
        <v>36.4</v>
      </c>
      <c r="AD130" s="169">
        <v>8</v>
      </c>
      <c r="AE130" s="168">
        <v>4</v>
      </c>
      <c r="AF130" s="192">
        <v>50</v>
      </c>
    </row>
    <row r="131" spans="1:32" ht="15" customHeight="1">
      <c r="A131" s="39"/>
      <c r="B131" s="79" t="s">
        <v>36</v>
      </c>
      <c r="C131" s="170">
        <v>6</v>
      </c>
      <c r="D131" s="171">
        <v>4</v>
      </c>
      <c r="E131" s="193">
        <v>66.7</v>
      </c>
      <c r="F131" s="170">
        <v>6</v>
      </c>
      <c r="G131" s="171">
        <v>4</v>
      </c>
      <c r="H131" s="193">
        <v>66.7</v>
      </c>
      <c r="I131" s="170">
        <v>9</v>
      </c>
      <c r="J131" s="171">
        <v>2</v>
      </c>
      <c r="K131" s="193">
        <v>22.2</v>
      </c>
      <c r="L131" s="170">
        <v>7</v>
      </c>
      <c r="M131" s="171">
        <v>2</v>
      </c>
      <c r="N131" s="193">
        <v>28.6</v>
      </c>
      <c r="O131" s="170">
        <v>13</v>
      </c>
      <c r="P131" s="171">
        <v>4</v>
      </c>
      <c r="Q131" s="193">
        <v>30.8</v>
      </c>
      <c r="R131" s="170">
        <v>9</v>
      </c>
      <c r="S131" s="171">
        <v>4</v>
      </c>
      <c r="T131" s="193">
        <v>44.4</v>
      </c>
      <c r="U131" s="170">
        <v>30</v>
      </c>
      <c r="V131" s="171">
        <v>13</v>
      </c>
      <c r="W131" s="193">
        <v>43.3</v>
      </c>
      <c r="X131" s="170">
        <v>19</v>
      </c>
      <c r="Y131" s="171">
        <v>11</v>
      </c>
      <c r="Z131" s="193">
        <v>57.9</v>
      </c>
      <c r="AA131" s="170">
        <v>11</v>
      </c>
      <c r="AB131" s="171">
        <v>4</v>
      </c>
      <c r="AC131" s="193">
        <v>36.4</v>
      </c>
      <c r="AD131" s="170">
        <v>8</v>
      </c>
      <c r="AE131" s="171">
        <v>4</v>
      </c>
      <c r="AF131" s="193">
        <v>50</v>
      </c>
    </row>
    <row r="132" spans="1:32" ht="15" customHeight="1">
      <c r="A132" s="34" t="s">
        <v>10</v>
      </c>
      <c r="B132" s="36" t="s">
        <v>182</v>
      </c>
      <c r="C132" s="179">
        <v>35</v>
      </c>
      <c r="D132" s="178">
        <v>22</v>
      </c>
      <c r="E132" s="194">
        <v>62.9</v>
      </c>
      <c r="F132" s="179">
        <v>33</v>
      </c>
      <c r="G132" s="178">
        <v>20</v>
      </c>
      <c r="H132" s="194">
        <v>60.6</v>
      </c>
      <c r="I132" s="179">
        <v>35</v>
      </c>
      <c r="J132" s="178">
        <v>22</v>
      </c>
      <c r="K132" s="194">
        <v>62.9</v>
      </c>
      <c r="L132" s="179">
        <v>34</v>
      </c>
      <c r="M132" s="178">
        <v>22</v>
      </c>
      <c r="N132" s="194">
        <v>64.7</v>
      </c>
      <c r="O132" s="179">
        <v>42</v>
      </c>
      <c r="P132" s="178">
        <v>27</v>
      </c>
      <c r="Q132" s="194">
        <v>64.3</v>
      </c>
      <c r="R132" s="179">
        <v>40</v>
      </c>
      <c r="S132" s="178">
        <v>25</v>
      </c>
      <c r="T132" s="194">
        <v>62.5</v>
      </c>
      <c r="U132" s="179">
        <v>62</v>
      </c>
      <c r="V132" s="178">
        <v>40</v>
      </c>
      <c r="W132" s="194">
        <v>64.5</v>
      </c>
      <c r="X132" s="179">
        <v>61</v>
      </c>
      <c r="Y132" s="178">
        <v>40</v>
      </c>
      <c r="Z132" s="194">
        <v>65.599999999999994</v>
      </c>
      <c r="AA132" s="179">
        <v>91</v>
      </c>
      <c r="AB132" s="178">
        <v>69</v>
      </c>
      <c r="AC132" s="194">
        <v>75.8</v>
      </c>
      <c r="AD132" s="179">
        <v>76</v>
      </c>
      <c r="AE132" s="178">
        <v>55</v>
      </c>
      <c r="AF132" s="194">
        <v>72.400000000000006</v>
      </c>
    </row>
    <row r="133" spans="1:32" ht="15" customHeight="1">
      <c r="A133" s="38" t="s">
        <v>11</v>
      </c>
      <c r="B133" s="422" t="s">
        <v>54</v>
      </c>
      <c r="C133" s="172">
        <v>0</v>
      </c>
      <c r="D133" s="173">
        <v>0</v>
      </c>
      <c r="E133" s="191">
        <v>0</v>
      </c>
      <c r="F133" s="172">
        <v>0</v>
      </c>
      <c r="G133" s="173">
        <v>0</v>
      </c>
      <c r="H133" s="191">
        <v>0</v>
      </c>
      <c r="I133" s="172">
        <v>0</v>
      </c>
      <c r="J133" s="173">
        <v>0</v>
      </c>
      <c r="K133" s="191">
        <v>0</v>
      </c>
      <c r="L133" s="172">
        <v>0</v>
      </c>
      <c r="M133" s="173">
        <v>0</v>
      </c>
      <c r="N133" s="191">
        <v>0</v>
      </c>
      <c r="O133" s="172">
        <v>2</v>
      </c>
      <c r="P133" s="173">
        <v>2</v>
      </c>
      <c r="Q133" s="191">
        <v>100</v>
      </c>
      <c r="R133" s="172">
        <v>2</v>
      </c>
      <c r="S133" s="173">
        <v>2</v>
      </c>
      <c r="T133" s="191">
        <v>100</v>
      </c>
      <c r="U133" s="172">
        <v>0</v>
      </c>
      <c r="V133" s="173">
        <v>0</v>
      </c>
      <c r="W133" s="191">
        <v>0</v>
      </c>
      <c r="X133" s="172">
        <v>0</v>
      </c>
      <c r="Y133" s="173">
        <v>0</v>
      </c>
      <c r="Z133" s="191">
        <v>0</v>
      </c>
      <c r="AA133" s="172">
        <v>1</v>
      </c>
      <c r="AB133" s="173">
        <v>0</v>
      </c>
      <c r="AC133" s="191">
        <v>0</v>
      </c>
      <c r="AD133" s="172">
        <v>1</v>
      </c>
      <c r="AE133" s="173">
        <v>0</v>
      </c>
      <c r="AF133" s="191">
        <v>0</v>
      </c>
    </row>
    <row r="134" spans="1:32" ht="15" customHeight="1">
      <c r="A134" s="33"/>
      <c r="B134" s="226" t="s">
        <v>57</v>
      </c>
      <c r="C134" s="169">
        <v>0</v>
      </c>
      <c r="D134" s="168">
        <v>0</v>
      </c>
      <c r="E134" s="192">
        <v>0</v>
      </c>
      <c r="F134" s="169">
        <v>0</v>
      </c>
      <c r="G134" s="168">
        <v>0</v>
      </c>
      <c r="H134" s="192">
        <v>0</v>
      </c>
      <c r="I134" s="169">
        <v>0</v>
      </c>
      <c r="J134" s="168">
        <v>0</v>
      </c>
      <c r="K134" s="192">
        <v>0</v>
      </c>
      <c r="L134" s="169">
        <v>0</v>
      </c>
      <c r="M134" s="168">
        <v>0</v>
      </c>
      <c r="N134" s="192">
        <v>0</v>
      </c>
      <c r="O134" s="169">
        <v>1</v>
      </c>
      <c r="P134" s="168">
        <v>0</v>
      </c>
      <c r="Q134" s="192">
        <v>0</v>
      </c>
      <c r="R134" s="169">
        <v>1</v>
      </c>
      <c r="S134" s="168">
        <v>0</v>
      </c>
      <c r="T134" s="192">
        <v>0</v>
      </c>
      <c r="U134" s="169">
        <v>0</v>
      </c>
      <c r="V134" s="168">
        <v>0</v>
      </c>
      <c r="W134" s="192">
        <v>0</v>
      </c>
      <c r="X134" s="169">
        <v>0</v>
      </c>
      <c r="Y134" s="168">
        <v>0</v>
      </c>
      <c r="Z134" s="192">
        <v>0</v>
      </c>
      <c r="AA134" s="169">
        <v>0</v>
      </c>
      <c r="AB134" s="168">
        <v>0</v>
      </c>
      <c r="AC134" s="192">
        <v>0</v>
      </c>
      <c r="AD134" s="169">
        <v>0</v>
      </c>
      <c r="AE134" s="168">
        <v>0</v>
      </c>
      <c r="AF134" s="192">
        <v>0</v>
      </c>
    </row>
    <row r="135" spans="1:32" ht="15" customHeight="1">
      <c r="A135" s="39"/>
      <c r="B135" s="79" t="s">
        <v>36</v>
      </c>
      <c r="C135" s="170">
        <v>0</v>
      </c>
      <c r="D135" s="171">
        <v>0</v>
      </c>
      <c r="E135" s="193">
        <v>0</v>
      </c>
      <c r="F135" s="170">
        <v>0</v>
      </c>
      <c r="G135" s="171">
        <v>0</v>
      </c>
      <c r="H135" s="193">
        <v>0</v>
      </c>
      <c r="I135" s="170">
        <v>0</v>
      </c>
      <c r="J135" s="171">
        <v>0</v>
      </c>
      <c r="K135" s="193">
        <v>0</v>
      </c>
      <c r="L135" s="170">
        <v>0</v>
      </c>
      <c r="M135" s="171">
        <v>0</v>
      </c>
      <c r="N135" s="193">
        <v>0</v>
      </c>
      <c r="O135" s="170">
        <v>3</v>
      </c>
      <c r="P135" s="171">
        <v>2</v>
      </c>
      <c r="Q135" s="193">
        <v>66.7</v>
      </c>
      <c r="R135" s="170">
        <v>3</v>
      </c>
      <c r="S135" s="171">
        <v>2</v>
      </c>
      <c r="T135" s="193">
        <v>66.7</v>
      </c>
      <c r="U135" s="170">
        <v>0</v>
      </c>
      <c r="V135" s="171">
        <v>0</v>
      </c>
      <c r="W135" s="193">
        <v>0</v>
      </c>
      <c r="X135" s="170">
        <v>0</v>
      </c>
      <c r="Y135" s="171">
        <v>0</v>
      </c>
      <c r="Z135" s="193">
        <v>0</v>
      </c>
      <c r="AA135" s="170">
        <v>1</v>
      </c>
      <c r="AB135" s="171">
        <v>0</v>
      </c>
      <c r="AC135" s="193">
        <v>0</v>
      </c>
      <c r="AD135" s="170">
        <v>1</v>
      </c>
      <c r="AE135" s="171">
        <v>0</v>
      </c>
      <c r="AF135" s="193">
        <v>0</v>
      </c>
    </row>
    <row r="136" spans="1:32" ht="15" customHeight="1">
      <c r="A136" s="34" t="s">
        <v>12</v>
      </c>
      <c r="B136" s="36" t="s">
        <v>12</v>
      </c>
      <c r="C136" s="179">
        <v>0</v>
      </c>
      <c r="D136" s="178">
        <v>0</v>
      </c>
      <c r="E136" s="194">
        <v>0</v>
      </c>
      <c r="F136" s="179">
        <v>0</v>
      </c>
      <c r="G136" s="178">
        <v>0</v>
      </c>
      <c r="H136" s="194">
        <v>0</v>
      </c>
      <c r="I136" s="179">
        <v>5</v>
      </c>
      <c r="J136" s="178">
        <v>3</v>
      </c>
      <c r="K136" s="194">
        <v>60</v>
      </c>
      <c r="L136" s="179">
        <v>5</v>
      </c>
      <c r="M136" s="178">
        <v>3</v>
      </c>
      <c r="N136" s="194">
        <v>60</v>
      </c>
      <c r="O136" s="179">
        <v>1</v>
      </c>
      <c r="P136" s="178">
        <v>1</v>
      </c>
      <c r="Q136" s="194">
        <v>100</v>
      </c>
      <c r="R136" s="179">
        <v>1</v>
      </c>
      <c r="S136" s="178">
        <v>1</v>
      </c>
      <c r="T136" s="194">
        <v>100</v>
      </c>
      <c r="U136" s="179">
        <v>6</v>
      </c>
      <c r="V136" s="178">
        <v>3</v>
      </c>
      <c r="W136" s="194">
        <v>50</v>
      </c>
      <c r="X136" s="179">
        <v>5</v>
      </c>
      <c r="Y136" s="178">
        <v>2</v>
      </c>
      <c r="Z136" s="194">
        <v>40</v>
      </c>
      <c r="AA136" s="179">
        <v>1</v>
      </c>
      <c r="AB136" s="178">
        <v>1</v>
      </c>
      <c r="AC136" s="194">
        <v>100</v>
      </c>
      <c r="AD136" s="179">
        <v>1</v>
      </c>
      <c r="AE136" s="178">
        <v>1</v>
      </c>
      <c r="AF136" s="194">
        <v>100</v>
      </c>
    </row>
    <row r="137" spans="1:32" ht="15" customHeight="1">
      <c r="A137" s="38" t="s">
        <v>13</v>
      </c>
      <c r="B137" s="422" t="s">
        <v>183</v>
      </c>
      <c r="C137" s="172">
        <v>2</v>
      </c>
      <c r="D137" s="173">
        <v>1</v>
      </c>
      <c r="E137" s="191">
        <v>50</v>
      </c>
      <c r="F137" s="172">
        <v>2</v>
      </c>
      <c r="G137" s="173">
        <v>1</v>
      </c>
      <c r="H137" s="191">
        <v>50</v>
      </c>
      <c r="I137" s="172">
        <v>0</v>
      </c>
      <c r="J137" s="173">
        <v>0</v>
      </c>
      <c r="K137" s="191">
        <v>0</v>
      </c>
      <c r="L137" s="172">
        <v>0</v>
      </c>
      <c r="M137" s="173">
        <v>0</v>
      </c>
      <c r="N137" s="191">
        <v>0</v>
      </c>
      <c r="O137" s="172">
        <v>0</v>
      </c>
      <c r="P137" s="173">
        <v>0</v>
      </c>
      <c r="Q137" s="191">
        <v>0</v>
      </c>
      <c r="R137" s="172">
        <v>0</v>
      </c>
      <c r="S137" s="173">
        <v>0</v>
      </c>
      <c r="T137" s="191">
        <v>0</v>
      </c>
      <c r="U137" s="172">
        <v>1</v>
      </c>
      <c r="V137" s="173">
        <v>1</v>
      </c>
      <c r="W137" s="191">
        <v>100</v>
      </c>
      <c r="X137" s="172">
        <v>1</v>
      </c>
      <c r="Y137" s="173">
        <v>1</v>
      </c>
      <c r="Z137" s="191">
        <v>100</v>
      </c>
      <c r="AA137" s="172">
        <v>2</v>
      </c>
      <c r="AB137" s="173">
        <v>2</v>
      </c>
      <c r="AC137" s="191">
        <v>100</v>
      </c>
      <c r="AD137" s="172">
        <v>2</v>
      </c>
      <c r="AE137" s="173">
        <v>2</v>
      </c>
      <c r="AF137" s="191">
        <v>100</v>
      </c>
    </row>
    <row r="138" spans="1:32" ht="15" customHeight="1">
      <c r="A138" s="33"/>
      <c r="B138" s="226" t="s">
        <v>60</v>
      </c>
      <c r="C138" s="169">
        <v>4</v>
      </c>
      <c r="D138" s="168">
        <v>3</v>
      </c>
      <c r="E138" s="192">
        <v>75</v>
      </c>
      <c r="F138" s="169">
        <v>4</v>
      </c>
      <c r="G138" s="168">
        <v>3</v>
      </c>
      <c r="H138" s="192">
        <v>75</v>
      </c>
      <c r="I138" s="169">
        <v>3</v>
      </c>
      <c r="J138" s="168">
        <v>1</v>
      </c>
      <c r="K138" s="192">
        <v>33.299999999999997</v>
      </c>
      <c r="L138" s="169">
        <v>3</v>
      </c>
      <c r="M138" s="168">
        <v>1</v>
      </c>
      <c r="N138" s="192">
        <v>33.299999999999997</v>
      </c>
      <c r="O138" s="169">
        <v>3</v>
      </c>
      <c r="P138" s="168">
        <v>2</v>
      </c>
      <c r="Q138" s="192">
        <v>66.7</v>
      </c>
      <c r="R138" s="169">
        <v>3</v>
      </c>
      <c r="S138" s="168">
        <v>2</v>
      </c>
      <c r="T138" s="192">
        <v>66.7</v>
      </c>
      <c r="U138" s="169">
        <v>5</v>
      </c>
      <c r="V138" s="168">
        <v>4</v>
      </c>
      <c r="W138" s="192">
        <v>80</v>
      </c>
      <c r="X138" s="169">
        <v>5</v>
      </c>
      <c r="Y138" s="168">
        <v>4</v>
      </c>
      <c r="Z138" s="192">
        <v>80</v>
      </c>
      <c r="AA138" s="169">
        <v>12</v>
      </c>
      <c r="AB138" s="168">
        <v>8</v>
      </c>
      <c r="AC138" s="192">
        <v>66.7</v>
      </c>
      <c r="AD138" s="169">
        <v>12</v>
      </c>
      <c r="AE138" s="168">
        <v>8</v>
      </c>
      <c r="AF138" s="192">
        <v>66.7</v>
      </c>
    </row>
    <row r="139" spans="1:32" ht="15" customHeight="1">
      <c r="A139" s="33"/>
      <c r="B139" s="226" t="s">
        <v>64</v>
      </c>
      <c r="C139" s="169">
        <v>0</v>
      </c>
      <c r="D139" s="168">
        <v>0</v>
      </c>
      <c r="E139" s="192">
        <v>0</v>
      </c>
      <c r="F139" s="169">
        <v>0</v>
      </c>
      <c r="G139" s="168">
        <v>0</v>
      </c>
      <c r="H139" s="192">
        <v>0</v>
      </c>
      <c r="I139" s="169">
        <v>0</v>
      </c>
      <c r="J139" s="168">
        <v>0</v>
      </c>
      <c r="K139" s="192">
        <v>0</v>
      </c>
      <c r="L139" s="169">
        <v>0</v>
      </c>
      <c r="M139" s="168">
        <v>0</v>
      </c>
      <c r="N139" s="192">
        <v>0</v>
      </c>
      <c r="O139" s="169">
        <v>0</v>
      </c>
      <c r="P139" s="168">
        <v>0</v>
      </c>
      <c r="Q139" s="192">
        <v>0</v>
      </c>
      <c r="R139" s="169">
        <v>0</v>
      </c>
      <c r="S139" s="168">
        <v>0</v>
      </c>
      <c r="T139" s="192">
        <v>0</v>
      </c>
      <c r="U139" s="169">
        <v>1</v>
      </c>
      <c r="V139" s="168">
        <v>0</v>
      </c>
      <c r="W139" s="192">
        <v>0</v>
      </c>
      <c r="X139" s="169">
        <v>1</v>
      </c>
      <c r="Y139" s="168">
        <v>0</v>
      </c>
      <c r="Z139" s="192">
        <v>0</v>
      </c>
      <c r="AA139" s="169">
        <v>2</v>
      </c>
      <c r="AB139" s="168">
        <v>0</v>
      </c>
      <c r="AC139" s="192">
        <v>0</v>
      </c>
      <c r="AD139" s="169">
        <v>1</v>
      </c>
      <c r="AE139" s="168">
        <v>0</v>
      </c>
      <c r="AF139" s="192">
        <v>0</v>
      </c>
    </row>
    <row r="140" spans="1:32" ht="15" customHeight="1">
      <c r="A140" s="39"/>
      <c r="B140" s="79" t="s">
        <v>36</v>
      </c>
      <c r="C140" s="170">
        <v>6</v>
      </c>
      <c r="D140" s="171">
        <v>4</v>
      </c>
      <c r="E140" s="193">
        <v>66.7</v>
      </c>
      <c r="F140" s="170">
        <v>5</v>
      </c>
      <c r="G140" s="171">
        <v>4</v>
      </c>
      <c r="H140" s="193">
        <v>80</v>
      </c>
      <c r="I140" s="170">
        <v>3</v>
      </c>
      <c r="J140" s="171">
        <v>1</v>
      </c>
      <c r="K140" s="193">
        <v>33.299999999999997</v>
      </c>
      <c r="L140" s="170">
        <v>3</v>
      </c>
      <c r="M140" s="171">
        <v>1</v>
      </c>
      <c r="N140" s="193">
        <v>33.299999999999997</v>
      </c>
      <c r="O140" s="170">
        <v>3</v>
      </c>
      <c r="P140" s="171">
        <v>2</v>
      </c>
      <c r="Q140" s="193">
        <v>66.7</v>
      </c>
      <c r="R140" s="170">
        <v>3</v>
      </c>
      <c r="S140" s="171">
        <v>2</v>
      </c>
      <c r="T140" s="193">
        <v>66.7</v>
      </c>
      <c r="U140" s="170">
        <v>7</v>
      </c>
      <c r="V140" s="171">
        <v>5</v>
      </c>
      <c r="W140" s="193">
        <v>71.400000000000006</v>
      </c>
      <c r="X140" s="170">
        <v>5</v>
      </c>
      <c r="Y140" s="171">
        <v>4</v>
      </c>
      <c r="Z140" s="193">
        <v>80</v>
      </c>
      <c r="AA140" s="170">
        <v>16</v>
      </c>
      <c r="AB140" s="171">
        <v>10</v>
      </c>
      <c r="AC140" s="193">
        <v>62.5</v>
      </c>
      <c r="AD140" s="170">
        <v>15</v>
      </c>
      <c r="AE140" s="171">
        <v>10</v>
      </c>
      <c r="AF140" s="193">
        <v>66.7</v>
      </c>
    </row>
    <row r="141" spans="1:32" ht="16.5" customHeight="1">
      <c r="A141" s="33" t="s">
        <v>14</v>
      </c>
      <c r="B141" s="226" t="s">
        <v>66</v>
      </c>
      <c r="C141" s="169">
        <v>0</v>
      </c>
      <c r="D141" s="168">
        <v>0</v>
      </c>
      <c r="E141" s="192">
        <v>0</v>
      </c>
      <c r="F141" s="169">
        <v>0</v>
      </c>
      <c r="G141" s="168">
        <v>0</v>
      </c>
      <c r="H141" s="192">
        <v>0</v>
      </c>
      <c r="I141" s="169">
        <v>0</v>
      </c>
      <c r="J141" s="168">
        <v>0</v>
      </c>
      <c r="K141" s="192">
        <v>0</v>
      </c>
      <c r="L141" s="169">
        <v>0</v>
      </c>
      <c r="M141" s="168">
        <v>0</v>
      </c>
      <c r="N141" s="192">
        <v>0</v>
      </c>
      <c r="O141" s="169">
        <v>0</v>
      </c>
      <c r="P141" s="168">
        <v>0</v>
      </c>
      <c r="Q141" s="192">
        <v>0</v>
      </c>
      <c r="R141" s="169">
        <v>0</v>
      </c>
      <c r="S141" s="168">
        <v>0</v>
      </c>
      <c r="T141" s="192">
        <v>0</v>
      </c>
      <c r="U141" s="169">
        <v>1</v>
      </c>
      <c r="V141" s="168">
        <v>1</v>
      </c>
      <c r="W141" s="192">
        <v>100</v>
      </c>
      <c r="X141" s="169">
        <v>1</v>
      </c>
      <c r="Y141" s="168">
        <v>1</v>
      </c>
      <c r="Z141" s="192">
        <v>100</v>
      </c>
      <c r="AA141" s="169">
        <v>0</v>
      </c>
      <c r="AB141" s="168">
        <v>0</v>
      </c>
      <c r="AC141" s="192">
        <v>0</v>
      </c>
      <c r="AD141" s="169">
        <v>0</v>
      </c>
      <c r="AE141" s="168">
        <v>0</v>
      </c>
      <c r="AF141" s="192">
        <v>0</v>
      </c>
    </row>
    <row r="142" spans="1:32" ht="15" customHeight="1">
      <c r="A142" s="38" t="s">
        <v>15</v>
      </c>
      <c r="B142" s="422" t="s">
        <v>82</v>
      </c>
      <c r="C142" s="172">
        <v>0</v>
      </c>
      <c r="D142" s="173">
        <v>0</v>
      </c>
      <c r="E142" s="191">
        <v>0</v>
      </c>
      <c r="F142" s="172">
        <v>0</v>
      </c>
      <c r="G142" s="173">
        <v>0</v>
      </c>
      <c r="H142" s="191">
        <v>0</v>
      </c>
      <c r="I142" s="172">
        <v>1</v>
      </c>
      <c r="J142" s="173">
        <v>1</v>
      </c>
      <c r="K142" s="191">
        <v>100</v>
      </c>
      <c r="L142" s="172">
        <v>1</v>
      </c>
      <c r="M142" s="173">
        <v>1</v>
      </c>
      <c r="N142" s="191">
        <v>100</v>
      </c>
      <c r="O142" s="172">
        <v>1</v>
      </c>
      <c r="P142" s="173">
        <v>1</v>
      </c>
      <c r="Q142" s="191">
        <v>100</v>
      </c>
      <c r="R142" s="172">
        <v>1</v>
      </c>
      <c r="S142" s="173">
        <v>1</v>
      </c>
      <c r="T142" s="191">
        <v>100</v>
      </c>
      <c r="U142" s="172">
        <v>1</v>
      </c>
      <c r="V142" s="173">
        <v>1</v>
      </c>
      <c r="W142" s="191">
        <v>100</v>
      </c>
      <c r="X142" s="172">
        <v>1</v>
      </c>
      <c r="Y142" s="173">
        <v>1</v>
      </c>
      <c r="Z142" s="191">
        <v>100</v>
      </c>
      <c r="AA142" s="172">
        <v>1</v>
      </c>
      <c r="AB142" s="173">
        <v>1</v>
      </c>
      <c r="AC142" s="191">
        <v>100</v>
      </c>
      <c r="AD142" s="172">
        <v>1</v>
      </c>
      <c r="AE142" s="173">
        <v>1</v>
      </c>
      <c r="AF142" s="191">
        <v>100</v>
      </c>
    </row>
    <row r="143" spans="1:32" ht="15" customHeight="1">
      <c r="A143" s="33"/>
      <c r="B143" s="226" t="s">
        <v>85</v>
      </c>
      <c r="C143" s="169">
        <v>0</v>
      </c>
      <c r="D143" s="168">
        <v>0</v>
      </c>
      <c r="E143" s="192">
        <v>0</v>
      </c>
      <c r="F143" s="169">
        <v>0</v>
      </c>
      <c r="G143" s="168">
        <v>0</v>
      </c>
      <c r="H143" s="192">
        <v>0</v>
      </c>
      <c r="I143" s="169">
        <v>0</v>
      </c>
      <c r="J143" s="168">
        <v>0</v>
      </c>
      <c r="K143" s="192">
        <v>0</v>
      </c>
      <c r="L143" s="169">
        <v>0</v>
      </c>
      <c r="M143" s="168">
        <v>0</v>
      </c>
      <c r="N143" s="192">
        <v>0</v>
      </c>
      <c r="O143" s="169">
        <v>1</v>
      </c>
      <c r="P143" s="168">
        <v>1</v>
      </c>
      <c r="Q143" s="192">
        <v>100</v>
      </c>
      <c r="R143" s="169">
        <v>1</v>
      </c>
      <c r="S143" s="168">
        <v>1</v>
      </c>
      <c r="T143" s="192">
        <v>100</v>
      </c>
      <c r="U143" s="169">
        <v>0</v>
      </c>
      <c r="V143" s="168">
        <v>0</v>
      </c>
      <c r="W143" s="192">
        <v>0</v>
      </c>
      <c r="X143" s="169">
        <v>0</v>
      </c>
      <c r="Y143" s="168">
        <v>0</v>
      </c>
      <c r="Z143" s="192">
        <v>0</v>
      </c>
      <c r="AA143" s="169">
        <v>0</v>
      </c>
      <c r="AB143" s="168">
        <v>0</v>
      </c>
      <c r="AC143" s="192">
        <v>0</v>
      </c>
      <c r="AD143" s="169">
        <v>0</v>
      </c>
      <c r="AE143" s="168">
        <v>0</v>
      </c>
      <c r="AF143" s="192">
        <v>0</v>
      </c>
    </row>
    <row r="144" spans="1:32" ht="15" customHeight="1">
      <c r="A144" s="39"/>
      <c r="B144" s="79" t="s">
        <v>36</v>
      </c>
      <c r="C144" s="170">
        <v>0</v>
      </c>
      <c r="D144" s="171">
        <v>0</v>
      </c>
      <c r="E144" s="193">
        <v>0</v>
      </c>
      <c r="F144" s="170">
        <v>0</v>
      </c>
      <c r="G144" s="171">
        <v>0</v>
      </c>
      <c r="H144" s="193">
        <v>0</v>
      </c>
      <c r="I144" s="170">
        <v>1</v>
      </c>
      <c r="J144" s="171">
        <v>1</v>
      </c>
      <c r="K144" s="193">
        <v>100</v>
      </c>
      <c r="L144" s="170">
        <v>1</v>
      </c>
      <c r="M144" s="171">
        <v>1</v>
      </c>
      <c r="N144" s="193">
        <v>100</v>
      </c>
      <c r="O144" s="170">
        <v>2</v>
      </c>
      <c r="P144" s="171">
        <v>2</v>
      </c>
      <c r="Q144" s="193">
        <v>100</v>
      </c>
      <c r="R144" s="170">
        <v>1</v>
      </c>
      <c r="S144" s="171">
        <v>1</v>
      </c>
      <c r="T144" s="193">
        <v>100</v>
      </c>
      <c r="U144" s="170">
        <v>1</v>
      </c>
      <c r="V144" s="171">
        <v>1</v>
      </c>
      <c r="W144" s="193">
        <v>100</v>
      </c>
      <c r="X144" s="170">
        <v>1</v>
      </c>
      <c r="Y144" s="171">
        <v>1</v>
      </c>
      <c r="Z144" s="193">
        <v>100</v>
      </c>
      <c r="AA144" s="170">
        <v>1</v>
      </c>
      <c r="AB144" s="171">
        <v>1</v>
      </c>
      <c r="AC144" s="193">
        <v>100</v>
      </c>
      <c r="AD144" s="170">
        <v>1</v>
      </c>
      <c r="AE144" s="171">
        <v>1</v>
      </c>
      <c r="AF144" s="193">
        <v>100</v>
      </c>
    </row>
    <row r="145" spans="1:32" ht="15" customHeight="1">
      <c r="A145" s="34" t="s">
        <v>16</v>
      </c>
      <c r="B145" s="36" t="s">
        <v>186</v>
      </c>
      <c r="C145" s="179">
        <v>8</v>
      </c>
      <c r="D145" s="178">
        <v>3</v>
      </c>
      <c r="E145" s="194">
        <v>37.5</v>
      </c>
      <c r="F145" s="179">
        <v>6</v>
      </c>
      <c r="G145" s="178">
        <v>3</v>
      </c>
      <c r="H145" s="194">
        <v>50</v>
      </c>
      <c r="I145" s="179">
        <v>10</v>
      </c>
      <c r="J145" s="178">
        <v>7</v>
      </c>
      <c r="K145" s="194">
        <v>70</v>
      </c>
      <c r="L145" s="179">
        <v>8</v>
      </c>
      <c r="M145" s="178">
        <v>6</v>
      </c>
      <c r="N145" s="194">
        <v>75</v>
      </c>
      <c r="O145" s="179">
        <v>7</v>
      </c>
      <c r="P145" s="178">
        <v>2</v>
      </c>
      <c r="Q145" s="194">
        <v>28.6</v>
      </c>
      <c r="R145" s="179">
        <v>5</v>
      </c>
      <c r="S145" s="178">
        <v>2</v>
      </c>
      <c r="T145" s="194">
        <v>40</v>
      </c>
      <c r="U145" s="179">
        <v>6</v>
      </c>
      <c r="V145" s="178">
        <v>3</v>
      </c>
      <c r="W145" s="194">
        <v>50</v>
      </c>
      <c r="X145" s="179">
        <v>6</v>
      </c>
      <c r="Y145" s="178">
        <v>3</v>
      </c>
      <c r="Z145" s="194">
        <v>50</v>
      </c>
      <c r="AA145" s="179">
        <v>12</v>
      </c>
      <c r="AB145" s="178">
        <v>8</v>
      </c>
      <c r="AC145" s="194">
        <v>66.7</v>
      </c>
      <c r="AD145" s="179">
        <v>7</v>
      </c>
      <c r="AE145" s="178">
        <v>5</v>
      </c>
      <c r="AF145" s="194">
        <v>71.400000000000006</v>
      </c>
    </row>
    <row r="146" spans="1:32" ht="15" customHeight="1">
      <c r="A146" s="34" t="s">
        <v>17</v>
      </c>
      <c r="B146" s="36" t="s">
        <v>89</v>
      </c>
      <c r="C146" s="179">
        <v>5679</v>
      </c>
      <c r="D146" s="178">
        <v>4402</v>
      </c>
      <c r="E146" s="194">
        <v>77.5</v>
      </c>
      <c r="F146" s="179">
        <v>4997</v>
      </c>
      <c r="G146" s="178">
        <v>3946</v>
      </c>
      <c r="H146" s="194">
        <v>79</v>
      </c>
      <c r="I146" s="179">
        <v>6137</v>
      </c>
      <c r="J146" s="178">
        <v>4829</v>
      </c>
      <c r="K146" s="194">
        <v>78.7</v>
      </c>
      <c r="L146" s="179">
        <v>5376</v>
      </c>
      <c r="M146" s="178">
        <v>4301</v>
      </c>
      <c r="N146" s="194">
        <v>80</v>
      </c>
      <c r="O146" s="179">
        <v>5592</v>
      </c>
      <c r="P146" s="178">
        <v>4402</v>
      </c>
      <c r="Q146" s="194">
        <v>78.7</v>
      </c>
      <c r="R146" s="179">
        <v>4858</v>
      </c>
      <c r="S146" s="178">
        <v>3913</v>
      </c>
      <c r="T146" s="194">
        <v>80.5</v>
      </c>
      <c r="U146" s="179">
        <v>7191</v>
      </c>
      <c r="V146" s="178">
        <v>5655</v>
      </c>
      <c r="W146" s="194">
        <v>78.599999999999994</v>
      </c>
      <c r="X146" s="179">
        <v>6329</v>
      </c>
      <c r="Y146" s="178">
        <v>5068</v>
      </c>
      <c r="Z146" s="194">
        <v>80.099999999999994</v>
      </c>
      <c r="AA146" s="179">
        <v>6468</v>
      </c>
      <c r="AB146" s="178">
        <v>5025</v>
      </c>
      <c r="AC146" s="194">
        <v>77.7</v>
      </c>
      <c r="AD146" s="179">
        <v>5705</v>
      </c>
      <c r="AE146" s="178">
        <v>4534</v>
      </c>
      <c r="AF146" s="194">
        <v>79.5</v>
      </c>
    </row>
    <row r="147" spans="1:32" ht="14.25" customHeight="1">
      <c r="A147" s="38" t="s">
        <v>18</v>
      </c>
      <c r="B147" s="422" t="s">
        <v>97</v>
      </c>
      <c r="C147" s="172">
        <v>20</v>
      </c>
      <c r="D147" s="173">
        <v>14</v>
      </c>
      <c r="E147" s="191">
        <v>70</v>
      </c>
      <c r="F147" s="172">
        <v>20</v>
      </c>
      <c r="G147" s="173">
        <v>14</v>
      </c>
      <c r="H147" s="191">
        <v>70</v>
      </c>
      <c r="I147" s="172">
        <v>8</v>
      </c>
      <c r="J147" s="173">
        <v>6</v>
      </c>
      <c r="K147" s="191">
        <v>75</v>
      </c>
      <c r="L147" s="172">
        <v>8</v>
      </c>
      <c r="M147" s="173">
        <v>6</v>
      </c>
      <c r="N147" s="191">
        <v>75</v>
      </c>
      <c r="O147" s="172">
        <v>17</v>
      </c>
      <c r="P147" s="173">
        <v>11</v>
      </c>
      <c r="Q147" s="191">
        <v>64.7</v>
      </c>
      <c r="R147" s="172">
        <v>17</v>
      </c>
      <c r="S147" s="173">
        <v>11</v>
      </c>
      <c r="T147" s="191">
        <v>64.7</v>
      </c>
      <c r="U147" s="172">
        <v>38</v>
      </c>
      <c r="V147" s="173">
        <v>14</v>
      </c>
      <c r="W147" s="191">
        <v>36.799999999999997</v>
      </c>
      <c r="X147" s="172">
        <v>36</v>
      </c>
      <c r="Y147" s="173">
        <v>13</v>
      </c>
      <c r="Z147" s="191">
        <v>36.1</v>
      </c>
      <c r="AA147" s="172">
        <v>19</v>
      </c>
      <c r="AB147" s="173">
        <v>7</v>
      </c>
      <c r="AC147" s="191">
        <v>36.799999999999997</v>
      </c>
      <c r="AD147" s="172">
        <v>19</v>
      </c>
      <c r="AE147" s="173">
        <v>7</v>
      </c>
      <c r="AF147" s="191">
        <v>36.799999999999997</v>
      </c>
    </row>
    <row r="148" spans="1:32" ht="15" customHeight="1">
      <c r="A148" s="33"/>
      <c r="B148" s="226" t="s">
        <v>108</v>
      </c>
      <c r="C148" s="169">
        <v>1</v>
      </c>
      <c r="D148" s="168">
        <v>0</v>
      </c>
      <c r="E148" s="192">
        <v>0</v>
      </c>
      <c r="F148" s="169">
        <v>1</v>
      </c>
      <c r="G148" s="168">
        <v>0</v>
      </c>
      <c r="H148" s="192">
        <v>0</v>
      </c>
      <c r="I148" s="169">
        <v>1</v>
      </c>
      <c r="J148" s="168">
        <v>0</v>
      </c>
      <c r="K148" s="192">
        <v>0</v>
      </c>
      <c r="L148" s="169">
        <v>1</v>
      </c>
      <c r="M148" s="168">
        <v>0</v>
      </c>
      <c r="N148" s="192">
        <v>0</v>
      </c>
      <c r="O148" s="169">
        <v>1</v>
      </c>
      <c r="P148" s="168">
        <v>1</v>
      </c>
      <c r="Q148" s="192">
        <v>100</v>
      </c>
      <c r="R148" s="169">
        <v>1</v>
      </c>
      <c r="S148" s="168">
        <v>1</v>
      </c>
      <c r="T148" s="192">
        <v>100</v>
      </c>
      <c r="U148" s="169">
        <v>1</v>
      </c>
      <c r="V148" s="168">
        <v>1</v>
      </c>
      <c r="W148" s="192">
        <v>100</v>
      </c>
      <c r="X148" s="169">
        <v>1</v>
      </c>
      <c r="Y148" s="168">
        <v>1</v>
      </c>
      <c r="Z148" s="192">
        <v>100</v>
      </c>
      <c r="AA148" s="169">
        <v>0</v>
      </c>
      <c r="AB148" s="168">
        <v>0</v>
      </c>
      <c r="AC148" s="192">
        <v>0</v>
      </c>
      <c r="AD148" s="169">
        <v>0</v>
      </c>
      <c r="AE148" s="168">
        <v>0</v>
      </c>
      <c r="AF148" s="192">
        <v>0</v>
      </c>
    </row>
    <row r="149" spans="1:32" ht="15" customHeight="1">
      <c r="A149" s="39"/>
      <c r="B149" s="79" t="s">
        <v>36</v>
      </c>
      <c r="C149" s="170">
        <v>21</v>
      </c>
      <c r="D149" s="171">
        <v>14</v>
      </c>
      <c r="E149" s="193">
        <v>66.7</v>
      </c>
      <c r="F149" s="170">
        <v>21</v>
      </c>
      <c r="G149" s="171">
        <v>14</v>
      </c>
      <c r="H149" s="193">
        <v>66.7</v>
      </c>
      <c r="I149" s="170">
        <v>9</v>
      </c>
      <c r="J149" s="171">
        <v>6</v>
      </c>
      <c r="K149" s="193">
        <v>66.7</v>
      </c>
      <c r="L149" s="170">
        <v>9</v>
      </c>
      <c r="M149" s="171">
        <v>6</v>
      </c>
      <c r="N149" s="193">
        <v>66.7</v>
      </c>
      <c r="O149" s="170">
        <v>18</v>
      </c>
      <c r="P149" s="171">
        <v>12</v>
      </c>
      <c r="Q149" s="193">
        <v>66.7</v>
      </c>
      <c r="R149" s="170">
        <v>18</v>
      </c>
      <c r="S149" s="171">
        <v>12</v>
      </c>
      <c r="T149" s="193">
        <v>66.7</v>
      </c>
      <c r="U149" s="170">
        <v>39</v>
      </c>
      <c r="V149" s="171">
        <v>15</v>
      </c>
      <c r="W149" s="193">
        <v>38.5</v>
      </c>
      <c r="X149" s="170">
        <v>37</v>
      </c>
      <c r="Y149" s="171">
        <v>14</v>
      </c>
      <c r="Z149" s="193">
        <v>37.799999999999997</v>
      </c>
      <c r="AA149" s="170">
        <v>19</v>
      </c>
      <c r="AB149" s="171">
        <v>7</v>
      </c>
      <c r="AC149" s="193">
        <v>36.799999999999997</v>
      </c>
      <c r="AD149" s="170">
        <v>19</v>
      </c>
      <c r="AE149" s="171">
        <v>7</v>
      </c>
      <c r="AF149" s="193">
        <v>36.799999999999997</v>
      </c>
    </row>
    <row r="150" spans="1:32" ht="30.75" customHeight="1">
      <c r="A150" s="290" t="s">
        <v>20</v>
      </c>
      <c r="B150" s="226" t="s">
        <v>118</v>
      </c>
      <c r="C150" s="169">
        <v>3</v>
      </c>
      <c r="D150" s="168">
        <v>3</v>
      </c>
      <c r="E150" s="192">
        <v>100</v>
      </c>
      <c r="F150" s="169">
        <v>2</v>
      </c>
      <c r="G150" s="168">
        <v>2</v>
      </c>
      <c r="H150" s="192">
        <v>100</v>
      </c>
      <c r="I150" s="169">
        <v>0</v>
      </c>
      <c r="J150" s="168">
        <v>0</v>
      </c>
      <c r="K150" s="192">
        <v>0</v>
      </c>
      <c r="L150" s="169">
        <v>0</v>
      </c>
      <c r="M150" s="168">
        <v>0</v>
      </c>
      <c r="N150" s="192">
        <v>0</v>
      </c>
      <c r="O150" s="169">
        <v>0</v>
      </c>
      <c r="P150" s="168">
        <v>0</v>
      </c>
      <c r="Q150" s="192">
        <v>0</v>
      </c>
      <c r="R150" s="169">
        <v>0</v>
      </c>
      <c r="S150" s="168">
        <v>0</v>
      </c>
      <c r="T150" s="192">
        <v>0</v>
      </c>
      <c r="U150" s="169">
        <v>0</v>
      </c>
      <c r="V150" s="168">
        <v>0</v>
      </c>
      <c r="W150" s="192">
        <v>0</v>
      </c>
      <c r="X150" s="169">
        <v>0</v>
      </c>
      <c r="Y150" s="168">
        <v>0</v>
      </c>
      <c r="Z150" s="192">
        <v>0</v>
      </c>
      <c r="AA150" s="169">
        <v>0</v>
      </c>
      <c r="AB150" s="168">
        <v>0</v>
      </c>
      <c r="AC150" s="192">
        <v>0</v>
      </c>
      <c r="AD150" s="169">
        <v>0</v>
      </c>
      <c r="AE150" s="168">
        <v>0</v>
      </c>
      <c r="AF150" s="192">
        <v>0</v>
      </c>
    </row>
    <row r="151" spans="1:32" ht="15" customHeight="1">
      <c r="A151" s="33"/>
      <c r="B151" s="226" t="s">
        <v>121</v>
      </c>
      <c r="C151" s="169">
        <v>6</v>
      </c>
      <c r="D151" s="168">
        <v>6</v>
      </c>
      <c r="E151" s="192">
        <v>100</v>
      </c>
      <c r="F151" s="169">
        <v>5</v>
      </c>
      <c r="G151" s="168">
        <v>5</v>
      </c>
      <c r="H151" s="192">
        <v>100</v>
      </c>
      <c r="I151" s="169">
        <v>3</v>
      </c>
      <c r="J151" s="168">
        <v>3</v>
      </c>
      <c r="K151" s="192">
        <v>100</v>
      </c>
      <c r="L151" s="169">
        <v>3</v>
      </c>
      <c r="M151" s="168">
        <v>3</v>
      </c>
      <c r="N151" s="192">
        <v>100</v>
      </c>
      <c r="O151" s="169">
        <v>5</v>
      </c>
      <c r="P151" s="168">
        <v>5</v>
      </c>
      <c r="Q151" s="192">
        <v>100</v>
      </c>
      <c r="R151" s="169">
        <v>3</v>
      </c>
      <c r="S151" s="168">
        <v>3</v>
      </c>
      <c r="T151" s="192">
        <v>100</v>
      </c>
      <c r="U151" s="169">
        <v>5</v>
      </c>
      <c r="V151" s="168">
        <v>5</v>
      </c>
      <c r="W151" s="192">
        <v>100</v>
      </c>
      <c r="X151" s="169">
        <v>4</v>
      </c>
      <c r="Y151" s="168">
        <v>4</v>
      </c>
      <c r="Z151" s="192">
        <v>100</v>
      </c>
      <c r="AA151" s="169">
        <v>2</v>
      </c>
      <c r="AB151" s="168">
        <v>2</v>
      </c>
      <c r="AC151" s="192">
        <v>100</v>
      </c>
      <c r="AD151" s="169">
        <v>2</v>
      </c>
      <c r="AE151" s="168">
        <v>2</v>
      </c>
      <c r="AF151" s="192">
        <v>100</v>
      </c>
    </row>
    <row r="152" spans="1:32" ht="15" customHeight="1">
      <c r="A152" s="33"/>
      <c r="B152" s="226" t="s">
        <v>188</v>
      </c>
      <c r="C152" s="169">
        <v>11794</v>
      </c>
      <c r="D152" s="168">
        <v>9529</v>
      </c>
      <c r="E152" s="192">
        <v>80.8</v>
      </c>
      <c r="F152" s="169">
        <v>8133</v>
      </c>
      <c r="G152" s="168">
        <v>6777</v>
      </c>
      <c r="H152" s="192">
        <v>83.3</v>
      </c>
      <c r="I152" s="169">
        <v>12691</v>
      </c>
      <c r="J152" s="168">
        <v>10517</v>
      </c>
      <c r="K152" s="192">
        <v>82.9</v>
      </c>
      <c r="L152" s="169">
        <v>8751</v>
      </c>
      <c r="M152" s="168">
        <v>7373</v>
      </c>
      <c r="N152" s="192">
        <v>84.3</v>
      </c>
      <c r="O152" s="169">
        <v>13801</v>
      </c>
      <c r="P152" s="168">
        <v>11428</v>
      </c>
      <c r="Q152" s="192">
        <v>82.8</v>
      </c>
      <c r="R152" s="169">
        <v>8863</v>
      </c>
      <c r="S152" s="168">
        <v>7744</v>
      </c>
      <c r="T152" s="192">
        <v>87.4</v>
      </c>
      <c r="U152" s="169">
        <v>17781</v>
      </c>
      <c r="V152" s="168">
        <v>14472</v>
      </c>
      <c r="W152" s="192">
        <v>81.400000000000006</v>
      </c>
      <c r="X152" s="169">
        <v>11822</v>
      </c>
      <c r="Y152" s="168">
        <v>10229</v>
      </c>
      <c r="Z152" s="192">
        <v>86.5</v>
      </c>
      <c r="AA152" s="169">
        <v>16843</v>
      </c>
      <c r="AB152" s="168">
        <v>14170</v>
      </c>
      <c r="AC152" s="192">
        <v>84.1</v>
      </c>
      <c r="AD152" s="169">
        <v>11497</v>
      </c>
      <c r="AE152" s="168">
        <v>10083</v>
      </c>
      <c r="AF152" s="192">
        <v>87.7</v>
      </c>
    </row>
    <row r="153" spans="1:32" ht="15" customHeight="1">
      <c r="A153" s="33"/>
      <c r="B153" s="226" t="s">
        <v>176</v>
      </c>
      <c r="C153" s="169">
        <v>166</v>
      </c>
      <c r="D153" s="168">
        <v>143</v>
      </c>
      <c r="E153" s="192">
        <v>86.1</v>
      </c>
      <c r="F153" s="169">
        <v>153</v>
      </c>
      <c r="G153" s="168">
        <v>134</v>
      </c>
      <c r="H153" s="192">
        <v>87.6</v>
      </c>
      <c r="I153" s="169">
        <v>144</v>
      </c>
      <c r="J153" s="168">
        <v>113</v>
      </c>
      <c r="K153" s="192">
        <v>78.5</v>
      </c>
      <c r="L153" s="169">
        <v>130</v>
      </c>
      <c r="M153" s="168">
        <v>109</v>
      </c>
      <c r="N153" s="192">
        <v>83.8</v>
      </c>
      <c r="O153" s="169">
        <v>116</v>
      </c>
      <c r="P153" s="168">
        <v>99</v>
      </c>
      <c r="Q153" s="192">
        <v>85.3</v>
      </c>
      <c r="R153" s="169">
        <v>109</v>
      </c>
      <c r="S153" s="168">
        <v>95</v>
      </c>
      <c r="T153" s="192">
        <v>87.2</v>
      </c>
      <c r="U153" s="169">
        <v>107</v>
      </c>
      <c r="V153" s="168">
        <v>86</v>
      </c>
      <c r="W153" s="192">
        <v>80.400000000000006</v>
      </c>
      <c r="X153" s="169">
        <v>103</v>
      </c>
      <c r="Y153" s="168">
        <v>85</v>
      </c>
      <c r="Z153" s="192">
        <v>82.5</v>
      </c>
      <c r="AA153" s="169">
        <v>96</v>
      </c>
      <c r="AB153" s="168">
        <v>80</v>
      </c>
      <c r="AC153" s="192">
        <v>83.3</v>
      </c>
      <c r="AD153" s="169">
        <v>86</v>
      </c>
      <c r="AE153" s="168">
        <v>73</v>
      </c>
      <c r="AF153" s="192">
        <v>84.9</v>
      </c>
    </row>
    <row r="154" spans="1:32" ht="16.5" customHeight="1">
      <c r="A154" s="228"/>
      <c r="B154" s="79" t="s">
        <v>36</v>
      </c>
      <c r="C154" s="170">
        <v>11969</v>
      </c>
      <c r="D154" s="171">
        <v>9681</v>
      </c>
      <c r="E154" s="193">
        <v>80.900000000000006</v>
      </c>
      <c r="F154" s="170">
        <v>8243</v>
      </c>
      <c r="G154" s="171">
        <v>6873</v>
      </c>
      <c r="H154" s="193">
        <v>83.4</v>
      </c>
      <c r="I154" s="170">
        <v>12838</v>
      </c>
      <c r="J154" s="171">
        <v>10633</v>
      </c>
      <c r="K154" s="193">
        <v>82.8</v>
      </c>
      <c r="L154" s="170">
        <v>8841</v>
      </c>
      <c r="M154" s="171">
        <v>7453</v>
      </c>
      <c r="N154" s="193">
        <v>84.3</v>
      </c>
      <c r="O154" s="170">
        <v>13922</v>
      </c>
      <c r="P154" s="171">
        <v>11532</v>
      </c>
      <c r="Q154" s="193">
        <v>82.8</v>
      </c>
      <c r="R154" s="170">
        <v>8935</v>
      </c>
      <c r="S154" s="171">
        <v>7810</v>
      </c>
      <c r="T154" s="193">
        <v>87.4</v>
      </c>
      <c r="U154" s="170">
        <v>17893</v>
      </c>
      <c r="V154" s="171">
        <v>14563</v>
      </c>
      <c r="W154" s="193">
        <v>81.400000000000006</v>
      </c>
      <c r="X154" s="170">
        <v>11896</v>
      </c>
      <c r="Y154" s="171">
        <v>10292</v>
      </c>
      <c r="Z154" s="193">
        <v>86.5</v>
      </c>
      <c r="AA154" s="170">
        <v>16941</v>
      </c>
      <c r="AB154" s="171">
        <v>14252</v>
      </c>
      <c r="AC154" s="193">
        <v>84.1</v>
      </c>
      <c r="AD154" s="170">
        <v>11547</v>
      </c>
      <c r="AE154" s="171">
        <v>10124</v>
      </c>
      <c r="AF154" s="193">
        <v>87.7</v>
      </c>
    </row>
    <row r="155" spans="1:32" ht="15" customHeight="1">
      <c r="A155" s="33" t="s">
        <v>21</v>
      </c>
      <c r="B155" s="167" t="s">
        <v>178</v>
      </c>
      <c r="C155" s="169">
        <v>0</v>
      </c>
      <c r="D155" s="168">
        <v>0</v>
      </c>
      <c r="E155" s="192">
        <v>0</v>
      </c>
      <c r="F155" s="169">
        <v>0</v>
      </c>
      <c r="G155" s="168">
        <v>0</v>
      </c>
      <c r="H155" s="192">
        <v>0</v>
      </c>
      <c r="I155" s="169">
        <v>0</v>
      </c>
      <c r="J155" s="168">
        <v>0</v>
      </c>
      <c r="K155" s="192">
        <v>0</v>
      </c>
      <c r="L155" s="169">
        <v>0</v>
      </c>
      <c r="M155" s="168">
        <v>0</v>
      </c>
      <c r="N155" s="192">
        <v>0</v>
      </c>
      <c r="O155" s="169">
        <v>0</v>
      </c>
      <c r="P155" s="168">
        <v>0</v>
      </c>
      <c r="Q155" s="192">
        <v>0</v>
      </c>
      <c r="R155" s="169">
        <v>0</v>
      </c>
      <c r="S155" s="168">
        <v>0</v>
      </c>
      <c r="T155" s="192">
        <v>0</v>
      </c>
      <c r="U155" s="169">
        <v>1</v>
      </c>
      <c r="V155" s="168">
        <v>1</v>
      </c>
      <c r="W155" s="192">
        <v>100</v>
      </c>
      <c r="X155" s="169">
        <v>1</v>
      </c>
      <c r="Y155" s="168">
        <v>1</v>
      </c>
      <c r="Z155" s="192">
        <v>100</v>
      </c>
      <c r="AA155" s="169">
        <v>0</v>
      </c>
      <c r="AB155" s="168">
        <v>0</v>
      </c>
      <c r="AC155" s="192">
        <v>0</v>
      </c>
      <c r="AD155" s="169">
        <v>0</v>
      </c>
      <c r="AE155" s="168">
        <v>0</v>
      </c>
      <c r="AF155" s="192">
        <v>0</v>
      </c>
    </row>
    <row r="156" spans="1:32" ht="15.75" customHeight="1">
      <c r="A156" s="33"/>
      <c r="B156" s="167" t="s">
        <v>132</v>
      </c>
      <c r="C156" s="169">
        <v>0</v>
      </c>
      <c r="D156" s="168">
        <v>0</v>
      </c>
      <c r="E156" s="192">
        <v>0</v>
      </c>
      <c r="F156" s="169">
        <v>0</v>
      </c>
      <c r="G156" s="168">
        <v>0</v>
      </c>
      <c r="H156" s="192">
        <v>0</v>
      </c>
      <c r="I156" s="169">
        <v>0</v>
      </c>
      <c r="J156" s="168">
        <v>0</v>
      </c>
      <c r="K156" s="192">
        <v>0</v>
      </c>
      <c r="L156" s="169">
        <v>0</v>
      </c>
      <c r="M156" s="168">
        <v>0</v>
      </c>
      <c r="N156" s="192">
        <v>0</v>
      </c>
      <c r="O156" s="169">
        <v>0</v>
      </c>
      <c r="P156" s="168">
        <v>0</v>
      </c>
      <c r="Q156" s="192">
        <v>0</v>
      </c>
      <c r="R156" s="169">
        <v>0</v>
      </c>
      <c r="S156" s="168">
        <v>0</v>
      </c>
      <c r="T156" s="192">
        <v>0</v>
      </c>
      <c r="U156" s="169">
        <v>0</v>
      </c>
      <c r="V156" s="168">
        <v>0</v>
      </c>
      <c r="W156" s="192">
        <v>0</v>
      </c>
      <c r="X156" s="169">
        <v>0</v>
      </c>
      <c r="Y156" s="168">
        <v>0</v>
      </c>
      <c r="Z156" s="192">
        <v>0</v>
      </c>
      <c r="AA156" s="169">
        <v>1</v>
      </c>
      <c r="AB156" s="168">
        <v>0</v>
      </c>
      <c r="AC156" s="192">
        <v>0</v>
      </c>
      <c r="AD156" s="169">
        <v>1</v>
      </c>
      <c r="AE156" s="168">
        <v>0</v>
      </c>
      <c r="AF156" s="192">
        <v>0</v>
      </c>
    </row>
    <row r="157" spans="1:32" ht="16.5" customHeight="1">
      <c r="A157" s="39"/>
      <c r="B157" s="44" t="s">
        <v>36</v>
      </c>
      <c r="C157" s="170">
        <v>0</v>
      </c>
      <c r="D157" s="171">
        <v>0</v>
      </c>
      <c r="E157" s="193">
        <v>0</v>
      </c>
      <c r="F157" s="170">
        <v>0</v>
      </c>
      <c r="G157" s="171">
        <v>0</v>
      </c>
      <c r="H157" s="193">
        <v>0</v>
      </c>
      <c r="I157" s="170">
        <v>0</v>
      </c>
      <c r="J157" s="171">
        <v>0</v>
      </c>
      <c r="K157" s="193">
        <v>0</v>
      </c>
      <c r="L157" s="170">
        <v>0</v>
      </c>
      <c r="M157" s="171">
        <v>0</v>
      </c>
      <c r="N157" s="193">
        <v>0</v>
      </c>
      <c r="O157" s="170">
        <v>0</v>
      </c>
      <c r="P157" s="171">
        <v>0</v>
      </c>
      <c r="Q157" s="193">
        <v>0</v>
      </c>
      <c r="R157" s="170">
        <v>0</v>
      </c>
      <c r="S157" s="171">
        <v>0</v>
      </c>
      <c r="T157" s="193">
        <v>0</v>
      </c>
      <c r="U157" s="170">
        <v>1</v>
      </c>
      <c r="V157" s="171">
        <v>1</v>
      </c>
      <c r="W157" s="193">
        <v>100</v>
      </c>
      <c r="X157" s="170">
        <v>1</v>
      </c>
      <c r="Y157" s="171">
        <v>1</v>
      </c>
      <c r="Z157" s="193">
        <v>100</v>
      </c>
      <c r="AA157" s="170">
        <v>1</v>
      </c>
      <c r="AB157" s="171">
        <v>0</v>
      </c>
      <c r="AC157" s="193">
        <v>0</v>
      </c>
      <c r="AD157" s="170">
        <v>1</v>
      </c>
      <c r="AE157" s="171">
        <v>0</v>
      </c>
      <c r="AF157" s="193">
        <v>0</v>
      </c>
    </row>
    <row r="158" spans="1:32" ht="15" customHeight="1">
      <c r="A158" s="222" t="s">
        <v>36</v>
      </c>
      <c r="B158" s="225"/>
      <c r="C158" s="179">
        <v>46297</v>
      </c>
      <c r="D158" s="178">
        <v>31113</v>
      </c>
      <c r="E158" s="194">
        <v>67.2</v>
      </c>
      <c r="F158" s="179">
        <v>23612</v>
      </c>
      <c r="G158" s="178">
        <v>18057</v>
      </c>
      <c r="H158" s="194">
        <v>76.5</v>
      </c>
      <c r="I158" s="179">
        <v>48882</v>
      </c>
      <c r="J158" s="178">
        <v>33662</v>
      </c>
      <c r="K158" s="194">
        <v>68.900000000000006</v>
      </c>
      <c r="L158" s="179">
        <v>24704</v>
      </c>
      <c r="M158" s="178">
        <v>19271</v>
      </c>
      <c r="N158" s="194">
        <v>78</v>
      </c>
      <c r="O158" s="179">
        <v>47511</v>
      </c>
      <c r="P158" s="178">
        <v>33676</v>
      </c>
      <c r="Q158" s="194">
        <v>70.900000000000006</v>
      </c>
      <c r="R158" s="179">
        <v>22991</v>
      </c>
      <c r="S158" s="178">
        <v>18599</v>
      </c>
      <c r="T158" s="194">
        <v>80.900000000000006</v>
      </c>
      <c r="U158" s="179">
        <v>63397</v>
      </c>
      <c r="V158" s="178">
        <v>43056</v>
      </c>
      <c r="W158" s="194">
        <v>67.900000000000006</v>
      </c>
      <c r="X158" s="179">
        <v>30652</v>
      </c>
      <c r="Y158" s="178">
        <v>24245</v>
      </c>
      <c r="Z158" s="194">
        <v>79.099999999999994</v>
      </c>
      <c r="AA158" s="179">
        <v>57764</v>
      </c>
      <c r="AB158" s="178">
        <v>40227</v>
      </c>
      <c r="AC158" s="194">
        <v>69.599999999999994</v>
      </c>
      <c r="AD158" s="179">
        <v>28243</v>
      </c>
      <c r="AE158" s="178">
        <v>22622</v>
      </c>
      <c r="AF158" s="194">
        <v>80.099999999999994</v>
      </c>
    </row>
    <row r="159" spans="1:32" ht="15" customHeight="1">
      <c r="A159" s="33"/>
      <c r="B159" s="167"/>
      <c r="C159" s="169"/>
      <c r="D159" s="168"/>
      <c r="E159" s="192"/>
      <c r="F159" s="169"/>
      <c r="G159" s="168"/>
      <c r="H159" s="192"/>
      <c r="I159" s="169"/>
      <c r="J159" s="168"/>
      <c r="K159" s="192"/>
      <c r="L159" s="169"/>
      <c r="M159" s="168"/>
      <c r="N159" s="192"/>
      <c r="O159" s="169"/>
      <c r="P159" s="168"/>
      <c r="Q159" s="192"/>
      <c r="R159" s="169"/>
      <c r="S159" s="168"/>
      <c r="T159" s="192"/>
      <c r="U159" s="169"/>
      <c r="V159" s="168"/>
      <c r="W159" s="192"/>
      <c r="X159" s="169"/>
      <c r="Y159" s="168"/>
      <c r="Z159" s="192"/>
      <c r="AA159" s="169"/>
      <c r="AB159" s="168"/>
      <c r="AC159" s="192"/>
      <c r="AD159" s="169"/>
      <c r="AE159" s="168"/>
      <c r="AF159" s="192"/>
    </row>
    <row r="160" spans="1:32" ht="15" customHeight="1">
      <c r="A160" s="223" t="s">
        <v>497</v>
      </c>
      <c r="B160" s="227"/>
      <c r="C160" s="170"/>
      <c r="D160" s="171"/>
      <c r="E160" s="193"/>
      <c r="F160" s="170"/>
      <c r="G160" s="171"/>
      <c r="H160" s="193"/>
      <c r="I160" s="170"/>
      <c r="J160" s="171"/>
      <c r="K160" s="193"/>
      <c r="L160" s="170"/>
      <c r="M160" s="171"/>
      <c r="N160" s="193"/>
      <c r="O160" s="170"/>
      <c r="P160" s="171"/>
      <c r="Q160" s="193"/>
      <c r="R160" s="170"/>
      <c r="S160" s="171"/>
      <c r="T160" s="193"/>
      <c r="U160" s="170"/>
      <c r="V160" s="171"/>
      <c r="W160" s="193"/>
      <c r="X160" s="170"/>
      <c r="Y160" s="171"/>
      <c r="Z160" s="193"/>
      <c r="AA160" s="170"/>
      <c r="AB160" s="171"/>
      <c r="AC160" s="193"/>
      <c r="AD160" s="170"/>
      <c r="AE160" s="171"/>
      <c r="AF160" s="193"/>
    </row>
    <row r="161" spans="1:32" ht="15" customHeight="1">
      <c r="A161" s="33" t="s">
        <v>8</v>
      </c>
      <c r="B161" s="167" t="s">
        <v>41</v>
      </c>
      <c r="C161" s="169">
        <v>785</v>
      </c>
      <c r="D161" s="168">
        <v>248</v>
      </c>
      <c r="E161" s="192">
        <v>31.6</v>
      </c>
      <c r="F161" s="169">
        <v>299</v>
      </c>
      <c r="G161" s="168">
        <v>143</v>
      </c>
      <c r="H161" s="192">
        <v>47.8</v>
      </c>
      <c r="I161" s="169">
        <v>682</v>
      </c>
      <c r="J161" s="168">
        <v>260</v>
      </c>
      <c r="K161" s="192">
        <v>38.1</v>
      </c>
      <c r="L161" s="169">
        <v>263</v>
      </c>
      <c r="M161" s="168">
        <v>128</v>
      </c>
      <c r="N161" s="192">
        <v>48.7</v>
      </c>
      <c r="O161" s="169">
        <v>656</v>
      </c>
      <c r="P161" s="168">
        <v>234</v>
      </c>
      <c r="Q161" s="192">
        <v>35.700000000000003</v>
      </c>
      <c r="R161" s="169">
        <v>277</v>
      </c>
      <c r="S161" s="168">
        <v>126</v>
      </c>
      <c r="T161" s="192">
        <v>45.5</v>
      </c>
      <c r="U161" s="169">
        <v>842</v>
      </c>
      <c r="V161" s="168">
        <v>286</v>
      </c>
      <c r="W161" s="192">
        <v>34</v>
      </c>
      <c r="X161" s="169">
        <v>309</v>
      </c>
      <c r="Y161" s="168">
        <v>137</v>
      </c>
      <c r="Z161" s="192">
        <v>44.3</v>
      </c>
      <c r="AA161" s="169">
        <v>787</v>
      </c>
      <c r="AB161" s="168">
        <v>196</v>
      </c>
      <c r="AC161" s="192">
        <v>24.9</v>
      </c>
      <c r="AD161" s="169">
        <v>289</v>
      </c>
      <c r="AE161" s="168">
        <v>116</v>
      </c>
      <c r="AF161" s="192">
        <v>40.1</v>
      </c>
    </row>
    <row r="162" spans="1:32" ht="15" customHeight="1">
      <c r="A162" s="33"/>
      <c r="B162" s="167" t="s">
        <v>44</v>
      </c>
      <c r="C162" s="169">
        <v>217</v>
      </c>
      <c r="D162" s="168">
        <v>160</v>
      </c>
      <c r="E162" s="192">
        <v>73.7</v>
      </c>
      <c r="F162" s="169">
        <v>114</v>
      </c>
      <c r="G162" s="168">
        <v>91</v>
      </c>
      <c r="H162" s="192">
        <v>79.8</v>
      </c>
      <c r="I162" s="169">
        <v>268</v>
      </c>
      <c r="J162" s="168">
        <v>164</v>
      </c>
      <c r="K162" s="192">
        <v>61.2</v>
      </c>
      <c r="L162" s="169">
        <v>153</v>
      </c>
      <c r="M162" s="168">
        <v>115</v>
      </c>
      <c r="N162" s="192">
        <v>75.2</v>
      </c>
      <c r="O162" s="169">
        <v>285</v>
      </c>
      <c r="P162" s="168">
        <v>150</v>
      </c>
      <c r="Q162" s="192">
        <v>52.6</v>
      </c>
      <c r="R162" s="169">
        <v>129</v>
      </c>
      <c r="S162" s="168">
        <v>95</v>
      </c>
      <c r="T162" s="192">
        <v>73.599999999999994</v>
      </c>
      <c r="U162" s="169">
        <v>293</v>
      </c>
      <c r="V162" s="168">
        <v>175</v>
      </c>
      <c r="W162" s="192">
        <v>59.7</v>
      </c>
      <c r="X162" s="169">
        <v>144</v>
      </c>
      <c r="Y162" s="168">
        <v>107</v>
      </c>
      <c r="Z162" s="192">
        <v>74.3</v>
      </c>
      <c r="AA162" s="169">
        <v>411</v>
      </c>
      <c r="AB162" s="168">
        <v>252</v>
      </c>
      <c r="AC162" s="192">
        <v>61.3</v>
      </c>
      <c r="AD162" s="169">
        <v>174</v>
      </c>
      <c r="AE162" s="168">
        <v>129</v>
      </c>
      <c r="AF162" s="192">
        <v>74.099999999999994</v>
      </c>
    </row>
    <row r="163" spans="1:32" ht="15" customHeight="1">
      <c r="A163" s="222" t="s">
        <v>36</v>
      </c>
      <c r="B163" s="225"/>
      <c r="C163" s="179">
        <v>1002</v>
      </c>
      <c r="D163" s="178">
        <v>408</v>
      </c>
      <c r="E163" s="194">
        <v>40.700000000000003</v>
      </c>
      <c r="F163" s="179">
        <v>399</v>
      </c>
      <c r="G163" s="178">
        <v>224</v>
      </c>
      <c r="H163" s="194">
        <v>56.1</v>
      </c>
      <c r="I163" s="179">
        <v>950</v>
      </c>
      <c r="J163" s="178">
        <v>424</v>
      </c>
      <c r="K163" s="194">
        <v>44.6</v>
      </c>
      <c r="L163" s="179">
        <v>397</v>
      </c>
      <c r="M163" s="178">
        <v>235</v>
      </c>
      <c r="N163" s="194">
        <v>59.2</v>
      </c>
      <c r="O163" s="179">
        <v>941</v>
      </c>
      <c r="P163" s="178">
        <v>384</v>
      </c>
      <c r="Q163" s="194">
        <v>40.799999999999997</v>
      </c>
      <c r="R163" s="179">
        <v>391</v>
      </c>
      <c r="S163" s="178">
        <v>216</v>
      </c>
      <c r="T163" s="194">
        <v>55.2</v>
      </c>
      <c r="U163" s="179">
        <v>1135</v>
      </c>
      <c r="V163" s="178">
        <v>461</v>
      </c>
      <c r="W163" s="194">
        <v>40.6</v>
      </c>
      <c r="X163" s="179">
        <v>438</v>
      </c>
      <c r="Y163" s="178">
        <v>238</v>
      </c>
      <c r="Z163" s="194">
        <v>54.3</v>
      </c>
      <c r="AA163" s="179">
        <v>1198</v>
      </c>
      <c r="AB163" s="178">
        <v>448</v>
      </c>
      <c r="AC163" s="194">
        <v>37.4</v>
      </c>
      <c r="AD163" s="179">
        <v>450</v>
      </c>
      <c r="AE163" s="178">
        <v>238</v>
      </c>
      <c r="AF163" s="194">
        <v>52.9</v>
      </c>
    </row>
    <row r="164" spans="1:32" ht="15" customHeight="1">
      <c r="A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row>
    <row r="165" spans="1:32" ht="15" customHeight="1">
      <c r="A165" s="154" t="s">
        <v>318</v>
      </c>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row>
    <row r="166" spans="1:32" ht="15" customHeight="1">
      <c r="A166" s="219"/>
      <c r="B166" s="229"/>
      <c r="C166" s="554" t="str">
        <f>'Table Of Contents'!$C$4</f>
        <v>July 2017 to June 2018</v>
      </c>
      <c r="D166" s="555"/>
      <c r="E166" s="555"/>
      <c r="F166" s="555"/>
      <c r="G166" s="555"/>
      <c r="H166" s="556"/>
      <c r="I166" s="554" t="str">
        <f>'Table Of Contents'!$D$4</f>
        <v>July 2018 to June 2019</v>
      </c>
      <c r="J166" s="555"/>
      <c r="K166" s="555"/>
      <c r="L166" s="555"/>
      <c r="M166" s="555"/>
      <c r="N166" s="556"/>
      <c r="O166" s="554" t="str">
        <f>'Table Of Contents'!$E$4</f>
        <v>July 2019 to June 2020</v>
      </c>
      <c r="P166" s="555"/>
      <c r="Q166" s="555"/>
      <c r="R166" s="555"/>
      <c r="S166" s="555"/>
      <c r="T166" s="556"/>
      <c r="U166" s="554" t="str">
        <f>'Table Of Contents'!$F$4</f>
        <v>July 2020 to June 2021</v>
      </c>
      <c r="V166" s="555"/>
      <c r="W166" s="555"/>
      <c r="X166" s="555"/>
      <c r="Y166" s="555"/>
      <c r="Z166" s="556"/>
      <c r="AA166" s="554" t="str">
        <f>'Table Of Contents'!$G$4</f>
        <v>July 2021 to June 2022</v>
      </c>
      <c r="AB166" s="555"/>
      <c r="AC166" s="555"/>
      <c r="AD166" s="555"/>
      <c r="AE166" s="555"/>
      <c r="AF166" s="556"/>
    </row>
    <row r="167" spans="1:32" ht="15" customHeight="1">
      <c r="A167" s="220"/>
      <c r="B167" s="230"/>
      <c r="C167" s="557" t="s">
        <v>28</v>
      </c>
      <c r="D167" s="558"/>
      <c r="E167" s="559"/>
      <c r="F167" s="560" t="s">
        <v>495</v>
      </c>
      <c r="G167" s="561"/>
      <c r="H167" s="562"/>
      <c r="I167" s="557" t="s">
        <v>28</v>
      </c>
      <c r="J167" s="558"/>
      <c r="K167" s="559"/>
      <c r="L167" s="560" t="s">
        <v>495</v>
      </c>
      <c r="M167" s="561"/>
      <c r="N167" s="562"/>
      <c r="O167" s="557" t="s">
        <v>28</v>
      </c>
      <c r="P167" s="558"/>
      <c r="Q167" s="559"/>
      <c r="R167" s="560" t="s">
        <v>495</v>
      </c>
      <c r="S167" s="561"/>
      <c r="T167" s="562"/>
      <c r="U167" s="557" t="s">
        <v>28</v>
      </c>
      <c r="V167" s="558"/>
      <c r="W167" s="559"/>
      <c r="X167" s="560" t="s">
        <v>495</v>
      </c>
      <c r="Y167" s="561"/>
      <c r="Z167" s="562"/>
      <c r="AA167" s="557" t="s">
        <v>28</v>
      </c>
      <c r="AB167" s="558"/>
      <c r="AC167" s="559"/>
      <c r="AD167" s="557" t="s">
        <v>495</v>
      </c>
      <c r="AE167" s="558"/>
      <c r="AF167" s="559"/>
    </row>
    <row r="168" spans="1:32" ht="66.75" customHeight="1">
      <c r="A168" s="224" t="s">
        <v>372</v>
      </c>
      <c r="B168" s="231"/>
      <c r="C168" s="304" t="s">
        <v>29</v>
      </c>
      <c r="D168" s="305" t="s">
        <v>30</v>
      </c>
      <c r="E168" s="190" t="s">
        <v>31</v>
      </c>
      <c r="F168" s="304" t="s">
        <v>287</v>
      </c>
      <c r="G168" s="305" t="s">
        <v>288</v>
      </c>
      <c r="H168" s="190" t="s">
        <v>31</v>
      </c>
      <c r="I168" s="304" t="s">
        <v>29</v>
      </c>
      <c r="J168" s="305" t="s">
        <v>30</v>
      </c>
      <c r="K168" s="190" t="s">
        <v>31</v>
      </c>
      <c r="L168" s="304" t="s">
        <v>287</v>
      </c>
      <c r="M168" s="305" t="s">
        <v>288</v>
      </c>
      <c r="N168" s="190" t="s">
        <v>31</v>
      </c>
      <c r="O168" s="304" t="s">
        <v>29</v>
      </c>
      <c r="P168" s="305" t="s">
        <v>30</v>
      </c>
      <c r="Q168" s="190" t="s">
        <v>31</v>
      </c>
      <c r="R168" s="304" t="s">
        <v>287</v>
      </c>
      <c r="S168" s="305" t="s">
        <v>288</v>
      </c>
      <c r="T168" s="190" t="s">
        <v>31</v>
      </c>
      <c r="U168" s="304" t="s">
        <v>29</v>
      </c>
      <c r="V168" s="305" t="s">
        <v>30</v>
      </c>
      <c r="W168" s="190" t="s">
        <v>31</v>
      </c>
      <c r="X168" s="304" t="s">
        <v>287</v>
      </c>
      <c r="Y168" s="305" t="s">
        <v>288</v>
      </c>
      <c r="Z168" s="190" t="s">
        <v>31</v>
      </c>
      <c r="AA168" s="304" t="s">
        <v>29</v>
      </c>
      <c r="AB168" s="305" t="s">
        <v>30</v>
      </c>
      <c r="AC168" s="190" t="s">
        <v>31</v>
      </c>
      <c r="AD168" s="304" t="s">
        <v>287</v>
      </c>
      <c r="AE168" s="305" t="s">
        <v>288</v>
      </c>
      <c r="AF168" s="190" t="s">
        <v>31</v>
      </c>
    </row>
    <row r="169" spans="1:32" ht="15" customHeight="1">
      <c r="A169" s="221" t="s">
        <v>494</v>
      </c>
      <c r="B169" s="160"/>
      <c r="C169" s="179"/>
      <c r="D169" s="178"/>
      <c r="E169" s="194"/>
      <c r="F169" s="179"/>
      <c r="G169" s="178"/>
      <c r="H169" s="194"/>
      <c r="I169" s="179"/>
      <c r="J169" s="178"/>
      <c r="K169" s="194"/>
      <c r="L169" s="179"/>
      <c r="M169" s="178"/>
      <c r="N169" s="194"/>
      <c r="O169" s="179"/>
      <c r="P169" s="178"/>
      <c r="Q169" s="194"/>
      <c r="R169" s="179"/>
      <c r="S169" s="178"/>
      <c r="T169" s="194"/>
      <c r="U169" s="179"/>
      <c r="V169" s="178"/>
      <c r="W169" s="194"/>
      <c r="X169" s="179"/>
      <c r="Y169" s="178"/>
      <c r="Z169" s="194"/>
      <c r="AA169" s="179"/>
      <c r="AB169" s="178"/>
      <c r="AC169" s="194"/>
      <c r="AD169" s="179"/>
      <c r="AE169" s="178"/>
      <c r="AF169" s="194"/>
    </row>
    <row r="170" spans="1:32" ht="15" customHeight="1">
      <c r="A170" s="34" t="s">
        <v>6</v>
      </c>
      <c r="B170" s="35" t="s">
        <v>179</v>
      </c>
      <c r="C170" s="179">
        <v>0</v>
      </c>
      <c r="D170" s="178">
        <v>0</v>
      </c>
      <c r="E170" s="194">
        <v>0</v>
      </c>
      <c r="F170" s="179">
        <v>0</v>
      </c>
      <c r="G170" s="178">
        <v>0</v>
      </c>
      <c r="H170" s="194">
        <v>0</v>
      </c>
      <c r="I170" s="179">
        <v>0</v>
      </c>
      <c r="J170" s="178">
        <v>0</v>
      </c>
      <c r="K170" s="194">
        <v>0</v>
      </c>
      <c r="L170" s="179">
        <v>0</v>
      </c>
      <c r="M170" s="178">
        <v>0</v>
      </c>
      <c r="N170" s="194">
        <v>0</v>
      </c>
      <c r="O170" s="179">
        <v>0</v>
      </c>
      <c r="P170" s="178">
        <v>0</v>
      </c>
      <c r="Q170" s="194">
        <v>0</v>
      </c>
      <c r="R170" s="179">
        <v>0</v>
      </c>
      <c r="S170" s="178">
        <v>0</v>
      </c>
      <c r="T170" s="194">
        <v>0</v>
      </c>
      <c r="U170" s="179">
        <v>1</v>
      </c>
      <c r="V170" s="178">
        <v>0</v>
      </c>
      <c r="W170" s="194">
        <v>0</v>
      </c>
      <c r="X170" s="179">
        <v>1</v>
      </c>
      <c r="Y170" s="178">
        <v>0</v>
      </c>
      <c r="Z170" s="194">
        <v>0</v>
      </c>
      <c r="AA170" s="179">
        <v>0</v>
      </c>
      <c r="AB170" s="178">
        <v>0</v>
      </c>
      <c r="AC170" s="194">
        <v>0</v>
      </c>
      <c r="AD170" s="179">
        <v>0</v>
      </c>
      <c r="AE170" s="178">
        <v>0</v>
      </c>
      <c r="AF170" s="194">
        <v>0</v>
      </c>
    </row>
    <row r="171" spans="1:32" ht="16.5" customHeight="1">
      <c r="A171" s="33" t="s">
        <v>7</v>
      </c>
      <c r="B171" s="226" t="s">
        <v>37</v>
      </c>
      <c r="C171" s="169">
        <v>1231</v>
      </c>
      <c r="D171" s="168">
        <v>795</v>
      </c>
      <c r="E171" s="192">
        <v>64.599999999999994</v>
      </c>
      <c r="F171" s="169">
        <v>818</v>
      </c>
      <c r="G171" s="168">
        <v>584</v>
      </c>
      <c r="H171" s="192">
        <v>71.400000000000006</v>
      </c>
      <c r="I171" s="169">
        <v>1192</v>
      </c>
      <c r="J171" s="168">
        <v>751</v>
      </c>
      <c r="K171" s="192">
        <v>63</v>
      </c>
      <c r="L171" s="169">
        <v>792</v>
      </c>
      <c r="M171" s="168">
        <v>542</v>
      </c>
      <c r="N171" s="192">
        <v>68.400000000000006</v>
      </c>
      <c r="O171" s="169">
        <v>1068</v>
      </c>
      <c r="P171" s="168">
        <v>632</v>
      </c>
      <c r="Q171" s="192">
        <v>59.2</v>
      </c>
      <c r="R171" s="169">
        <v>712</v>
      </c>
      <c r="S171" s="168">
        <v>481</v>
      </c>
      <c r="T171" s="192">
        <v>67.599999999999994</v>
      </c>
      <c r="U171" s="169">
        <v>1258</v>
      </c>
      <c r="V171" s="168">
        <v>666</v>
      </c>
      <c r="W171" s="192">
        <v>52.9</v>
      </c>
      <c r="X171" s="169">
        <v>849</v>
      </c>
      <c r="Y171" s="168">
        <v>507</v>
      </c>
      <c r="Z171" s="192">
        <v>59.7</v>
      </c>
      <c r="AA171" s="169">
        <v>1117</v>
      </c>
      <c r="AB171" s="168">
        <v>562</v>
      </c>
      <c r="AC171" s="192">
        <v>50.3</v>
      </c>
      <c r="AD171" s="169">
        <v>756</v>
      </c>
      <c r="AE171" s="168">
        <v>435</v>
      </c>
      <c r="AF171" s="192">
        <v>57.5</v>
      </c>
    </row>
    <row r="172" spans="1:32" ht="15" customHeight="1">
      <c r="A172" s="33"/>
      <c r="B172" s="226" t="s">
        <v>405</v>
      </c>
      <c r="C172" s="169">
        <v>627</v>
      </c>
      <c r="D172" s="168">
        <v>427</v>
      </c>
      <c r="E172" s="192">
        <v>68.099999999999994</v>
      </c>
      <c r="F172" s="169">
        <v>506</v>
      </c>
      <c r="G172" s="168">
        <v>354</v>
      </c>
      <c r="H172" s="192">
        <v>70</v>
      </c>
      <c r="I172" s="169">
        <v>671</v>
      </c>
      <c r="J172" s="168">
        <v>435</v>
      </c>
      <c r="K172" s="192">
        <v>64.8</v>
      </c>
      <c r="L172" s="169">
        <v>541</v>
      </c>
      <c r="M172" s="168">
        <v>360</v>
      </c>
      <c r="N172" s="192">
        <v>66.5</v>
      </c>
      <c r="O172" s="169">
        <v>725</v>
      </c>
      <c r="P172" s="168">
        <v>436</v>
      </c>
      <c r="Q172" s="192">
        <v>60.1</v>
      </c>
      <c r="R172" s="169">
        <v>568</v>
      </c>
      <c r="S172" s="168">
        <v>357</v>
      </c>
      <c r="T172" s="192">
        <v>62.9</v>
      </c>
      <c r="U172" s="169">
        <v>891</v>
      </c>
      <c r="V172" s="168">
        <v>519</v>
      </c>
      <c r="W172" s="192">
        <v>58.2</v>
      </c>
      <c r="X172" s="169">
        <v>704</v>
      </c>
      <c r="Y172" s="168">
        <v>432</v>
      </c>
      <c r="Z172" s="192">
        <v>61.4</v>
      </c>
      <c r="AA172" s="169">
        <v>820</v>
      </c>
      <c r="AB172" s="168">
        <v>429</v>
      </c>
      <c r="AC172" s="192">
        <v>52.3</v>
      </c>
      <c r="AD172" s="169">
        <v>651</v>
      </c>
      <c r="AE172" s="168">
        <v>364</v>
      </c>
      <c r="AF172" s="192">
        <v>55.9</v>
      </c>
    </row>
    <row r="173" spans="1:32" ht="15" customHeight="1">
      <c r="A173" s="228"/>
      <c r="B173" s="79" t="s">
        <v>36</v>
      </c>
      <c r="C173" s="170">
        <v>1858</v>
      </c>
      <c r="D173" s="171">
        <v>1222</v>
      </c>
      <c r="E173" s="193">
        <v>65.8</v>
      </c>
      <c r="F173" s="170">
        <v>1069</v>
      </c>
      <c r="G173" s="171">
        <v>793</v>
      </c>
      <c r="H173" s="193">
        <v>74.2</v>
      </c>
      <c r="I173" s="170">
        <v>1863</v>
      </c>
      <c r="J173" s="171">
        <v>1186</v>
      </c>
      <c r="K173" s="193">
        <v>63.7</v>
      </c>
      <c r="L173" s="170">
        <v>1062</v>
      </c>
      <c r="M173" s="171">
        <v>749</v>
      </c>
      <c r="N173" s="193">
        <v>70.5</v>
      </c>
      <c r="O173" s="170">
        <v>1793</v>
      </c>
      <c r="P173" s="171">
        <v>1068</v>
      </c>
      <c r="Q173" s="193">
        <v>59.6</v>
      </c>
      <c r="R173" s="170">
        <v>993</v>
      </c>
      <c r="S173" s="171">
        <v>692</v>
      </c>
      <c r="T173" s="193">
        <v>69.7</v>
      </c>
      <c r="U173" s="170">
        <v>2149</v>
      </c>
      <c r="V173" s="171">
        <v>1185</v>
      </c>
      <c r="W173" s="193">
        <v>55.1</v>
      </c>
      <c r="X173" s="170">
        <v>1211</v>
      </c>
      <c r="Y173" s="171">
        <v>768</v>
      </c>
      <c r="Z173" s="193">
        <v>63.4</v>
      </c>
      <c r="AA173" s="170">
        <v>1937</v>
      </c>
      <c r="AB173" s="171">
        <v>991</v>
      </c>
      <c r="AC173" s="193">
        <v>51.2</v>
      </c>
      <c r="AD173" s="170">
        <v>1115</v>
      </c>
      <c r="AE173" s="171">
        <v>673</v>
      </c>
      <c r="AF173" s="193">
        <v>60.4</v>
      </c>
    </row>
    <row r="174" spans="1:32" ht="15" customHeight="1">
      <c r="A174" s="33" t="s">
        <v>8</v>
      </c>
      <c r="B174" s="226" t="s">
        <v>41</v>
      </c>
      <c r="C174" s="169">
        <v>94</v>
      </c>
      <c r="D174" s="168">
        <v>38</v>
      </c>
      <c r="E174" s="192">
        <v>40.4</v>
      </c>
      <c r="F174" s="169">
        <v>30</v>
      </c>
      <c r="G174" s="168">
        <v>17</v>
      </c>
      <c r="H174" s="192">
        <v>56.7</v>
      </c>
      <c r="I174" s="169">
        <v>119</v>
      </c>
      <c r="J174" s="168">
        <v>36</v>
      </c>
      <c r="K174" s="192">
        <v>30.3</v>
      </c>
      <c r="L174" s="169">
        <v>37</v>
      </c>
      <c r="M174" s="168">
        <v>19</v>
      </c>
      <c r="N174" s="192">
        <v>51.4</v>
      </c>
      <c r="O174" s="169">
        <v>136</v>
      </c>
      <c r="P174" s="168">
        <v>53</v>
      </c>
      <c r="Q174" s="192">
        <v>39</v>
      </c>
      <c r="R174" s="169">
        <v>46</v>
      </c>
      <c r="S174" s="168">
        <v>26</v>
      </c>
      <c r="T174" s="192">
        <v>56.5</v>
      </c>
      <c r="U174" s="169">
        <v>164</v>
      </c>
      <c r="V174" s="168">
        <v>53</v>
      </c>
      <c r="W174" s="192">
        <v>32.299999999999997</v>
      </c>
      <c r="X174" s="169">
        <v>53</v>
      </c>
      <c r="Y174" s="168">
        <v>28</v>
      </c>
      <c r="Z174" s="192">
        <v>52.8</v>
      </c>
      <c r="AA174" s="169">
        <v>162</v>
      </c>
      <c r="AB174" s="168">
        <v>55</v>
      </c>
      <c r="AC174" s="192">
        <v>34</v>
      </c>
      <c r="AD174" s="169">
        <v>45</v>
      </c>
      <c r="AE174" s="168">
        <v>24</v>
      </c>
      <c r="AF174" s="192">
        <v>53.3</v>
      </c>
    </row>
    <row r="175" spans="1:32" ht="15" customHeight="1">
      <c r="A175" s="33"/>
      <c r="B175" s="226" t="s">
        <v>44</v>
      </c>
      <c r="C175" s="169">
        <v>3</v>
      </c>
      <c r="D175" s="168">
        <v>1</v>
      </c>
      <c r="E175" s="192">
        <v>33.299999999999997</v>
      </c>
      <c r="F175" s="169">
        <v>2</v>
      </c>
      <c r="G175" s="168">
        <v>1</v>
      </c>
      <c r="H175" s="192">
        <v>50</v>
      </c>
      <c r="I175" s="169">
        <v>0</v>
      </c>
      <c r="J175" s="168">
        <v>0</v>
      </c>
      <c r="K175" s="192">
        <v>0</v>
      </c>
      <c r="L175" s="169">
        <v>0</v>
      </c>
      <c r="M175" s="168">
        <v>0</v>
      </c>
      <c r="N175" s="192">
        <v>0</v>
      </c>
      <c r="O175" s="169">
        <v>0</v>
      </c>
      <c r="P175" s="168">
        <v>0</v>
      </c>
      <c r="Q175" s="192">
        <v>0</v>
      </c>
      <c r="R175" s="169">
        <v>0</v>
      </c>
      <c r="S175" s="168">
        <v>0</v>
      </c>
      <c r="T175" s="192">
        <v>0</v>
      </c>
      <c r="U175" s="169">
        <v>5</v>
      </c>
      <c r="V175" s="168">
        <v>5</v>
      </c>
      <c r="W175" s="192">
        <v>100</v>
      </c>
      <c r="X175" s="169">
        <v>3</v>
      </c>
      <c r="Y175" s="168">
        <v>3</v>
      </c>
      <c r="Z175" s="192">
        <v>100</v>
      </c>
      <c r="AA175" s="169">
        <v>11</v>
      </c>
      <c r="AB175" s="168">
        <v>6</v>
      </c>
      <c r="AC175" s="192">
        <v>54.5</v>
      </c>
      <c r="AD175" s="169">
        <v>9</v>
      </c>
      <c r="AE175" s="168">
        <v>5</v>
      </c>
      <c r="AF175" s="192">
        <v>55.6</v>
      </c>
    </row>
    <row r="176" spans="1:32" ht="15" customHeight="1">
      <c r="A176" s="228"/>
      <c r="B176" s="79" t="s">
        <v>36</v>
      </c>
      <c r="C176" s="170">
        <v>97</v>
      </c>
      <c r="D176" s="171">
        <v>39</v>
      </c>
      <c r="E176" s="193">
        <v>40.200000000000003</v>
      </c>
      <c r="F176" s="170">
        <v>31</v>
      </c>
      <c r="G176" s="171">
        <v>17</v>
      </c>
      <c r="H176" s="193">
        <v>54.8</v>
      </c>
      <c r="I176" s="170">
        <v>119</v>
      </c>
      <c r="J176" s="171">
        <v>36</v>
      </c>
      <c r="K176" s="193">
        <v>30.3</v>
      </c>
      <c r="L176" s="170">
        <v>37</v>
      </c>
      <c r="M176" s="171">
        <v>19</v>
      </c>
      <c r="N176" s="193">
        <v>51.4</v>
      </c>
      <c r="O176" s="170">
        <v>136</v>
      </c>
      <c r="P176" s="171">
        <v>53</v>
      </c>
      <c r="Q176" s="193">
        <v>39</v>
      </c>
      <c r="R176" s="170">
        <v>46</v>
      </c>
      <c r="S176" s="171">
        <v>26</v>
      </c>
      <c r="T176" s="193">
        <v>56.5</v>
      </c>
      <c r="U176" s="170">
        <v>169</v>
      </c>
      <c r="V176" s="171">
        <v>58</v>
      </c>
      <c r="W176" s="193">
        <v>34.299999999999997</v>
      </c>
      <c r="X176" s="170">
        <v>56</v>
      </c>
      <c r="Y176" s="171">
        <v>31</v>
      </c>
      <c r="Z176" s="193">
        <v>55.4</v>
      </c>
      <c r="AA176" s="170">
        <v>173</v>
      </c>
      <c r="AB176" s="171">
        <v>61</v>
      </c>
      <c r="AC176" s="193">
        <v>35.299999999999997</v>
      </c>
      <c r="AD176" s="170">
        <v>54</v>
      </c>
      <c r="AE176" s="171">
        <v>29</v>
      </c>
      <c r="AF176" s="193">
        <v>53.7</v>
      </c>
    </row>
    <row r="177" spans="1:32" ht="15" customHeight="1">
      <c r="A177" s="33" t="s">
        <v>10</v>
      </c>
      <c r="B177" s="226" t="s">
        <v>50</v>
      </c>
      <c r="C177" s="169">
        <v>4</v>
      </c>
      <c r="D177" s="168">
        <v>1</v>
      </c>
      <c r="E177" s="192">
        <v>25</v>
      </c>
      <c r="F177" s="169">
        <v>3</v>
      </c>
      <c r="G177" s="168">
        <v>1</v>
      </c>
      <c r="H177" s="192">
        <v>33.299999999999997</v>
      </c>
      <c r="I177" s="169">
        <v>0</v>
      </c>
      <c r="J177" s="168">
        <v>0</v>
      </c>
      <c r="K177" s="192">
        <v>0</v>
      </c>
      <c r="L177" s="169">
        <v>0</v>
      </c>
      <c r="M177" s="168">
        <v>0</v>
      </c>
      <c r="N177" s="192">
        <v>0</v>
      </c>
      <c r="O177" s="169">
        <v>9</v>
      </c>
      <c r="P177" s="168">
        <v>0</v>
      </c>
      <c r="Q177" s="192">
        <v>0</v>
      </c>
      <c r="R177" s="169">
        <v>3</v>
      </c>
      <c r="S177" s="168">
        <v>0</v>
      </c>
      <c r="T177" s="192">
        <v>0</v>
      </c>
      <c r="U177" s="169">
        <v>2</v>
      </c>
      <c r="V177" s="168">
        <v>0</v>
      </c>
      <c r="W177" s="192">
        <v>0</v>
      </c>
      <c r="X177" s="169">
        <v>2</v>
      </c>
      <c r="Y177" s="168">
        <v>0</v>
      </c>
      <c r="Z177" s="192">
        <v>0</v>
      </c>
      <c r="AA177" s="169">
        <v>2</v>
      </c>
      <c r="AB177" s="168">
        <v>0</v>
      </c>
      <c r="AC177" s="192">
        <v>0</v>
      </c>
      <c r="AD177" s="169">
        <v>2</v>
      </c>
      <c r="AE177" s="168">
        <v>0</v>
      </c>
      <c r="AF177" s="192">
        <v>0</v>
      </c>
    </row>
    <row r="178" spans="1:32" ht="33" customHeight="1">
      <c r="A178" s="33"/>
      <c r="B178" s="226" t="s">
        <v>182</v>
      </c>
      <c r="C178" s="169">
        <v>3</v>
      </c>
      <c r="D178" s="168">
        <v>2</v>
      </c>
      <c r="E178" s="192">
        <v>66.7</v>
      </c>
      <c r="F178" s="169">
        <v>3</v>
      </c>
      <c r="G178" s="168">
        <v>2</v>
      </c>
      <c r="H178" s="192">
        <v>66.7</v>
      </c>
      <c r="I178" s="169">
        <v>0</v>
      </c>
      <c r="J178" s="168">
        <v>0</v>
      </c>
      <c r="K178" s="192">
        <v>0</v>
      </c>
      <c r="L178" s="169">
        <v>0</v>
      </c>
      <c r="M178" s="168">
        <v>0</v>
      </c>
      <c r="N178" s="192">
        <v>0</v>
      </c>
      <c r="O178" s="169">
        <v>3</v>
      </c>
      <c r="P178" s="168">
        <v>1</v>
      </c>
      <c r="Q178" s="192">
        <v>33.299999999999997</v>
      </c>
      <c r="R178" s="169">
        <v>3</v>
      </c>
      <c r="S178" s="168">
        <v>1</v>
      </c>
      <c r="T178" s="192">
        <v>33.299999999999997</v>
      </c>
      <c r="U178" s="169">
        <v>2</v>
      </c>
      <c r="V178" s="168">
        <v>2</v>
      </c>
      <c r="W178" s="192">
        <v>100</v>
      </c>
      <c r="X178" s="169">
        <v>2</v>
      </c>
      <c r="Y178" s="168">
        <v>2</v>
      </c>
      <c r="Z178" s="192">
        <v>100</v>
      </c>
      <c r="AA178" s="169">
        <v>2</v>
      </c>
      <c r="AB178" s="168">
        <v>2</v>
      </c>
      <c r="AC178" s="192">
        <v>100</v>
      </c>
      <c r="AD178" s="169">
        <v>2</v>
      </c>
      <c r="AE178" s="168">
        <v>2</v>
      </c>
      <c r="AF178" s="192">
        <v>100</v>
      </c>
    </row>
    <row r="179" spans="1:32" ht="15" customHeight="1">
      <c r="A179" s="228"/>
      <c r="B179" s="79" t="s">
        <v>36</v>
      </c>
      <c r="C179" s="170">
        <v>7</v>
      </c>
      <c r="D179" s="171">
        <v>3</v>
      </c>
      <c r="E179" s="193">
        <v>42.9</v>
      </c>
      <c r="F179" s="170">
        <v>6</v>
      </c>
      <c r="G179" s="171">
        <v>3</v>
      </c>
      <c r="H179" s="193">
        <v>50</v>
      </c>
      <c r="I179" s="170">
        <v>0</v>
      </c>
      <c r="J179" s="171">
        <v>0</v>
      </c>
      <c r="K179" s="193">
        <v>0</v>
      </c>
      <c r="L179" s="170">
        <v>0</v>
      </c>
      <c r="M179" s="171">
        <v>0</v>
      </c>
      <c r="N179" s="193">
        <v>0</v>
      </c>
      <c r="O179" s="170">
        <v>12</v>
      </c>
      <c r="P179" s="171">
        <v>1</v>
      </c>
      <c r="Q179" s="193">
        <v>8.3000000000000007</v>
      </c>
      <c r="R179" s="170">
        <v>6</v>
      </c>
      <c r="S179" s="171">
        <v>1</v>
      </c>
      <c r="T179" s="193">
        <v>16.7</v>
      </c>
      <c r="U179" s="170">
        <v>4</v>
      </c>
      <c r="V179" s="171">
        <v>2</v>
      </c>
      <c r="W179" s="193">
        <v>50</v>
      </c>
      <c r="X179" s="170">
        <v>4</v>
      </c>
      <c r="Y179" s="171">
        <v>2</v>
      </c>
      <c r="Z179" s="193">
        <v>50</v>
      </c>
      <c r="AA179" s="170">
        <v>4</v>
      </c>
      <c r="AB179" s="171">
        <v>2</v>
      </c>
      <c r="AC179" s="193">
        <v>50</v>
      </c>
      <c r="AD179" s="170">
        <v>4</v>
      </c>
      <c r="AE179" s="171">
        <v>2</v>
      </c>
      <c r="AF179" s="193">
        <v>50</v>
      </c>
    </row>
    <row r="180" spans="1:32" ht="15" customHeight="1">
      <c r="A180" s="39" t="s">
        <v>12</v>
      </c>
      <c r="B180" s="308" t="s">
        <v>12</v>
      </c>
      <c r="C180" s="170">
        <v>0</v>
      </c>
      <c r="D180" s="171">
        <v>0</v>
      </c>
      <c r="E180" s="193">
        <v>0</v>
      </c>
      <c r="F180" s="170">
        <v>0</v>
      </c>
      <c r="G180" s="171">
        <v>0</v>
      </c>
      <c r="H180" s="193">
        <v>0</v>
      </c>
      <c r="I180" s="170">
        <v>0</v>
      </c>
      <c r="J180" s="171">
        <v>0</v>
      </c>
      <c r="K180" s="193">
        <v>0</v>
      </c>
      <c r="L180" s="170">
        <v>0</v>
      </c>
      <c r="M180" s="171">
        <v>0</v>
      </c>
      <c r="N180" s="193">
        <v>0</v>
      </c>
      <c r="O180" s="170">
        <v>0</v>
      </c>
      <c r="P180" s="171">
        <v>0</v>
      </c>
      <c r="Q180" s="193">
        <v>0</v>
      </c>
      <c r="R180" s="170">
        <v>0</v>
      </c>
      <c r="S180" s="171">
        <v>0</v>
      </c>
      <c r="T180" s="193">
        <v>0</v>
      </c>
      <c r="U180" s="170">
        <v>3</v>
      </c>
      <c r="V180" s="171">
        <v>0</v>
      </c>
      <c r="W180" s="193">
        <v>0</v>
      </c>
      <c r="X180" s="170">
        <v>1</v>
      </c>
      <c r="Y180" s="171">
        <v>0</v>
      </c>
      <c r="Z180" s="193">
        <v>0</v>
      </c>
      <c r="AA180" s="170">
        <v>0</v>
      </c>
      <c r="AB180" s="171">
        <v>0</v>
      </c>
      <c r="AC180" s="193">
        <v>0</v>
      </c>
      <c r="AD180" s="170">
        <v>0</v>
      </c>
      <c r="AE180" s="171">
        <v>0</v>
      </c>
      <c r="AF180" s="193">
        <v>0</v>
      </c>
    </row>
    <row r="181" spans="1:32" ht="15" customHeight="1">
      <c r="A181" s="34" t="s">
        <v>17</v>
      </c>
      <c r="B181" s="36" t="s">
        <v>89</v>
      </c>
      <c r="C181" s="179">
        <v>686</v>
      </c>
      <c r="D181" s="178">
        <v>519</v>
      </c>
      <c r="E181" s="194">
        <v>75.7</v>
      </c>
      <c r="F181" s="179">
        <v>532</v>
      </c>
      <c r="G181" s="178">
        <v>424</v>
      </c>
      <c r="H181" s="194">
        <v>79.7</v>
      </c>
      <c r="I181" s="179">
        <v>670</v>
      </c>
      <c r="J181" s="178">
        <v>528</v>
      </c>
      <c r="K181" s="194">
        <v>78.8</v>
      </c>
      <c r="L181" s="179">
        <v>542</v>
      </c>
      <c r="M181" s="178">
        <v>431</v>
      </c>
      <c r="N181" s="194">
        <v>79.5</v>
      </c>
      <c r="O181" s="179">
        <v>628</v>
      </c>
      <c r="P181" s="178">
        <v>447</v>
      </c>
      <c r="Q181" s="194">
        <v>71.2</v>
      </c>
      <c r="R181" s="179">
        <v>493</v>
      </c>
      <c r="S181" s="178">
        <v>356</v>
      </c>
      <c r="T181" s="194">
        <v>72.2</v>
      </c>
      <c r="U181" s="179">
        <v>737</v>
      </c>
      <c r="V181" s="178">
        <v>543</v>
      </c>
      <c r="W181" s="194">
        <v>73.7</v>
      </c>
      <c r="X181" s="179">
        <v>585</v>
      </c>
      <c r="Y181" s="178">
        <v>447</v>
      </c>
      <c r="Z181" s="194">
        <v>76.400000000000006</v>
      </c>
      <c r="AA181" s="179">
        <v>630</v>
      </c>
      <c r="AB181" s="178">
        <v>389</v>
      </c>
      <c r="AC181" s="194">
        <v>61.7</v>
      </c>
      <c r="AD181" s="179">
        <v>506</v>
      </c>
      <c r="AE181" s="178">
        <v>334</v>
      </c>
      <c r="AF181" s="194">
        <v>66</v>
      </c>
    </row>
    <row r="182" spans="1:32" ht="15" customHeight="1">
      <c r="A182" s="34" t="s">
        <v>18</v>
      </c>
      <c r="B182" s="36" t="s">
        <v>97</v>
      </c>
      <c r="C182" s="179">
        <v>1</v>
      </c>
      <c r="D182" s="178">
        <v>1</v>
      </c>
      <c r="E182" s="194">
        <v>100</v>
      </c>
      <c r="F182" s="179">
        <v>1</v>
      </c>
      <c r="G182" s="178">
        <v>1</v>
      </c>
      <c r="H182" s="194">
        <v>100</v>
      </c>
      <c r="I182" s="179">
        <v>0</v>
      </c>
      <c r="J182" s="178">
        <v>0</v>
      </c>
      <c r="K182" s="194">
        <v>0</v>
      </c>
      <c r="L182" s="179">
        <v>0</v>
      </c>
      <c r="M182" s="178">
        <v>0</v>
      </c>
      <c r="N182" s="194">
        <v>0</v>
      </c>
      <c r="O182" s="179">
        <v>1</v>
      </c>
      <c r="P182" s="178">
        <v>0</v>
      </c>
      <c r="Q182" s="194">
        <v>0</v>
      </c>
      <c r="R182" s="179">
        <v>1</v>
      </c>
      <c r="S182" s="178">
        <v>0</v>
      </c>
      <c r="T182" s="194">
        <v>0</v>
      </c>
      <c r="U182" s="179">
        <v>3</v>
      </c>
      <c r="V182" s="178">
        <v>2</v>
      </c>
      <c r="W182" s="194">
        <v>66.7</v>
      </c>
      <c r="X182" s="179">
        <v>3</v>
      </c>
      <c r="Y182" s="178">
        <v>2</v>
      </c>
      <c r="Z182" s="194">
        <v>66.7</v>
      </c>
      <c r="AA182" s="179">
        <v>3</v>
      </c>
      <c r="AB182" s="178">
        <v>3</v>
      </c>
      <c r="AC182" s="194">
        <v>100</v>
      </c>
      <c r="AD182" s="179">
        <v>1</v>
      </c>
      <c r="AE182" s="178">
        <v>1</v>
      </c>
      <c r="AF182" s="194">
        <v>100</v>
      </c>
    </row>
    <row r="183" spans="1:32" ht="33" customHeight="1">
      <c r="A183" s="290" t="s">
        <v>20</v>
      </c>
      <c r="B183" s="226" t="s">
        <v>188</v>
      </c>
      <c r="C183" s="169">
        <v>702</v>
      </c>
      <c r="D183" s="168">
        <v>527</v>
      </c>
      <c r="E183" s="192">
        <v>75.099999999999994</v>
      </c>
      <c r="F183" s="169">
        <v>497</v>
      </c>
      <c r="G183" s="168">
        <v>386</v>
      </c>
      <c r="H183" s="192">
        <v>77.7</v>
      </c>
      <c r="I183" s="169">
        <v>737</v>
      </c>
      <c r="J183" s="168">
        <v>545</v>
      </c>
      <c r="K183" s="192">
        <v>73.900000000000006</v>
      </c>
      <c r="L183" s="169">
        <v>525</v>
      </c>
      <c r="M183" s="168">
        <v>395</v>
      </c>
      <c r="N183" s="192">
        <v>75.2</v>
      </c>
      <c r="O183" s="169">
        <v>823</v>
      </c>
      <c r="P183" s="168">
        <v>601</v>
      </c>
      <c r="Q183" s="192">
        <v>73</v>
      </c>
      <c r="R183" s="169">
        <v>591</v>
      </c>
      <c r="S183" s="168">
        <v>446</v>
      </c>
      <c r="T183" s="192">
        <v>75.5</v>
      </c>
      <c r="U183" s="169">
        <v>961</v>
      </c>
      <c r="V183" s="168">
        <v>647</v>
      </c>
      <c r="W183" s="192">
        <v>67.3</v>
      </c>
      <c r="X183" s="169">
        <v>665</v>
      </c>
      <c r="Y183" s="168">
        <v>470</v>
      </c>
      <c r="Z183" s="192">
        <v>70.7</v>
      </c>
      <c r="AA183" s="169">
        <v>807</v>
      </c>
      <c r="AB183" s="168">
        <v>494</v>
      </c>
      <c r="AC183" s="192">
        <v>61.2</v>
      </c>
      <c r="AD183" s="169">
        <v>599</v>
      </c>
      <c r="AE183" s="168">
        <v>386</v>
      </c>
      <c r="AF183" s="192">
        <v>64.400000000000006</v>
      </c>
    </row>
    <row r="184" spans="1:32" ht="15" customHeight="1">
      <c r="A184" s="33"/>
      <c r="B184" s="226" t="s">
        <v>176</v>
      </c>
      <c r="C184" s="169">
        <v>8</v>
      </c>
      <c r="D184" s="168">
        <v>6</v>
      </c>
      <c r="E184" s="192">
        <v>75</v>
      </c>
      <c r="F184" s="169">
        <v>8</v>
      </c>
      <c r="G184" s="168">
        <v>6</v>
      </c>
      <c r="H184" s="192">
        <v>75</v>
      </c>
      <c r="I184" s="169">
        <v>10</v>
      </c>
      <c r="J184" s="168">
        <v>9</v>
      </c>
      <c r="K184" s="192">
        <v>90</v>
      </c>
      <c r="L184" s="169">
        <v>10</v>
      </c>
      <c r="M184" s="168">
        <v>9</v>
      </c>
      <c r="N184" s="192">
        <v>90</v>
      </c>
      <c r="O184" s="169">
        <v>5</v>
      </c>
      <c r="P184" s="168">
        <v>1</v>
      </c>
      <c r="Q184" s="192">
        <v>20</v>
      </c>
      <c r="R184" s="169">
        <v>5</v>
      </c>
      <c r="S184" s="168">
        <v>1</v>
      </c>
      <c r="T184" s="192">
        <v>20</v>
      </c>
      <c r="U184" s="169">
        <v>13</v>
      </c>
      <c r="V184" s="168">
        <v>6</v>
      </c>
      <c r="W184" s="192">
        <v>46.2</v>
      </c>
      <c r="X184" s="169">
        <v>11</v>
      </c>
      <c r="Y184" s="168">
        <v>6</v>
      </c>
      <c r="Z184" s="192">
        <v>54.5</v>
      </c>
      <c r="AA184" s="169">
        <v>10</v>
      </c>
      <c r="AB184" s="168">
        <v>6</v>
      </c>
      <c r="AC184" s="192">
        <v>60</v>
      </c>
      <c r="AD184" s="169">
        <v>9</v>
      </c>
      <c r="AE184" s="168">
        <v>5</v>
      </c>
      <c r="AF184" s="192">
        <v>55.6</v>
      </c>
    </row>
    <row r="185" spans="1:32" ht="15" customHeight="1">
      <c r="A185" s="228"/>
      <c r="B185" s="79" t="s">
        <v>36</v>
      </c>
      <c r="C185" s="170">
        <v>710</v>
      </c>
      <c r="D185" s="171">
        <v>533</v>
      </c>
      <c r="E185" s="193">
        <v>75.099999999999994</v>
      </c>
      <c r="F185" s="170">
        <v>504</v>
      </c>
      <c r="G185" s="171">
        <v>392</v>
      </c>
      <c r="H185" s="193">
        <v>77.8</v>
      </c>
      <c r="I185" s="170">
        <v>747</v>
      </c>
      <c r="J185" s="171">
        <v>554</v>
      </c>
      <c r="K185" s="193">
        <v>74.2</v>
      </c>
      <c r="L185" s="170">
        <v>533</v>
      </c>
      <c r="M185" s="171">
        <v>402</v>
      </c>
      <c r="N185" s="193">
        <v>75.400000000000006</v>
      </c>
      <c r="O185" s="170">
        <v>828</v>
      </c>
      <c r="P185" s="171">
        <v>602</v>
      </c>
      <c r="Q185" s="193">
        <v>72.7</v>
      </c>
      <c r="R185" s="170">
        <v>592</v>
      </c>
      <c r="S185" s="171">
        <v>447</v>
      </c>
      <c r="T185" s="193">
        <v>75.5</v>
      </c>
      <c r="U185" s="170">
        <v>974</v>
      </c>
      <c r="V185" s="171">
        <v>653</v>
      </c>
      <c r="W185" s="193">
        <v>67</v>
      </c>
      <c r="X185" s="170">
        <v>673</v>
      </c>
      <c r="Y185" s="171">
        <v>474</v>
      </c>
      <c r="Z185" s="193">
        <v>70.400000000000006</v>
      </c>
      <c r="AA185" s="170">
        <v>817</v>
      </c>
      <c r="AB185" s="171">
        <v>500</v>
      </c>
      <c r="AC185" s="193">
        <v>61.2</v>
      </c>
      <c r="AD185" s="170">
        <v>603</v>
      </c>
      <c r="AE185" s="171">
        <v>389</v>
      </c>
      <c r="AF185" s="193">
        <v>64.5</v>
      </c>
    </row>
    <row r="186" spans="1:32" ht="15" customHeight="1">
      <c r="A186" s="222" t="s">
        <v>36</v>
      </c>
      <c r="B186" s="225"/>
      <c r="C186" s="179">
        <v>3359</v>
      </c>
      <c r="D186" s="178">
        <v>2317</v>
      </c>
      <c r="E186" s="194">
        <v>69</v>
      </c>
      <c r="F186" s="179">
        <v>1350</v>
      </c>
      <c r="G186" s="178">
        <v>1045</v>
      </c>
      <c r="H186" s="194">
        <v>77.400000000000006</v>
      </c>
      <c r="I186" s="179">
        <v>3399</v>
      </c>
      <c r="J186" s="178">
        <v>2304</v>
      </c>
      <c r="K186" s="194">
        <v>67.8</v>
      </c>
      <c r="L186" s="179">
        <v>1384</v>
      </c>
      <c r="M186" s="178">
        <v>1043</v>
      </c>
      <c r="N186" s="194">
        <v>75.400000000000006</v>
      </c>
      <c r="O186" s="179">
        <v>3398</v>
      </c>
      <c r="P186" s="178">
        <v>2171</v>
      </c>
      <c r="Q186" s="194">
        <v>63.9</v>
      </c>
      <c r="R186" s="179">
        <v>1319</v>
      </c>
      <c r="S186" s="178">
        <v>974</v>
      </c>
      <c r="T186" s="194">
        <v>73.8</v>
      </c>
      <c r="U186" s="179">
        <v>4040</v>
      </c>
      <c r="V186" s="178">
        <v>2443</v>
      </c>
      <c r="W186" s="194">
        <v>60.5</v>
      </c>
      <c r="X186" s="179">
        <v>1536</v>
      </c>
      <c r="Y186" s="178">
        <v>1065</v>
      </c>
      <c r="Z186" s="194">
        <v>69.3</v>
      </c>
      <c r="AA186" s="179">
        <v>3564</v>
      </c>
      <c r="AB186" s="178">
        <v>1946</v>
      </c>
      <c r="AC186" s="194">
        <v>54.6</v>
      </c>
      <c r="AD186" s="179">
        <v>1404</v>
      </c>
      <c r="AE186" s="178">
        <v>921</v>
      </c>
      <c r="AF186" s="194">
        <v>65.599999999999994</v>
      </c>
    </row>
    <row r="187" spans="1:32" ht="15" customHeight="1">
      <c r="A187" s="33"/>
      <c r="B187" s="167"/>
      <c r="C187" s="169"/>
      <c r="D187" s="168"/>
      <c r="E187" s="192"/>
      <c r="F187" s="169"/>
      <c r="G187" s="168"/>
      <c r="H187" s="192"/>
      <c r="I187" s="169"/>
      <c r="J187" s="168"/>
      <c r="K187" s="192"/>
      <c r="L187" s="169"/>
      <c r="M187" s="168"/>
      <c r="N187" s="192"/>
      <c r="O187" s="169"/>
      <c r="P187" s="168"/>
      <c r="Q187" s="192"/>
      <c r="R187" s="169"/>
      <c r="S187" s="168"/>
      <c r="T187" s="192"/>
      <c r="U187" s="169"/>
      <c r="V187" s="168"/>
      <c r="W187" s="192"/>
      <c r="X187" s="169"/>
      <c r="Y187" s="168"/>
      <c r="Z187" s="192"/>
      <c r="AA187" s="169"/>
      <c r="AB187" s="168"/>
      <c r="AC187" s="192"/>
      <c r="AD187" s="169"/>
      <c r="AE187" s="168"/>
      <c r="AF187" s="192"/>
    </row>
    <row r="188" spans="1:32" ht="15" customHeight="1">
      <c r="A188" s="223" t="s">
        <v>497</v>
      </c>
      <c r="B188" s="227"/>
      <c r="C188" s="170"/>
      <c r="D188" s="171"/>
      <c r="E188" s="193"/>
      <c r="F188" s="170"/>
      <c r="G188" s="171"/>
      <c r="H188" s="193"/>
      <c r="I188" s="170"/>
      <c r="J188" s="171"/>
      <c r="K188" s="193"/>
      <c r="L188" s="170"/>
      <c r="M188" s="171"/>
      <c r="N188" s="193"/>
      <c r="O188" s="170"/>
      <c r="P188" s="171"/>
      <c r="Q188" s="193"/>
      <c r="R188" s="170"/>
      <c r="S188" s="171"/>
      <c r="T188" s="193"/>
      <c r="U188" s="170"/>
      <c r="V188" s="171"/>
      <c r="W188" s="193"/>
      <c r="X188" s="170"/>
      <c r="Y188" s="171"/>
      <c r="Z188" s="193"/>
      <c r="AA188" s="170"/>
      <c r="AB188" s="171"/>
      <c r="AC188" s="193"/>
      <c r="AD188" s="170"/>
      <c r="AE188" s="171"/>
      <c r="AF188" s="193"/>
    </row>
    <row r="189" spans="1:32" ht="15" customHeight="1">
      <c r="A189" s="33" t="s">
        <v>8</v>
      </c>
      <c r="B189" s="167" t="s">
        <v>41</v>
      </c>
      <c r="C189" s="169">
        <v>418</v>
      </c>
      <c r="D189" s="168">
        <v>168</v>
      </c>
      <c r="E189" s="192">
        <v>40.200000000000003</v>
      </c>
      <c r="F189" s="169">
        <v>124</v>
      </c>
      <c r="G189" s="168">
        <v>81</v>
      </c>
      <c r="H189" s="192">
        <v>65.3</v>
      </c>
      <c r="I189" s="169">
        <v>341</v>
      </c>
      <c r="J189" s="168">
        <v>104</v>
      </c>
      <c r="K189" s="192">
        <v>30.5</v>
      </c>
      <c r="L189" s="169">
        <v>105</v>
      </c>
      <c r="M189" s="168">
        <v>61</v>
      </c>
      <c r="N189" s="192">
        <v>58.1</v>
      </c>
      <c r="O189" s="169">
        <v>485</v>
      </c>
      <c r="P189" s="168">
        <v>144</v>
      </c>
      <c r="Q189" s="192">
        <v>29.7</v>
      </c>
      <c r="R189" s="169">
        <v>126</v>
      </c>
      <c r="S189" s="168">
        <v>74</v>
      </c>
      <c r="T189" s="192">
        <v>58.7</v>
      </c>
      <c r="U189" s="169">
        <v>398</v>
      </c>
      <c r="V189" s="168">
        <v>106</v>
      </c>
      <c r="W189" s="192">
        <v>26.6</v>
      </c>
      <c r="X189" s="169">
        <v>118</v>
      </c>
      <c r="Y189" s="168">
        <v>56</v>
      </c>
      <c r="Z189" s="192">
        <v>47.5</v>
      </c>
      <c r="AA189" s="169">
        <v>359</v>
      </c>
      <c r="AB189" s="168">
        <v>94</v>
      </c>
      <c r="AC189" s="192">
        <v>26.2</v>
      </c>
      <c r="AD189" s="169">
        <v>103</v>
      </c>
      <c r="AE189" s="168">
        <v>46</v>
      </c>
      <c r="AF189" s="192">
        <v>44.7</v>
      </c>
    </row>
    <row r="190" spans="1:32" ht="15" customHeight="1">
      <c r="A190" s="33"/>
      <c r="B190" s="167" t="s">
        <v>44</v>
      </c>
      <c r="C190" s="169">
        <v>38</v>
      </c>
      <c r="D190" s="168">
        <v>30</v>
      </c>
      <c r="E190" s="192">
        <v>78.900000000000006</v>
      </c>
      <c r="F190" s="169">
        <v>20</v>
      </c>
      <c r="G190" s="168">
        <v>16</v>
      </c>
      <c r="H190" s="192">
        <v>80</v>
      </c>
      <c r="I190" s="169">
        <v>25</v>
      </c>
      <c r="J190" s="168">
        <v>10</v>
      </c>
      <c r="K190" s="192">
        <v>40</v>
      </c>
      <c r="L190" s="169">
        <v>16</v>
      </c>
      <c r="M190" s="168">
        <v>9</v>
      </c>
      <c r="N190" s="192">
        <v>56.3</v>
      </c>
      <c r="O190" s="169">
        <v>49</v>
      </c>
      <c r="P190" s="168">
        <v>23</v>
      </c>
      <c r="Q190" s="192">
        <v>46.9</v>
      </c>
      <c r="R190" s="169">
        <v>16</v>
      </c>
      <c r="S190" s="168">
        <v>9</v>
      </c>
      <c r="T190" s="192">
        <v>56.3</v>
      </c>
      <c r="U190" s="169">
        <v>27</v>
      </c>
      <c r="V190" s="168">
        <v>2</v>
      </c>
      <c r="W190" s="192">
        <v>7.4</v>
      </c>
      <c r="X190" s="169">
        <v>9</v>
      </c>
      <c r="Y190" s="168">
        <v>2</v>
      </c>
      <c r="Z190" s="192">
        <v>22.2</v>
      </c>
      <c r="AA190" s="169">
        <v>28</v>
      </c>
      <c r="AB190" s="168">
        <v>6</v>
      </c>
      <c r="AC190" s="192">
        <v>21.4</v>
      </c>
      <c r="AD190" s="169">
        <v>15</v>
      </c>
      <c r="AE190" s="168">
        <v>5</v>
      </c>
      <c r="AF190" s="192">
        <v>33.299999999999997</v>
      </c>
    </row>
    <row r="191" spans="1:32" ht="15" customHeight="1">
      <c r="A191" s="222" t="s">
        <v>36</v>
      </c>
      <c r="B191" s="225"/>
      <c r="C191" s="179">
        <v>456</v>
      </c>
      <c r="D191" s="178">
        <v>198</v>
      </c>
      <c r="E191" s="194">
        <v>43.4</v>
      </c>
      <c r="F191" s="179">
        <v>141</v>
      </c>
      <c r="G191" s="178">
        <v>96</v>
      </c>
      <c r="H191" s="194">
        <v>68.099999999999994</v>
      </c>
      <c r="I191" s="179">
        <v>366</v>
      </c>
      <c r="J191" s="178">
        <v>114</v>
      </c>
      <c r="K191" s="194">
        <v>31.1</v>
      </c>
      <c r="L191" s="179">
        <v>115</v>
      </c>
      <c r="M191" s="178">
        <v>68</v>
      </c>
      <c r="N191" s="194">
        <v>59.1</v>
      </c>
      <c r="O191" s="179">
        <v>534</v>
      </c>
      <c r="P191" s="178">
        <v>167</v>
      </c>
      <c r="Q191" s="194">
        <v>31.3</v>
      </c>
      <c r="R191" s="179">
        <v>137</v>
      </c>
      <c r="S191" s="178">
        <v>81</v>
      </c>
      <c r="T191" s="194">
        <v>59.1</v>
      </c>
      <c r="U191" s="179">
        <v>425</v>
      </c>
      <c r="V191" s="178">
        <v>108</v>
      </c>
      <c r="W191" s="194">
        <v>25.4</v>
      </c>
      <c r="X191" s="179">
        <v>124</v>
      </c>
      <c r="Y191" s="178">
        <v>58</v>
      </c>
      <c r="Z191" s="194">
        <v>46.8</v>
      </c>
      <c r="AA191" s="179">
        <v>387</v>
      </c>
      <c r="AB191" s="178">
        <v>100</v>
      </c>
      <c r="AC191" s="194">
        <v>25.8</v>
      </c>
      <c r="AD191" s="179">
        <v>113</v>
      </c>
      <c r="AE191" s="178">
        <v>51</v>
      </c>
      <c r="AF191" s="194">
        <v>45.1</v>
      </c>
    </row>
    <row r="192" spans="1:32" ht="15" customHeight="1">
      <c r="A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c r="AB192" s="165"/>
      <c r="AC192" s="165"/>
      <c r="AD192" s="165"/>
      <c r="AE192" s="165"/>
      <c r="AF192" s="165"/>
    </row>
    <row r="193" spans="1:32" s="165" customFormat="1" ht="84.75" customHeight="1">
      <c r="A193" s="552" t="s">
        <v>496</v>
      </c>
      <c r="B193" s="55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s="165" customFormat="1" ht="43.5" customHeight="1">
      <c r="A194" s="552" t="s">
        <v>465</v>
      </c>
      <c r="B194" s="552"/>
    </row>
    <row r="195" spans="1:32" s="165" customFormat="1" ht="95.25" customHeight="1">
      <c r="A195" s="552" t="s">
        <v>765</v>
      </c>
      <c r="B195" s="552"/>
    </row>
    <row r="196" spans="1:32" ht="39" customHeight="1">
      <c r="A196" s="552" t="s">
        <v>467</v>
      </c>
      <c r="B196" s="552"/>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row>
    <row r="197" spans="1:32" ht="23.25" customHeight="1">
      <c r="A197" s="167" t="s">
        <v>491</v>
      </c>
      <c r="B197" s="166"/>
    </row>
    <row r="198" spans="1:32" ht="15" customHeight="1">
      <c r="B198" s="166"/>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c r="AB198" s="165"/>
      <c r="AC198" s="165"/>
      <c r="AD198" s="165"/>
      <c r="AE198" s="165"/>
      <c r="AF198" s="165"/>
    </row>
    <row r="199" spans="1:32" ht="15" customHeight="1">
      <c r="A199" s="316" t="s">
        <v>361</v>
      </c>
      <c r="B199" s="177"/>
    </row>
    <row r="200" spans="1:32" s="165" customFormat="1" ht="15" customHeight="1">
      <c r="A200" s="315" t="str">
        <f>+"New South Wales Criminal Courts Statistics " &amp;'Table Of Contents'!D$2</f>
        <v>New South Wales Criminal Courts Statistics June 2022</v>
      </c>
      <c r="B200" s="177"/>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15" customHeight="1">
      <c r="A201" s="320" t="s">
        <v>0</v>
      </c>
      <c r="B201" s="177"/>
    </row>
    <row r="202" spans="1:32" ht="15" customHeight="1">
      <c r="A202" s="320" t="s">
        <v>377</v>
      </c>
      <c r="B202" s="177"/>
    </row>
    <row r="203" spans="1:32" ht="15" customHeight="1">
      <c r="A203" s="320" t="s">
        <v>27</v>
      </c>
      <c r="B203" s="177"/>
    </row>
    <row r="204" spans="1:32" ht="15" customHeight="1">
      <c r="A204" s="320" t="s">
        <v>378</v>
      </c>
      <c r="B204" s="177"/>
    </row>
    <row r="205" spans="1:32" ht="15" customHeight="1">
      <c r="A205" s="320"/>
      <c r="B205" s="177"/>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row>
    <row r="206" spans="1:32" ht="82.5" customHeight="1">
      <c r="A206" s="551" t="s">
        <v>759</v>
      </c>
      <c r="B206" s="551"/>
    </row>
  </sheetData>
  <mergeCells count="80">
    <mergeCell ref="I166:N166"/>
    <mergeCell ref="O166:T166"/>
    <mergeCell ref="U166:Z166"/>
    <mergeCell ref="AA166:AF166"/>
    <mergeCell ref="C167:E167"/>
    <mergeCell ref="F167:H167"/>
    <mergeCell ref="I167:K167"/>
    <mergeCell ref="L167:N167"/>
    <mergeCell ref="O167:Q167"/>
    <mergeCell ref="R167:T167"/>
    <mergeCell ref="U167:W167"/>
    <mergeCell ref="X167:Z167"/>
    <mergeCell ref="AA167:AC167"/>
    <mergeCell ref="AD167:AF167"/>
    <mergeCell ref="AA118:AF118"/>
    <mergeCell ref="C119:E119"/>
    <mergeCell ref="F119:H119"/>
    <mergeCell ref="I119:K119"/>
    <mergeCell ref="L119:N119"/>
    <mergeCell ref="O119:Q119"/>
    <mergeCell ref="R119:T119"/>
    <mergeCell ref="U119:W119"/>
    <mergeCell ref="X119:Z119"/>
    <mergeCell ref="AA119:AC119"/>
    <mergeCell ref="AD119:AF119"/>
    <mergeCell ref="C118:H118"/>
    <mergeCell ref="I118:N118"/>
    <mergeCell ref="O118:T118"/>
    <mergeCell ref="U118:Z118"/>
    <mergeCell ref="AA81:AF81"/>
    <mergeCell ref="C82:E82"/>
    <mergeCell ref="F82:H82"/>
    <mergeCell ref="I82:K82"/>
    <mergeCell ref="L82:N82"/>
    <mergeCell ref="O82:Q82"/>
    <mergeCell ref="R82:T82"/>
    <mergeCell ref="U82:W82"/>
    <mergeCell ref="X82:Z82"/>
    <mergeCell ref="AA82:AC82"/>
    <mergeCell ref="AD82:AF82"/>
    <mergeCell ref="I81:N81"/>
    <mergeCell ref="O81:T81"/>
    <mergeCell ref="U81:Z81"/>
    <mergeCell ref="AA62:AF62"/>
    <mergeCell ref="C63:E63"/>
    <mergeCell ref="F63:H63"/>
    <mergeCell ref="I63:K63"/>
    <mergeCell ref="L63:N63"/>
    <mergeCell ref="O63:Q63"/>
    <mergeCell ref="R63:T63"/>
    <mergeCell ref="U63:W63"/>
    <mergeCell ref="X63:Z63"/>
    <mergeCell ref="AA63:AC63"/>
    <mergeCell ref="AD63:AF63"/>
    <mergeCell ref="C62:H62"/>
    <mergeCell ref="I62:N62"/>
    <mergeCell ref="O62:T62"/>
    <mergeCell ref="U62:Z62"/>
    <mergeCell ref="AA6:AF6"/>
    <mergeCell ref="C7:E7"/>
    <mergeCell ref="F7:H7"/>
    <mergeCell ref="I7:K7"/>
    <mergeCell ref="L7:N7"/>
    <mergeCell ref="O7:Q7"/>
    <mergeCell ref="R7:T7"/>
    <mergeCell ref="AD7:AF7"/>
    <mergeCell ref="U7:W7"/>
    <mergeCell ref="X7:Z7"/>
    <mergeCell ref="AA7:AC7"/>
    <mergeCell ref="I6:N6"/>
    <mergeCell ref="O6:T6"/>
    <mergeCell ref="U6:Z6"/>
    <mergeCell ref="A193:B193"/>
    <mergeCell ref="A194:B194"/>
    <mergeCell ref="A196:B196"/>
    <mergeCell ref="A206:B206"/>
    <mergeCell ref="C6:H6"/>
    <mergeCell ref="C81:H81"/>
    <mergeCell ref="C166:H166"/>
    <mergeCell ref="A195:B195"/>
  </mergeCells>
  <hyperlinks>
    <hyperlink ref="A1" location="'Table Of Contents'!C6" display="return to table of contents" xr:uid="{00000000-0004-0000-0A00-000000000000}"/>
    <hyperlink ref="A206" location="'Explanatory Notes'!A2" display="COVID impact: changes to court operations to protect the safety of court users have led to a general decline in the number of criminal court finalisations in the latest 12 month period. See Explanatory Notes for details." xr:uid="{054D7C5D-3C76-4184-A5F6-FCCD7D0E2812}"/>
  </hyperlinks>
  <pageMargins left="0.39370078740157483" right="0.39370078740157483" top="0.59055118110236227" bottom="0.59055118110236227" header="0.39370078740157483" footer="0.39370078740157483"/>
  <pageSetup paperSize="9" scale="35" fitToHeight="0" orientation="landscape" horizontalDpi="300" verticalDpi="300" r:id="rId1"/>
  <headerFooter>
    <oddHeader>&amp;C&amp;F     &amp;A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F165"/>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1" width="40.7109375" style="3" customWidth="1"/>
    <col min="2" max="2" width="40.7109375" style="165" customWidth="1"/>
    <col min="3" max="15" width="6.5703125" style="3" customWidth="1"/>
    <col min="16" max="16" width="6.5703125" style="165" customWidth="1"/>
    <col min="17" max="32" width="6.5703125" style="3" customWidth="1"/>
    <col min="33" max="16384" width="11.42578125" style="3"/>
  </cols>
  <sheetData>
    <row r="1" spans="1:32">
      <c r="A1" s="187" t="s">
        <v>221</v>
      </c>
      <c r="B1" s="186"/>
    </row>
    <row r="2" spans="1:32" s="165" customFormat="1">
      <c r="A2" s="238" t="s">
        <v>251</v>
      </c>
      <c r="B2" s="186"/>
    </row>
    <row r="3" spans="1:32">
      <c r="A3" s="238" t="str">
        <f>"NSW Higher, Local and Children's Criminal Courts " &amp;'Table Of Contents'!H4</f>
        <v>NSW Higher, Local and Children's Criminal Courts July 2017 - June 2022</v>
      </c>
      <c r="B3" s="183"/>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c r="A4" s="107" t="s">
        <v>507</v>
      </c>
      <c r="B4" s="10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5.75">
      <c r="A5" s="15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row>
    <row r="6" spans="1:32">
      <c r="A6" s="234"/>
      <c r="B6" s="49"/>
      <c r="C6" s="567" t="s">
        <v>146</v>
      </c>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9"/>
    </row>
    <row r="7" spans="1:32">
      <c r="A7" s="50"/>
      <c r="B7" s="51"/>
      <c r="C7" s="570" t="str">
        <f>'Table Of Contents'!$C$4</f>
        <v>July 2017 to June 2018</v>
      </c>
      <c r="D7" s="571"/>
      <c r="E7" s="571"/>
      <c r="F7" s="571"/>
      <c r="G7" s="571"/>
      <c r="H7" s="572"/>
      <c r="I7" s="570" t="str">
        <f>'Table Of Contents'!$D$4</f>
        <v>July 2018 to June 2019</v>
      </c>
      <c r="J7" s="571"/>
      <c r="K7" s="571"/>
      <c r="L7" s="571"/>
      <c r="M7" s="571"/>
      <c r="N7" s="572"/>
      <c r="O7" s="570" t="str">
        <f>'Table Of Contents'!$E$4</f>
        <v>July 2019 to June 2020</v>
      </c>
      <c r="P7" s="571"/>
      <c r="Q7" s="571"/>
      <c r="R7" s="571"/>
      <c r="S7" s="571"/>
      <c r="T7" s="572"/>
      <c r="U7" s="570" t="str">
        <f>'Table Of Contents'!$F$4</f>
        <v>July 2020 to June 2021</v>
      </c>
      <c r="V7" s="571"/>
      <c r="W7" s="571"/>
      <c r="X7" s="571"/>
      <c r="Y7" s="571"/>
      <c r="Z7" s="572"/>
      <c r="AA7" s="570" t="str">
        <f>'Table Of Contents'!$G$4</f>
        <v>July 2021 to June 2022</v>
      </c>
      <c r="AB7" s="571"/>
      <c r="AC7" s="571"/>
      <c r="AD7" s="571"/>
      <c r="AE7" s="571"/>
      <c r="AF7" s="572"/>
    </row>
    <row r="8" spans="1:32" ht="124.5" customHeight="1">
      <c r="A8" s="223" t="s">
        <v>239</v>
      </c>
      <c r="B8" s="235"/>
      <c r="C8" s="55" t="s">
        <v>615</v>
      </c>
      <c r="D8" s="55" t="s">
        <v>616</v>
      </c>
      <c r="E8" s="55" t="s">
        <v>617</v>
      </c>
      <c r="F8" s="55" t="s">
        <v>23</v>
      </c>
      <c r="G8" s="55" t="s">
        <v>409</v>
      </c>
      <c r="H8" s="392" t="s">
        <v>36</v>
      </c>
      <c r="I8" s="55" t="s">
        <v>615</v>
      </c>
      <c r="J8" s="55" t="s">
        <v>616</v>
      </c>
      <c r="K8" s="55" t="s">
        <v>617</v>
      </c>
      <c r="L8" s="55" t="s">
        <v>23</v>
      </c>
      <c r="M8" s="55" t="s">
        <v>409</v>
      </c>
      <c r="N8" s="392" t="s">
        <v>36</v>
      </c>
      <c r="O8" s="55" t="s">
        <v>615</v>
      </c>
      <c r="P8" s="55" t="s">
        <v>616</v>
      </c>
      <c r="Q8" s="55" t="s">
        <v>617</v>
      </c>
      <c r="R8" s="55" t="s">
        <v>23</v>
      </c>
      <c r="S8" s="55" t="s">
        <v>409</v>
      </c>
      <c r="T8" s="392" t="s">
        <v>36</v>
      </c>
      <c r="U8" s="55" t="s">
        <v>615</v>
      </c>
      <c r="V8" s="55" t="s">
        <v>616</v>
      </c>
      <c r="W8" s="55" t="s">
        <v>617</v>
      </c>
      <c r="X8" s="55" t="s">
        <v>23</v>
      </c>
      <c r="Y8" s="55" t="s">
        <v>409</v>
      </c>
      <c r="Z8" s="392" t="s">
        <v>36</v>
      </c>
      <c r="AA8" s="55" t="s">
        <v>615</v>
      </c>
      <c r="AB8" s="55" t="s">
        <v>616</v>
      </c>
      <c r="AC8" s="55" t="s">
        <v>617</v>
      </c>
      <c r="AD8" s="55" t="s">
        <v>23</v>
      </c>
      <c r="AE8" s="55" t="s">
        <v>409</v>
      </c>
      <c r="AF8" s="392" t="s">
        <v>36</v>
      </c>
    </row>
    <row r="9" spans="1:32" s="165" customFormat="1" ht="15.75">
      <c r="A9" s="154" t="s">
        <v>1</v>
      </c>
      <c r="B9" s="366"/>
      <c r="C9" s="367"/>
      <c r="D9" s="367"/>
      <c r="E9" s="367"/>
      <c r="F9" s="367"/>
      <c r="G9" s="367"/>
      <c r="H9" s="367"/>
      <c r="I9" s="367"/>
      <c r="J9" s="367"/>
      <c r="K9" s="367"/>
    </row>
    <row r="10" spans="1:32" s="165" customFormat="1" ht="15.75">
      <c r="A10" s="154"/>
      <c r="B10" s="366"/>
      <c r="C10" s="366"/>
      <c r="D10" s="366"/>
      <c r="E10" s="366"/>
      <c r="F10" s="366"/>
      <c r="G10" s="366"/>
      <c r="H10" s="366"/>
      <c r="I10" s="366"/>
      <c r="J10" s="366"/>
      <c r="K10" s="366"/>
    </row>
    <row r="11" spans="1:32">
      <c r="A11" s="223" t="s">
        <v>494</v>
      </c>
      <c r="B11" s="227"/>
      <c r="C11" s="370"/>
      <c r="D11" s="365"/>
      <c r="E11" s="365"/>
      <c r="F11" s="365"/>
      <c r="G11" s="365"/>
      <c r="H11" s="365"/>
      <c r="I11" s="365"/>
      <c r="J11" s="365"/>
      <c r="K11" s="365"/>
      <c r="L11" s="45"/>
      <c r="M11" s="45"/>
      <c r="N11" s="45"/>
      <c r="O11" s="45"/>
      <c r="P11" s="45"/>
      <c r="Q11" s="45"/>
      <c r="R11" s="45"/>
      <c r="S11" s="45"/>
      <c r="T11" s="45"/>
      <c r="U11" s="45"/>
      <c r="V11" s="45"/>
      <c r="W11" s="45"/>
      <c r="X11" s="45"/>
      <c r="Y11" s="45"/>
      <c r="Z11" s="45"/>
      <c r="AA11" s="45"/>
      <c r="AB11" s="45"/>
      <c r="AC11" s="45"/>
      <c r="AD11" s="45"/>
      <c r="AE11" s="45"/>
      <c r="AF11" s="45"/>
    </row>
    <row r="12" spans="1:32">
      <c r="A12" s="290" t="s">
        <v>6</v>
      </c>
      <c r="B12" s="58" t="s">
        <v>32</v>
      </c>
      <c r="C12" s="169">
        <v>12</v>
      </c>
      <c r="D12" s="168">
        <v>0</v>
      </c>
      <c r="E12" s="168">
        <v>0</v>
      </c>
      <c r="F12" s="168">
        <v>0</v>
      </c>
      <c r="G12" s="168">
        <v>0</v>
      </c>
      <c r="H12" s="291">
        <v>12</v>
      </c>
      <c r="I12" s="169">
        <v>11</v>
      </c>
      <c r="J12" s="168">
        <v>0</v>
      </c>
      <c r="K12" s="168">
        <v>0</v>
      </c>
      <c r="L12" s="168">
        <v>0</v>
      </c>
      <c r="M12" s="168">
        <v>0</v>
      </c>
      <c r="N12" s="174">
        <v>11</v>
      </c>
      <c r="O12" s="169">
        <v>6</v>
      </c>
      <c r="P12" s="168">
        <v>0</v>
      </c>
      <c r="Q12" s="168">
        <v>0</v>
      </c>
      <c r="R12" s="168">
        <v>0</v>
      </c>
      <c r="S12" s="168">
        <v>0</v>
      </c>
      <c r="T12" s="174">
        <v>6</v>
      </c>
      <c r="U12" s="169">
        <v>5</v>
      </c>
      <c r="V12" s="168">
        <v>0</v>
      </c>
      <c r="W12" s="168">
        <v>0</v>
      </c>
      <c r="X12" s="168">
        <v>0</v>
      </c>
      <c r="Y12" s="168">
        <v>0</v>
      </c>
      <c r="Z12" s="174">
        <v>5</v>
      </c>
      <c r="AA12" s="169">
        <v>4</v>
      </c>
      <c r="AB12" s="168">
        <v>0</v>
      </c>
      <c r="AC12" s="168">
        <v>0</v>
      </c>
      <c r="AD12" s="168">
        <v>0</v>
      </c>
      <c r="AE12" s="168">
        <v>0</v>
      </c>
      <c r="AF12" s="174">
        <v>4</v>
      </c>
    </row>
    <row r="13" spans="1:32">
      <c r="A13" s="290"/>
      <c r="B13" s="58" t="s">
        <v>33</v>
      </c>
      <c r="C13" s="169">
        <v>0</v>
      </c>
      <c r="D13" s="168">
        <v>0</v>
      </c>
      <c r="E13" s="168">
        <v>0</v>
      </c>
      <c r="F13" s="168">
        <v>0</v>
      </c>
      <c r="G13" s="168">
        <v>0</v>
      </c>
      <c r="H13" s="174">
        <v>0</v>
      </c>
      <c r="I13" s="169">
        <v>2</v>
      </c>
      <c r="J13" s="168">
        <v>0</v>
      </c>
      <c r="K13" s="168">
        <v>0</v>
      </c>
      <c r="L13" s="168">
        <v>0</v>
      </c>
      <c r="M13" s="168">
        <v>0</v>
      </c>
      <c r="N13" s="174">
        <v>2</v>
      </c>
      <c r="O13" s="169">
        <v>4</v>
      </c>
      <c r="P13" s="168">
        <v>0</v>
      </c>
      <c r="Q13" s="168">
        <v>0</v>
      </c>
      <c r="R13" s="168">
        <v>0</v>
      </c>
      <c r="S13" s="168">
        <v>0</v>
      </c>
      <c r="T13" s="174">
        <v>4</v>
      </c>
      <c r="U13" s="169">
        <v>1</v>
      </c>
      <c r="V13" s="168">
        <v>0</v>
      </c>
      <c r="W13" s="168">
        <v>0</v>
      </c>
      <c r="X13" s="168">
        <v>0</v>
      </c>
      <c r="Y13" s="168">
        <v>0</v>
      </c>
      <c r="Z13" s="174">
        <v>1</v>
      </c>
      <c r="AA13" s="169">
        <v>2</v>
      </c>
      <c r="AB13" s="168">
        <v>0</v>
      </c>
      <c r="AC13" s="168">
        <v>0</v>
      </c>
      <c r="AD13" s="168">
        <v>0</v>
      </c>
      <c r="AE13" s="168">
        <v>0</v>
      </c>
      <c r="AF13" s="174">
        <v>2</v>
      </c>
    </row>
    <row r="14" spans="1:32">
      <c r="A14" s="104"/>
      <c r="B14" s="441" t="s">
        <v>179</v>
      </c>
      <c r="C14" s="169">
        <v>13</v>
      </c>
      <c r="D14" s="168">
        <v>0</v>
      </c>
      <c r="E14" s="168">
        <v>0</v>
      </c>
      <c r="F14" s="168">
        <v>0</v>
      </c>
      <c r="G14" s="168">
        <v>0</v>
      </c>
      <c r="H14" s="174">
        <v>13</v>
      </c>
      <c r="I14" s="169">
        <v>12</v>
      </c>
      <c r="J14" s="168">
        <v>1</v>
      </c>
      <c r="K14" s="168">
        <v>0</v>
      </c>
      <c r="L14" s="168">
        <v>0</v>
      </c>
      <c r="M14" s="168">
        <v>0</v>
      </c>
      <c r="N14" s="174">
        <v>13</v>
      </c>
      <c r="O14" s="169">
        <v>7</v>
      </c>
      <c r="P14" s="168">
        <v>0</v>
      </c>
      <c r="Q14" s="168">
        <v>0</v>
      </c>
      <c r="R14" s="168">
        <v>0</v>
      </c>
      <c r="S14" s="168">
        <v>0</v>
      </c>
      <c r="T14" s="174">
        <v>7</v>
      </c>
      <c r="U14" s="169">
        <v>8</v>
      </c>
      <c r="V14" s="168">
        <v>1</v>
      </c>
      <c r="W14" s="168">
        <v>1</v>
      </c>
      <c r="X14" s="168">
        <v>0</v>
      </c>
      <c r="Y14" s="168">
        <v>0</v>
      </c>
      <c r="Z14" s="174">
        <v>10</v>
      </c>
      <c r="AA14" s="169">
        <v>11</v>
      </c>
      <c r="AB14" s="168">
        <v>0</v>
      </c>
      <c r="AC14" s="168">
        <v>0</v>
      </c>
      <c r="AD14" s="168">
        <v>0</v>
      </c>
      <c r="AE14" s="168">
        <v>0</v>
      </c>
      <c r="AF14" s="174">
        <v>11</v>
      </c>
    </row>
    <row r="15" spans="1:32">
      <c r="A15" s="336"/>
      <c r="B15" s="444" t="s">
        <v>36</v>
      </c>
      <c r="C15" s="170">
        <v>25</v>
      </c>
      <c r="D15" s="171">
        <v>0</v>
      </c>
      <c r="E15" s="171">
        <v>0</v>
      </c>
      <c r="F15" s="171">
        <v>0</v>
      </c>
      <c r="G15" s="171">
        <v>0</v>
      </c>
      <c r="H15" s="175">
        <v>25</v>
      </c>
      <c r="I15" s="170">
        <v>25</v>
      </c>
      <c r="J15" s="171">
        <v>1</v>
      </c>
      <c r="K15" s="171">
        <v>0</v>
      </c>
      <c r="L15" s="171">
        <v>0</v>
      </c>
      <c r="M15" s="171">
        <v>0</v>
      </c>
      <c r="N15" s="175">
        <v>26</v>
      </c>
      <c r="O15" s="170">
        <v>17</v>
      </c>
      <c r="P15" s="171">
        <v>0</v>
      </c>
      <c r="Q15" s="171">
        <v>0</v>
      </c>
      <c r="R15" s="171">
        <v>0</v>
      </c>
      <c r="S15" s="171">
        <v>0</v>
      </c>
      <c r="T15" s="175">
        <v>17</v>
      </c>
      <c r="U15" s="170">
        <v>14</v>
      </c>
      <c r="V15" s="171">
        <v>1</v>
      </c>
      <c r="W15" s="171">
        <v>1</v>
      </c>
      <c r="X15" s="171">
        <v>0</v>
      </c>
      <c r="Y15" s="171">
        <v>0</v>
      </c>
      <c r="Z15" s="175">
        <v>16</v>
      </c>
      <c r="AA15" s="170">
        <v>17</v>
      </c>
      <c r="AB15" s="171">
        <v>0</v>
      </c>
      <c r="AC15" s="171">
        <v>0</v>
      </c>
      <c r="AD15" s="171">
        <v>0</v>
      </c>
      <c r="AE15" s="171">
        <v>0</v>
      </c>
      <c r="AF15" s="175">
        <v>17</v>
      </c>
    </row>
    <row r="16" spans="1:32">
      <c r="A16" s="104" t="s">
        <v>7</v>
      </c>
      <c r="B16" s="441" t="s">
        <v>37</v>
      </c>
      <c r="C16" s="169">
        <v>925</v>
      </c>
      <c r="D16" s="168">
        <v>1822</v>
      </c>
      <c r="E16" s="168">
        <v>3800</v>
      </c>
      <c r="F16" s="168">
        <v>619</v>
      </c>
      <c r="G16" s="168">
        <v>264</v>
      </c>
      <c r="H16" s="174">
        <v>7430</v>
      </c>
      <c r="I16" s="169">
        <v>948</v>
      </c>
      <c r="J16" s="168">
        <v>2778</v>
      </c>
      <c r="K16" s="168">
        <v>3184</v>
      </c>
      <c r="L16" s="168">
        <v>484</v>
      </c>
      <c r="M16" s="168">
        <v>255</v>
      </c>
      <c r="N16" s="174">
        <v>7649</v>
      </c>
      <c r="O16" s="169">
        <v>902</v>
      </c>
      <c r="P16" s="168">
        <v>2574</v>
      </c>
      <c r="Q16" s="168">
        <v>2711</v>
      </c>
      <c r="R16" s="168">
        <v>547</v>
      </c>
      <c r="S16" s="168">
        <v>191</v>
      </c>
      <c r="T16" s="174">
        <v>6925</v>
      </c>
      <c r="U16" s="169">
        <v>1028</v>
      </c>
      <c r="V16" s="168">
        <v>3061</v>
      </c>
      <c r="W16" s="168">
        <v>3570</v>
      </c>
      <c r="X16" s="168">
        <v>876</v>
      </c>
      <c r="Y16" s="168">
        <v>295</v>
      </c>
      <c r="Z16" s="174">
        <v>8830</v>
      </c>
      <c r="AA16" s="169">
        <v>940</v>
      </c>
      <c r="AB16" s="168">
        <v>2403</v>
      </c>
      <c r="AC16" s="168">
        <v>3246</v>
      </c>
      <c r="AD16" s="168">
        <v>888</v>
      </c>
      <c r="AE16" s="168">
        <v>357</v>
      </c>
      <c r="AF16" s="174">
        <v>7834</v>
      </c>
    </row>
    <row r="17" spans="1:32">
      <c r="A17" s="104"/>
      <c r="B17" s="441" t="s">
        <v>405</v>
      </c>
      <c r="C17" s="169">
        <v>516</v>
      </c>
      <c r="D17" s="168">
        <v>1063</v>
      </c>
      <c r="E17" s="168">
        <v>1598</v>
      </c>
      <c r="F17" s="168">
        <v>224</v>
      </c>
      <c r="G17" s="168">
        <v>65</v>
      </c>
      <c r="H17" s="174">
        <v>3466</v>
      </c>
      <c r="I17" s="169">
        <v>456</v>
      </c>
      <c r="J17" s="168">
        <v>1656</v>
      </c>
      <c r="K17" s="168">
        <v>1315</v>
      </c>
      <c r="L17" s="168">
        <v>192</v>
      </c>
      <c r="M17" s="168">
        <v>68</v>
      </c>
      <c r="N17" s="174">
        <v>3687</v>
      </c>
      <c r="O17" s="169">
        <v>511</v>
      </c>
      <c r="P17" s="168">
        <v>1678</v>
      </c>
      <c r="Q17" s="168">
        <v>1136</v>
      </c>
      <c r="R17" s="168">
        <v>252</v>
      </c>
      <c r="S17" s="168">
        <v>93</v>
      </c>
      <c r="T17" s="174">
        <v>3670</v>
      </c>
      <c r="U17" s="169">
        <v>618</v>
      </c>
      <c r="V17" s="168">
        <v>2091</v>
      </c>
      <c r="W17" s="168">
        <v>1716</v>
      </c>
      <c r="X17" s="168">
        <v>396</v>
      </c>
      <c r="Y17" s="168">
        <v>141</v>
      </c>
      <c r="Z17" s="174">
        <v>4962</v>
      </c>
      <c r="AA17" s="169">
        <v>576</v>
      </c>
      <c r="AB17" s="168">
        <v>1959</v>
      </c>
      <c r="AC17" s="168">
        <v>1690</v>
      </c>
      <c r="AD17" s="168">
        <v>546</v>
      </c>
      <c r="AE17" s="168">
        <v>152</v>
      </c>
      <c r="AF17" s="174">
        <v>4923</v>
      </c>
    </row>
    <row r="18" spans="1:32">
      <c r="A18" s="336"/>
      <c r="B18" s="444" t="s">
        <v>36</v>
      </c>
      <c r="C18" s="170">
        <v>1441</v>
      </c>
      <c r="D18" s="171">
        <v>2885</v>
      </c>
      <c r="E18" s="171">
        <v>5398</v>
      </c>
      <c r="F18" s="171">
        <v>843</v>
      </c>
      <c r="G18" s="171">
        <v>329</v>
      </c>
      <c r="H18" s="175">
        <v>10896</v>
      </c>
      <c r="I18" s="170">
        <v>1404</v>
      </c>
      <c r="J18" s="171">
        <v>4434</v>
      </c>
      <c r="K18" s="171">
        <v>4499</v>
      </c>
      <c r="L18" s="171">
        <v>676</v>
      </c>
      <c r="M18" s="171">
        <v>323</v>
      </c>
      <c r="N18" s="175">
        <v>11336</v>
      </c>
      <c r="O18" s="170">
        <v>1413</v>
      </c>
      <c r="P18" s="171">
        <v>4252</v>
      </c>
      <c r="Q18" s="171">
        <v>3847</v>
      </c>
      <c r="R18" s="171">
        <v>799</v>
      </c>
      <c r="S18" s="171">
        <v>284</v>
      </c>
      <c r="T18" s="175">
        <v>10595</v>
      </c>
      <c r="U18" s="170">
        <v>1646</v>
      </c>
      <c r="V18" s="171">
        <v>5152</v>
      </c>
      <c r="W18" s="171">
        <v>5286</v>
      </c>
      <c r="X18" s="171">
        <v>1272</v>
      </c>
      <c r="Y18" s="171">
        <v>436</v>
      </c>
      <c r="Z18" s="175">
        <v>13792</v>
      </c>
      <c r="AA18" s="170">
        <v>1516</v>
      </c>
      <c r="AB18" s="171">
        <v>4362</v>
      </c>
      <c r="AC18" s="171">
        <v>4936</v>
      </c>
      <c r="AD18" s="171">
        <v>1434</v>
      </c>
      <c r="AE18" s="171">
        <v>509</v>
      </c>
      <c r="AF18" s="175">
        <v>12757</v>
      </c>
    </row>
    <row r="19" spans="1:32" s="165" customFormat="1">
      <c r="A19" s="290" t="s">
        <v>8</v>
      </c>
      <c r="B19" s="58" t="s">
        <v>41</v>
      </c>
      <c r="C19" s="169">
        <v>101</v>
      </c>
      <c r="D19" s="168">
        <v>43</v>
      </c>
      <c r="E19" s="168">
        <v>17</v>
      </c>
      <c r="F19" s="168">
        <v>1</v>
      </c>
      <c r="G19" s="168">
        <v>0</v>
      </c>
      <c r="H19" s="174">
        <v>162</v>
      </c>
      <c r="I19" s="169">
        <v>99</v>
      </c>
      <c r="J19" s="168">
        <v>31</v>
      </c>
      <c r="K19" s="168">
        <v>13</v>
      </c>
      <c r="L19" s="168">
        <v>0</v>
      </c>
      <c r="M19" s="168">
        <v>1</v>
      </c>
      <c r="N19" s="174">
        <v>144</v>
      </c>
      <c r="O19" s="169">
        <v>138</v>
      </c>
      <c r="P19" s="168">
        <v>47</v>
      </c>
      <c r="Q19" s="168">
        <v>10</v>
      </c>
      <c r="R19" s="168">
        <v>1</v>
      </c>
      <c r="S19" s="168">
        <v>3</v>
      </c>
      <c r="T19" s="174">
        <v>199</v>
      </c>
      <c r="U19" s="169">
        <v>144</v>
      </c>
      <c r="V19" s="168">
        <v>69</v>
      </c>
      <c r="W19" s="168">
        <v>17</v>
      </c>
      <c r="X19" s="168">
        <v>1</v>
      </c>
      <c r="Y19" s="168">
        <v>0</v>
      </c>
      <c r="Z19" s="174">
        <v>231</v>
      </c>
      <c r="AA19" s="169">
        <v>148</v>
      </c>
      <c r="AB19" s="168">
        <v>57</v>
      </c>
      <c r="AC19" s="168">
        <v>12</v>
      </c>
      <c r="AD19" s="168">
        <v>1</v>
      </c>
      <c r="AE19" s="168">
        <v>1</v>
      </c>
      <c r="AF19" s="174">
        <v>219</v>
      </c>
    </row>
    <row r="20" spans="1:32" s="165" customFormat="1">
      <c r="A20" s="290"/>
      <c r="B20" s="58" t="s">
        <v>44</v>
      </c>
      <c r="C20" s="169">
        <v>6</v>
      </c>
      <c r="D20" s="168">
        <v>4</v>
      </c>
      <c r="E20" s="168">
        <v>19</v>
      </c>
      <c r="F20" s="168">
        <v>4</v>
      </c>
      <c r="G20" s="168">
        <v>0</v>
      </c>
      <c r="H20" s="174">
        <v>33</v>
      </c>
      <c r="I20" s="169">
        <v>6</v>
      </c>
      <c r="J20" s="168">
        <v>41</v>
      </c>
      <c r="K20" s="168">
        <v>23</v>
      </c>
      <c r="L20" s="168">
        <v>2</v>
      </c>
      <c r="M20" s="168">
        <v>0</v>
      </c>
      <c r="N20" s="174">
        <v>72</v>
      </c>
      <c r="O20" s="169">
        <v>11</v>
      </c>
      <c r="P20" s="168">
        <v>47</v>
      </c>
      <c r="Q20" s="168">
        <v>28</v>
      </c>
      <c r="R20" s="168">
        <v>1</v>
      </c>
      <c r="S20" s="168">
        <v>0</v>
      </c>
      <c r="T20" s="174">
        <v>87</v>
      </c>
      <c r="U20" s="169">
        <v>26</v>
      </c>
      <c r="V20" s="168">
        <v>77</v>
      </c>
      <c r="W20" s="168">
        <v>40</v>
      </c>
      <c r="X20" s="168">
        <v>4</v>
      </c>
      <c r="Y20" s="168">
        <v>1</v>
      </c>
      <c r="Z20" s="174">
        <v>148</v>
      </c>
      <c r="AA20" s="169">
        <v>18</v>
      </c>
      <c r="AB20" s="168">
        <v>44</v>
      </c>
      <c r="AC20" s="168">
        <v>39</v>
      </c>
      <c r="AD20" s="168">
        <v>6</v>
      </c>
      <c r="AE20" s="168">
        <v>0</v>
      </c>
      <c r="AF20" s="174">
        <v>107</v>
      </c>
    </row>
    <row r="21" spans="1:32">
      <c r="A21" s="446"/>
      <c r="B21" s="443" t="s">
        <v>36</v>
      </c>
      <c r="C21" s="170">
        <v>107</v>
      </c>
      <c r="D21" s="171">
        <v>47</v>
      </c>
      <c r="E21" s="171">
        <v>36</v>
      </c>
      <c r="F21" s="171">
        <v>5</v>
      </c>
      <c r="G21" s="171">
        <v>0</v>
      </c>
      <c r="H21" s="175">
        <v>195</v>
      </c>
      <c r="I21" s="170">
        <v>105</v>
      </c>
      <c r="J21" s="171">
        <v>72</v>
      </c>
      <c r="K21" s="171">
        <v>36</v>
      </c>
      <c r="L21" s="171">
        <v>2</v>
      </c>
      <c r="M21" s="171">
        <v>1</v>
      </c>
      <c r="N21" s="175">
        <v>216</v>
      </c>
      <c r="O21" s="170">
        <v>149</v>
      </c>
      <c r="P21" s="171">
        <v>94</v>
      </c>
      <c r="Q21" s="171">
        <v>38</v>
      </c>
      <c r="R21" s="171">
        <v>2</v>
      </c>
      <c r="S21" s="171">
        <v>3</v>
      </c>
      <c r="T21" s="175">
        <v>286</v>
      </c>
      <c r="U21" s="170">
        <v>170</v>
      </c>
      <c r="V21" s="171">
        <v>146</v>
      </c>
      <c r="W21" s="171">
        <v>57</v>
      </c>
      <c r="X21" s="171">
        <v>5</v>
      </c>
      <c r="Y21" s="171">
        <v>1</v>
      </c>
      <c r="Z21" s="175">
        <v>379</v>
      </c>
      <c r="AA21" s="170">
        <v>166</v>
      </c>
      <c r="AB21" s="171">
        <v>101</v>
      </c>
      <c r="AC21" s="171">
        <v>51</v>
      </c>
      <c r="AD21" s="171">
        <v>7</v>
      </c>
      <c r="AE21" s="171">
        <v>1</v>
      </c>
      <c r="AF21" s="175">
        <v>326</v>
      </c>
    </row>
    <row r="22" spans="1:32" ht="26.25">
      <c r="A22" s="290" t="s">
        <v>9</v>
      </c>
      <c r="B22" s="58" t="s">
        <v>180</v>
      </c>
      <c r="C22" s="169">
        <v>0</v>
      </c>
      <c r="D22" s="168">
        <v>0</v>
      </c>
      <c r="E22" s="168">
        <v>0</v>
      </c>
      <c r="F22" s="168">
        <v>0</v>
      </c>
      <c r="G22" s="168">
        <v>0</v>
      </c>
      <c r="H22" s="174">
        <v>0</v>
      </c>
      <c r="I22" s="169">
        <v>0</v>
      </c>
      <c r="J22" s="168">
        <v>1</v>
      </c>
      <c r="K22" s="168">
        <v>0</v>
      </c>
      <c r="L22" s="168">
        <v>0</v>
      </c>
      <c r="M22" s="168">
        <v>0</v>
      </c>
      <c r="N22" s="174">
        <v>1</v>
      </c>
      <c r="O22" s="169">
        <v>0</v>
      </c>
      <c r="P22" s="168">
        <v>0</v>
      </c>
      <c r="Q22" s="168">
        <v>0</v>
      </c>
      <c r="R22" s="168">
        <v>0</v>
      </c>
      <c r="S22" s="168">
        <v>0</v>
      </c>
      <c r="T22" s="174">
        <v>0</v>
      </c>
      <c r="U22" s="169">
        <v>0</v>
      </c>
      <c r="V22" s="168">
        <v>0</v>
      </c>
      <c r="W22" s="168">
        <v>1</v>
      </c>
      <c r="X22" s="168">
        <v>0</v>
      </c>
      <c r="Y22" s="168">
        <v>0</v>
      </c>
      <c r="Z22" s="174">
        <v>1</v>
      </c>
      <c r="AA22" s="169">
        <v>0</v>
      </c>
      <c r="AB22" s="168">
        <v>0</v>
      </c>
      <c r="AC22" s="168">
        <v>0</v>
      </c>
      <c r="AD22" s="168">
        <v>0</v>
      </c>
      <c r="AE22" s="168">
        <v>0</v>
      </c>
      <c r="AF22" s="174">
        <v>0</v>
      </c>
    </row>
    <row r="23" spans="1:32" ht="26.25">
      <c r="A23" s="290"/>
      <c r="B23" s="58" t="s">
        <v>181</v>
      </c>
      <c r="C23" s="169">
        <v>1</v>
      </c>
      <c r="D23" s="168">
        <v>3</v>
      </c>
      <c r="E23" s="168">
        <v>0</v>
      </c>
      <c r="F23" s="168">
        <v>0</v>
      </c>
      <c r="G23" s="168">
        <v>0</v>
      </c>
      <c r="H23" s="174">
        <v>4</v>
      </c>
      <c r="I23" s="169">
        <v>0</v>
      </c>
      <c r="J23" s="168">
        <v>0</v>
      </c>
      <c r="K23" s="168">
        <v>1</v>
      </c>
      <c r="L23" s="168">
        <v>0</v>
      </c>
      <c r="M23" s="168">
        <v>0</v>
      </c>
      <c r="N23" s="174">
        <v>1</v>
      </c>
      <c r="O23" s="169">
        <v>0</v>
      </c>
      <c r="P23" s="168">
        <v>1</v>
      </c>
      <c r="Q23" s="168">
        <v>2</v>
      </c>
      <c r="R23" s="168">
        <v>0</v>
      </c>
      <c r="S23" s="168">
        <v>0</v>
      </c>
      <c r="T23" s="174">
        <v>3</v>
      </c>
      <c r="U23" s="169">
        <v>2</v>
      </c>
      <c r="V23" s="168">
        <v>2</v>
      </c>
      <c r="W23" s="168">
        <v>3</v>
      </c>
      <c r="X23" s="168">
        <v>0</v>
      </c>
      <c r="Y23" s="168">
        <v>0</v>
      </c>
      <c r="Z23" s="174">
        <v>7</v>
      </c>
      <c r="AA23" s="169">
        <v>0</v>
      </c>
      <c r="AB23" s="168">
        <v>3</v>
      </c>
      <c r="AC23" s="168">
        <v>1</v>
      </c>
      <c r="AD23" s="168">
        <v>0</v>
      </c>
      <c r="AE23" s="168">
        <v>0</v>
      </c>
      <c r="AF23" s="174">
        <v>4</v>
      </c>
    </row>
    <row r="24" spans="1:32">
      <c r="A24" s="446"/>
      <c r="B24" s="443" t="s">
        <v>36</v>
      </c>
      <c r="C24" s="170">
        <v>1</v>
      </c>
      <c r="D24" s="171">
        <v>3</v>
      </c>
      <c r="E24" s="171">
        <v>0</v>
      </c>
      <c r="F24" s="171">
        <v>0</v>
      </c>
      <c r="G24" s="171">
        <v>0</v>
      </c>
      <c r="H24" s="175">
        <v>4</v>
      </c>
      <c r="I24" s="170">
        <v>0</v>
      </c>
      <c r="J24" s="171">
        <v>1</v>
      </c>
      <c r="K24" s="171">
        <v>1</v>
      </c>
      <c r="L24" s="171">
        <v>0</v>
      </c>
      <c r="M24" s="171">
        <v>0</v>
      </c>
      <c r="N24" s="175">
        <v>2</v>
      </c>
      <c r="O24" s="170">
        <v>0</v>
      </c>
      <c r="P24" s="171">
        <v>1</v>
      </c>
      <c r="Q24" s="171">
        <v>2</v>
      </c>
      <c r="R24" s="171">
        <v>0</v>
      </c>
      <c r="S24" s="171">
        <v>0</v>
      </c>
      <c r="T24" s="175">
        <v>3</v>
      </c>
      <c r="U24" s="170">
        <v>2</v>
      </c>
      <c r="V24" s="171">
        <v>2</v>
      </c>
      <c r="W24" s="171">
        <v>4</v>
      </c>
      <c r="X24" s="171">
        <v>0</v>
      </c>
      <c r="Y24" s="171">
        <v>0</v>
      </c>
      <c r="Z24" s="175">
        <v>8</v>
      </c>
      <c r="AA24" s="170">
        <v>0</v>
      </c>
      <c r="AB24" s="171">
        <v>3</v>
      </c>
      <c r="AC24" s="171">
        <v>1</v>
      </c>
      <c r="AD24" s="171">
        <v>0</v>
      </c>
      <c r="AE24" s="171">
        <v>0</v>
      </c>
      <c r="AF24" s="175">
        <v>4</v>
      </c>
    </row>
    <row r="25" spans="1:32" ht="26.25">
      <c r="A25" s="104" t="s">
        <v>10</v>
      </c>
      <c r="B25" s="441" t="s">
        <v>50</v>
      </c>
      <c r="C25" s="169">
        <v>9</v>
      </c>
      <c r="D25" s="168">
        <v>1</v>
      </c>
      <c r="E25" s="168">
        <v>1</v>
      </c>
      <c r="F25" s="168">
        <v>0</v>
      </c>
      <c r="G25" s="168">
        <v>0</v>
      </c>
      <c r="H25" s="174">
        <v>11</v>
      </c>
      <c r="I25" s="169">
        <v>18</v>
      </c>
      <c r="J25" s="168">
        <v>4</v>
      </c>
      <c r="K25" s="168">
        <v>0</v>
      </c>
      <c r="L25" s="168">
        <v>0</v>
      </c>
      <c r="M25" s="168">
        <v>0</v>
      </c>
      <c r="N25" s="174">
        <v>22</v>
      </c>
      <c r="O25" s="169">
        <v>13</v>
      </c>
      <c r="P25" s="168">
        <v>1</v>
      </c>
      <c r="Q25" s="168">
        <v>2</v>
      </c>
      <c r="R25" s="168">
        <v>0</v>
      </c>
      <c r="S25" s="168">
        <v>0</v>
      </c>
      <c r="T25" s="174">
        <v>16</v>
      </c>
      <c r="U25" s="169">
        <v>10</v>
      </c>
      <c r="V25" s="168">
        <v>3</v>
      </c>
      <c r="W25" s="168">
        <v>0</v>
      </c>
      <c r="X25" s="168">
        <v>0</v>
      </c>
      <c r="Y25" s="168">
        <v>0</v>
      </c>
      <c r="Z25" s="174">
        <v>13</v>
      </c>
      <c r="AA25" s="169">
        <v>15</v>
      </c>
      <c r="AB25" s="168">
        <v>3</v>
      </c>
      <c r="AC25" s="168">
        <v>1</v>
      </c>
      <c r="AD25" s="168">
        <v>0</v>
      </c>
      <c r="AE25" s="168">
        <v>0</v>
      </c>
      <c r="AF25" s="174">
        <v>19</v>
      </c>
    </row>
    <row r="26" spans="1:32">
      <c r="A26" s="104"/>
      <c r="B26" s="441" t="s">
        <v>182</v>
      </c>
      <c r="C26" s="169">
        <v>3</v>
      </c>
      <c r="D26" s="168">
        <v>2</v>
      </c>
      <c r="E26" s="168">
        <v>3</v>
      </c>
      <c r="F26" s="168">
        <v>1</v>
      </c>
      <c r="G26" s="168">
        <v>0</v>
      </c>
      <c r="H26" s="174">
        <v>9</v>
      </c>
      <c r="I26" s="169">
        <v>0</v>
      </c>
      <c r="J26" s="168">
        <v>5</v>
      </c>
      <c r="K26" s="168">
        <v>2</v>
      </c>
      <c r="L26" s="168">
        <v>0</v>
      </c>
      <c r="M26" s="168">
        <v>0</v>
      </c>
      <c r="N26" s="174">
        <v>7</v>
      </c>
      <c r="O26" s="169">
        <v>0</v>
      </c>
      <c r="P26" s="168">
        <v>7</v>
      </c>
      <c r="Q26" s="168">
        <v>3</v>
      </c>
      <c r="R26" s="168">
        <v>0</v>
      </c>
      <c r="S26" s="168">
        <v>2</v>
      </c>
      <c r="T26" s="174">
        <v>12</v>
      </c>
      <c r="U26" s="169">
        <v>2</v>
      </c>
      <c r="V26" s="168">
        <v>3</v>
      </c>
      <c r="W26" s="168">
        <v>6</v>
      </c>
      <c r="X26" s="168">
        <v>1</v>
      </c>
      <c r="Y26" s="168">
        <v>1</v>
      </c>
      <c r="Z26" s="174">
        <v>13</v>
      </c>
      <c r="AA26" s="169">
        <v>2</v>
      </c>
      <c r="AB26" s="168">
        <v>2</v>
      </c>
      <c r="AC26" s="168">
        <v>12</v>
      </c>
      <c r="AD26" s="168">
        <v>2</v>
      </c>
      <c r="AE26" s="168">
        <v>1</v>
      </c>
      <c r="AF26" s="174">
        <v>19</v>
      </c>
    </row>
    <row r="27" spans="1:32">
      <c r="A27" s="336"/>
      <c r="B27" s="444" t="s">
        <v>36</v>
      </c>
      <c r="C27" s="170">
        <v>12</v>
      </c>
      <c r="D27" s="171">
        <v>3</v>
      </c>
      <c r="E27" s="171">
        <v>4</v>
      </c>
      <c r="F27" s="171">
        <v>1</v>
      </c>
      <c r="G27" s="171">
        <v>0</v>
      </c>
      <c r="H27" s="175">
        <v>20</v>
      </c>
      <c r="I27" s="170">
        <v>18</v>
      </c>
      <c r="J27" s="171">
        <v>9</v>
      </c>
      <c r="K27" s="171">
        <v>2</v>
      </c>
      <c r="L27" s="171">
        <v>0</v>
      </c>
      <c r="M27" s="171">
        <v>0</v>
      </c>
      <c r="N27" s="175">
        <v>29</v>
      </c>
      <c r="O27" s="170">
        <v>13</v>
      </c>
      <c r="P27" s="171">
        <v>8</v>
      </c>
      <c r="Q27" s="171">
        <v>5</v>
      </c>
      <c r="R27" s="171">
        <v>0</v>
      </c>
      <c r="S27" s="171">
        <v>2</v>
      </c>
      <c r="T27" s="175">
        <v>28</v>
      </c>
      <c r="U27" s="170">
        <v>12</v>
      </c>
      <c r="V27" s="171">
        <v>6</v>
      </c>
      <c r="W27" s="171">
        <v>6</v>
      </c>
      <c r="X27" s="171">
        <v>1</v>
      </c>
      <c r="Y27" s="171">
        <v>1</v>
      </c>
      <c r="Z27" s="175">
        <v>26</v>
      </c>
      <c r="AA27" s="170">
        <v>17</v>
      </c>
      <c r="AB27" s="171">
        <v>5</v>
      </c>
      <c r="AC27" s="171">
        <v>13</v>
      </c>
      <c r="AD27" s="171">
        <v>2</v>
      </c>
      <c r="AE27" s="171">
        <v>1</v>
      </c>
      <c r="AF27" s="175">
        <v>38</v>
      </c>
    </row>
    <row r="28" spans="1:32">
      <c r="A28" s="447" t="s">
        <v>11</v>
      </c>
      <c r="B28" s="445" t="s">
        <v>54</v>
      </c>
      <c r="C28" s="179">
        <v>0</v>
      </c>
      <c r="D28" s="178">
        <v>0</v>
      </c>
      <c r="E28" s="178">
        <v>0</v>
      </c>
      <c r="F28" s="178">
        <v>0</v>
      </c>
      <c r="G28" s="178">
        <v>0</v>
      </c>
      <c r="H28" s="180">
        <v>0</v>
      </c>
      <c r="I28" s="179">
        <v>1</v>
      </c>
      <c r="J28" s="178">
        <v>0</v>
      </c>
      <c r="K28" s="178">
        <v>0</v>
      </c>
      <c r="L28" s="178">
        <v>0</v>
      </c>
      <c r="M28" s="178">
        <v>0</v>
      </c>
      <c r="N28" s="180">
        <v>1</v>
      </c>
      <c r="O28" s="179">
        <v>1</v>
      </c>
      <c r="P28" s="178">
        <v>0</v>
      </c>
      <c r="Q28" s="178">
        <v>0</v>
      </c>
      <c r="R28" s="178">
        <v>0</v>
      </c>
      <c r="S28" s="178">
        <v>0</v>
      </c>
      <c r="T28" s="180">
        <v>1</v>
      </c>
      <c r="U28" s="179">
        <v>0</v>
      </c>
      <c r="V28" s="178">
        <v>0</v>
      </c>
      <c r="W28" s="178">
        <v>0</v>
      </c>
      <c r="X28" s="178">
        <v>0</v>
      </c>
      <c r="Y28" s="178">
        <v>0</v>
      </c>
      <c r="Z28" s="180">
        <v>0</v>
      </c>
      <c r="AA28" s="179">
        <v>0</v>
      </c>
      <c r="AB28" s="178">
        <v>0</v>
      </c>
      <c r="AC28" s="178">
        <v>0</v>
      </c>
      <c r="AD28" s="178">
        <v>0</v>
      </c>
      <c r="AE28" s="178">
        <v>0</v>
      </c>
      <c r="AF28" s="180">
        <v>0</v>
      </c>
    </row>
    <row r="29" spans="1:32" ht="26.25">
      <c r="A29" s="447" t="s">
        <v>12</v>
      </c>
      <c r="B29" s="445" t="s">
        <v>12</v>
      </c>
      <c r="C29" s="179">
        <v>0</v>
      </c>
      <c r="D29" s="178">
        <v>1</v>
      </c>
      <c r="E29" s="178">
        <v>0</v>
      </c>
      <c r="F29" s="178">
        <v>0</v>
      </c>
      <c r="G29" s="178">
        <v>0</v>
      </c>
      <c r="H29" s="180">
        <v>1</v>
      </c>
      <c r="I29" s="179">
        <v>1</v>
      </c>
      <c r="J29" s="178">
        <v>2</v>
      </c>
      <c r="K29" s="178">
        <v>1</v>
      </c>
      <c r="L29" s="178">
        <v>0</v>
      </c>
      <c r="M29" s="178">
        <v>0</v>
      </c>
      <c r="N29" s="180">
        <v>4</v>
      </c>
      <c r="O29" s="179">
        <v>0</v>
      </c>
      <c r="P29" s="178">
        <v>0</v>
      </c>
      <c r="Q29" s="178">
        <v>0</v>
      </c>
      <c r="R29" s="178">
        <v>0</v>
      </c>
      <c r="S29" s="178">
        <v>0</v>
      </c>
      <c r="T29" s="180">
        <v>0</v>
      </c>
      <c r="U29" s="179">
        <v>1</v>
      </c>
      <c r="V29" s="178">
        <v>2</v>
      </c>
      <c r="W29" s="178">
        <v>1</v>
      </c>
      <c r="X29" s="178">
        <v>0</v>
      </c>
      <c r="Y29" s="178">
        <v>0</v>
      </c>
      <c r="Z29" s="180">
        <v>4</v>
      </c>
      <c r="AA29" s="179">
        <v>1</v>
      </c>
      <c r="AB29" s="178">
        <v>2</v>
      </c>
      <c r="AC29" s="178">
        <v>0</v>
      </c>
      <c r="AD29" s="178">
        <v>0</v>
      </c>
      <c r="AE29" s="178">
        <v>0</v>
      </c>
      <c r="AF29" s="180">
        <v>3</v>
      </c>
    </row>
    <row r="30" spans="1:32">
      <c r="A30" s="447" t="s">
        <v>13</v>
      </c>
      <c r="B30" s="445" t="s">
        <v>60</v>
      </c>
      <c r="C30" s="179">
        <v>1</v>
      </c>
      <c r="D30" s="178">
        <v>0</v>
      </c>
      <c r="E30" s="178">
        <v>0</v>
      </c>
      <c r="F30" s="178">
        <v>1</v>
      </c>
      <c r="G30" s="178">
        <v>0</v>
      </c>
      <c r="H30" s="180">
        <v>2</v>
      </c>
      <c r="I30" s="179">
        <v>0</v>
      </c>
      <c r="J30" s="178">
        <v>0</v>
      </c>
      <c r="K30" s="178">
        <v>0</v>
      </c>
      <c r="L30" s="178">
        <v>1</v>
      </c>
      <c r="M30" s="178">
        <v>0</v>
      </c>
      <c r="N30" s="180">
        <v>1</v>
      </c>
      <c r="O30" s="179">
        <v>0</v>
      </c>
      <c r="P30" s="178">
        <v>1</v>
      </c>
      <c r="Q30" s="178">
        <v>0</v>
      </c>
      <c r="R30" s="178">
        <v>0</v>
      </c>
      <c r="S30" s="178">
        <v>0</v>
      </c>
      <c r="T30" s="180">
        <v>1</v>
      </c>
      <c r="U30" s="179">
        <v>0</v>
      </c>
      <c r="V30" s="178">
        <v>0</v>
      </c>
      <c r="W30" s="178">
        <v>0</v>
      </c>
      <c r="X30" s="178">
        <v>0</v>
      </c>
      <c r="Y30" s="178">
        <v>0</v>
      </c>
      <c r="Z30" s="180">
        <v>0</v>
      </c>
      <c r="AA30" s="179">
        <v>1</v>
      </c>
      <c r="AB30" s="178">
        <v>0</v>
      </c>
      <c r="AC30" s="178">
        <v>1</v>
      </c>
      <c r="AD30" s="178">
        <v>0</v>
      </c>
      <c r="AE30" s="178">
        <v>0</v>
      </c>
      <c r="AF30" s="180">
        <v>2</v>
      </c>
    </row>
    <row r="31" spans="1:32">
      <c r="A31" s="447" t="s">
        <v>14</v>
      </c>
      <c r="B31" s="445" t="s">
        <v>66</v>
      </c>
      <c r="C31" s="179">
        <v>0</v>
      </c>
      <c r="D31" s="178">
        <v>0</v>
      </c>
      <c r="E31" s="178">
        <v>0</v>
      </c>
      <c r="F31" s="178">
        <v>0</v>
      </c>
      <c r="G31" s="178">
        <v>0</v>
      </c>
      <c r="H31" s="180">
        <v>0</v>
      </c>
      <c r="I31" s="179">
        <v>0</v>
      </c>
      <c r="J31" s="178">
        <v>0</v>
      </c>
      <c r="K31" s="178">
        <v>0</v>
      </c>
      <c r="L31" s="178">
        <v>0</v>
      </c>
      <c r="M31" s="178">
        <v>0</v>
      </c>
      <c r="N31" s="180">
        <v>0</v>
      </c>
      <c r="O31" s="179">
        <v>0</v>
      </c>
      <c r="P31" s="178">
        <v>0</v>
      </c>
      <c r="Q31" s="178">
        <v>0</v>
      </c>
      <c r="R31" s="178">
        <v>0</v>
      </c>
      <c r="S31" s="178">
        <v>0</v>
      </c>
      <c r="T31" s="180">
        <v>0</v>
      </c>
      <c r="U31" s="179">
        <v>0</v>
      </c>
      <c r="V31" s="178">
        <v>0</v>
      </c>
      <c r="W31" s="178">
        <v>1</v>
      </c>
      <c r="X31" s="178">
        <v>0</v>
      </c>
      <c r="Y31" s="178">
        <v>0</v>
      </c>
      <c r="Z31" s="180">
        <v>1</v>
      </c>
      <c r="AA31" s="179">
        <v>0</v>
      </c>
      <c r="AB31" s="178">
        <v>0</v>
      </c>
      <c r="AC31" s="178">
        <v>0</v>
      </c>
      <c r="AD31" s="178">
        <v>0</v>
      </c>
      <c r="AE31" s="178">
        <v>0</v>
      </c>
      <c r="AF31" s="180">
        <v>0</v>
      </c>
    </row>
    <row r="32" spans="1:32" ht="26.25">
      <c r="A32" s="447" t="s">
        <v>16</v>
      </c>
      <c r="B32" s="445" t="s">
        <v>186</v>
      </c>
      <c r="C32" s="179">
        <v>2</v>
      </c>
      <c r="D32" s="178">
        <v>0</v>
      </c>
      <c r="E32" s="178">
        <v>0</v>
      </c>
      <c r="F32" s="178">
        <v>0</v>
      </c>
      <c r="G32" s="178">
        <v>0</v>
      </c>
      <c r="H32" s="180">
        <v>2</v>
      </c>
      <c r="I32" s="179">
        <v>3</v>
      </c>
      <c r="J32" s="178">
        <v>1</v>
      </c>
      <c r="K32" s="178">
        <v>1</v>
      </c>
      <c r="L32" s="178">
        <v>0</v>
      </c>
      <c r="M32" s="178">
        <v>0</v>
      </c>
      <c r="N32" s="180">
        <v>5</v>
      </c>
      <c r="O32" s="179">
        <v>3</v>
      </c>
      <c r="P32" s="178">
        <v>0</v>
      </c>
      <c r="Q32" s="178">
        <v>0</v>
      </c>
      <c r="R32" s="178">
        <v>0</v>
      </c>
      <c r="S32" s="178">
        <v>0</v>
      </c>
      <c r="T32" s="180">
        <v>3</v>
      </c>
      <c r="U32" s="179">
        <v>2</v>
      </c>
      <c r="V32" s="178">
        <v>1</v>
      </c>
      <c r="W32" s="178">
        <v>0</v>
      </c>
      <c r="X32" s="178">
        <v>0</v>
      </c>
      <c r="Y32" s="178">
        <v>0</v>
      </c>
      <c r="Z32" s="180">
        <v>3</v>
      </c>
      <c r="AA32" s="179">
        <v>2</v>
      </c>
      <c r="AB32" s="178">
        <v>0</v>
      </c>
      <c r="AC32" s="178">
        <v>0</v>
      </c>
      <c r="AD32" s="178">
        <v>0</v>
      </c>
      <c r="AE32" s="178">
        <v>0</v>
      </c>
      <c r="AF32" s="180">
        <v>2</v>
      </c>
    </row>
    <row r="33" spans="1:32">
      <c r="A33" s="447" t="s">
        <v>17</v>
      </c>
      <c r="B33" s="445" t="s">
        <v>89</v>
      </c>
      <c r="C33" s="179">
        <v>74</v>
      </c>
      <c r="D33" s="178">
        <v>232</v>
      </c>
      <c r="E33" s="178">
        <v>595</v>
      </c>
      <c r="F33" s="178">
        <v>364</v>
      </c>
      <c r="G33" s="178">
        <v>118</v>
      </c>
      <c r="H33" s="180">
        <v>1383</v>
      </c>
      <c r="I33" s="179">
        <v>55</v>
      </c>
      <c r="J33" s="178">
        <v>353</v>
      </c>
      <c r="K33" s="178">
        <v>670</v>
      </c>
      <c r="L33" s="178">
        <v>346</v>
      </c>
      <c r="M33" s="178">
        <v>142</v>
      </c>
      <c r="N33" s="180">
        <v>1566</v>
      </c>
      <c r="O33" s="179">
        <v>59</v>
      </c>
      <c r="P33" s="178">
        <v>306</v>
      </c>
      <c r="Q33" s="178">
        <v>541</v>
      </c>
      <c r="R33" s="178">
        <v>362</v>
      </c>
      <c r="S33" s="178">
        <v>133</v>
      </c>
      <c r="T33" s="180">
        <v>1401</v>
      </c>
      <c r="U33" s="179">
        <v>52</v>
      </c>
      <c r="V33" s="178">
        <v>308</v>
      </c>
      <c r="W33" s="178">
        <v>737</v>
      </c>
      <c r="X33" s="178">
        <v>496</v>
      </c>
      <c r="Y33" s="178">
        <v>164</v>
      </c>
      <c r="Z33" s="180">
        <v>1757</v>
      </c>
      <c r="AA33" s="179">
        <v>53</v>
      </c>
      <c r="AB33" s="178">
        <v>261</v>
      </c>
      <c r="AC33" s="178">
        <v>575</v>
      </c>
      <c r="AD33" s="178">
        <v>473</v>
      </c>
      <c r="AE33" s="178">
        <v>150</v>
      </c>
      <c r="AF33" s="180">
        <v>1512</v>
      </c>
    </row>
    <row r="34" spans="1:32">
      <c r="A34" s="363" t="s">
        <v>18</v>
      </c>
      <c r="B34" s="442" t="s">
        <v>97</v>
      </c>
      <c r="C34" s="172">
        <v>1</v>
      </c>
      <c r="D34" s="173">
        <v>3</v>
      </c>
      <c r="E34" s="173">
        <v>1</v>
      </c>
      <c r="F34" s="173">
        <v>0</v>
      </c>
      <c r="G34" s="173">
        <v>2</v>
      </c>
      <c r="H34" s="291">
        <v>7</v>
      </c>
      <c r="I34" s="172">
        <v>2</v>
      </c>
      <c r="J34" s="173">
        <v>1</v>
      </c>
      <c r="K34" s="173">
        <v>1</v>
      </c>
      <c r="L34" s="173">
        <v>0</v>
      </c>
      <c r="M34" s="173">
        <v>0</v>
      </c>
      <c r="N34" s="291">
        <v>4</v>
      </c>
      <c r="O34" s="172">
        <v>0</v>
      </c>
      <c r="P34" s="173">
        <v>3</v>
      </c>
      <c r="Q34" s="173">
        <v>1</v>
      </c>
      <c r="R34" s="173">
        <v>2</v>
      </c>
      <c r="S34" s="173">
        <v>1</v>
      </c>
      <c r="T34" s="291">
        <v>7</v>
      </c>
      <c r="U34" s="172">
        <v>2</v>
      </c>
      <c r="V34" s="173">
        <v>7</v>
      </c>
      <c r="W34" s="173">
        <v>3</v>
      </c>
      <c r="X34" s="173">
        <v>1</v>
      </c>
      <c r="Y34" s="173">
        <v>0</v>
      </c>
      <c r="Z34" s="291">
        <v>13</v>
      </c>
      <c r="AA34" s="172">
        <v>0</v>
      </c>
      <c r="AB34" s="173">
        <v>1</v>
      </c>
      <c r="AC34" s="173">
        <v>2</v>
      </c>
      <c r="AD34" s="173">
        <v>0</v>
      </c>
      <c r="AE34" s="173">
        <v>0</v>
      </c>
      <c r="AF34" s="291">
        <v>3</v>
      </c>
    </row>
    <row r="35" spans="1:32">
      <c r="A35" s="104"/>
      <c r="B35" s="441" t="s">
        <v>108</v>
      </c>
      <c r="C35" s="169">
        <v>0</v>
      </c>
      <c r="D35" s="168">
        <v>0</v>
      </c>
      <c r="E35" s="168">
        <v>0</v>
      </c>
      <c r="F35" s="168">
        <v>0</v>
      </c>
      <c r="G35" s="168">
        <v>0</v>
      </c>
      <c r="H35" s="174">
        <v>0</v>
      </c>
      <c r="I35" s="169">
        <v>0</v>
      </c>
      <c r="J35" s="168">
        <v>0</v>
      </c>
      <c r="K35" s="168">
        <v>0</v>
      </c>
      <c r="L35" s="168">
        <v>0</v>
      </c>
      <c r="M35" s="168">
        <v>0</v>
      </c>
      <c r="N35" s="174">
        <v>0</v>
      </c>
      <c r="O35" s="169">
        <v>0</v>
      </c>
      <c r="P35" s="168">
        <v>0</v>
      </c>
      <c r="Q35" s="168">
        <v>0</v>
      </c>
      <c r="R35" s="168">
        <v>0</v>
      </c>
      <c r="S35" s="168">
        <v>0</v>
      </c>
      <c r="T35" s="174">
        <v>0</v>
      </c>
      <c r="U35" s="169">
        <v>0</v>
      </c>
      <c r="V35" s="168">
        <v>0</v>
      </c>
      <c r="W35" s="168">
        <v>0</v>
      </c>
      <c r="X35" s="168">
        <v>0</v>
      </c>
      <c r="Y35" s="168">
        <v>1</v>
      </c>
      <c r="Z35" s="174">
        <v>1</v>
      </c>
      <c r="AA35" s="169">
        <v>0</v>
      </c>
      <c r="AB35" s="168">
        <v>0</v>
      </c>
      <c r="AC35" s="168">
        <v>0</v>
      </c>
      <c r="AD35" s="168">
        <v>0</v>
      </c>
      <c r="AE35" s="168">
        <v>0</v>
      </c>
      <c r="AF35" s="174">
        <v>0</v>
      </c>
    </row>
    <row r="36" spans="1:32" ht="16.5" customHeight="1">
      <c r="A36" s="446"/>
      <c r="B36" s="443" t="s">
        <v>36</v>
      </c>
      <c r="C36" s="170">
        <v>1</v>
      </c>
      <c r="D36" s="171">
        <v>3</v>
      </c>
      <c r="E36" s="171">
        <v>1</v>
      </c>
      <c r="F36" s="171">
        <v>0</v>
      </c>
      <c r="G36" s="171">
        <v>2</v>
      </c>
      <c r="H36" s="175">
        <v>7</v>
      </c>
      <c r="I36" s="170">
        <v>2</v>
      </c>
      <c r="J36" s="171">
        <v>1</v>
      </c>
      <c r="K36" s="171">
        <v>1</v>
      </c>
      <c r="L36" s="171">
        <v>0</v>
      </c>
      <c r="M36" s="171">
        <v>0</v>
      </c>
      <c r="N36" s="175">
        <v>4</v>
      </c>
      <c r="O36" s="170">
        <v>0</v>
      </c>
      <c r="P36" s="171">
        <v>3</v>
      </c>
      <c r="Q36" s="171">
        <v>1</v>
      </c>
      <c r="R36" s="171">
        <v>2</v>
      </c>
      <c r="S36" s="171">
        <v>1</v>
      </c>
      <c r="T36" s="175">
        <v>7</v>
      </c>
      <c r="U36" s="170">
        <v>2</v>
      </c>
      <c r="V36" s="171">
        <v>7</v>
      </c>
      <c r="W36" s="171">
        <v>3</v>
      </c>
      <c r="X36" s="171">
        <v>1</v>
      </c>
      <c r="Y36" s="171">
        <v>1</v>
      </c>
      <c r="Z36" s="175">
        <v>14</v>
      </c>
      <c r="AA36" s="170">
        <v>0</v>
      </c>
      <c r="AB36" s="171">
        <v>1</v>
      </c>
      <c r="AC36" s="171">
        <v>2</v>
      </c>
      <c r="AD36" s="171">
        <v>0</v>
      </c>
      <c r="AE36" s="171">
        <v>0</v>
      </c>
      <c r="AF36" s="175">
        <v>3</v>
      </c>
    </row>
    <row r="37" spans="1:32" ht="33" customHeight="1">
      <c r="A37" s="104" t="s">
        <v>20</v>
      </c>
      <c r="B37" s="441" t="s">
        <v>118</v>
      </c>
      <c r="C37" s="169">
        <v>0</v>
      </c>
      <c r="D37" s="168">
        <v>1</v>
      </c>
      <c r="E37" s="168">
        <v>0</v>
      </c>
      <c r="F37" s="168">
        <v>0</v>
      </c>
      <c r="G37" s="168">
        <v>0</v>
      </c>
      <c r="H37" s="174">
        <v>1</v>
      </c>
      <c r="I37" s="169">
        <v>0</v>
      </c>
      <c r="J37" s="168">
        <v>0</v>
      </c>
      <c r="K37" s="168">
        <v>0</v>
      </c>
      <c r="L37" s="168">
        <v>0</v>
      </c>
      <c r="M37" s="168">
        <v>0</v>
      </c>
      <c r="N37" s="174">
        <v>0</v>
      </c>
      <c r="O37" s="169">
        <v>0</v>
      </c>
      <c r="P37" s="168">
        <v>0</v>
      </c>
      <c r="Q37" s="168">
        <v>0</v>
      </c>
      <c r="R37" s="168">
        <v>0</v>
      </c>
      <c r="S37" s="168">
        <v>0</v>
      </c>
      <c r="T37" s="174">
        <v>0</v>
      </c>
      <c r="U37" s="169">
        <v>0</v>
      </c>
      <c r="V37" s="168">
        <v>0</v>
      </c>
      <c r="W37" s="168">
        <v>0</v>
      </c>
      <c r="X37" s="168">
        <v>0</v>
      </c>
      <c r="Y37" s="168">
        <v>0</v>
      </c>
      <c r="Z37" s="174">
        <v>0</v>
      </c>
      <c r="AA37" s="169">
        <v>0</v>
      </c>
      <c r="AB37" s="168">
        <v>0</v>
      </c>
      <c r="AC37" s="168">
        <v>0</v>
      </c>
      <c r="AD37" s="168">
        <v>0</v>
      </c>
      <c r="AE37" s="168">
        <v>0</v>
      </c>
      <c r="AF37" s="174">
        <v>0</v>
      </c>
    </row>
    <row r="38" spans="1:32">
      <c r="A38" s="104"/>
      <c r="B38" s="441" t="s">
        <v>121</v>
      </c>
      <c r="C38" s="169">
        <v>1</v>
      </c>
      <c r="D38" s="168">
        <v>1</v>
      </c>
      <c r="E38" s="168">
        <v>0</v>
      </c>
      <c r="F38" s="168">
        <v>0</v>
      </c>
      <c r="G38" s="168">
        <v>0</v>
      </c>
      <c r="H38" s="174">
        <v>2</v>
      </c>
      <c r="I38" s="169">
        <v>0</v>
      </c>
      <c r="J38" s="168">
        <v>1</v>
      </c>
      <c r="K38" s="168">
        <v>0</v>
      </c>
      <c r="L38" s="168">
        <v>0</v>
      </c>
      <c r="M38" s="168">
        <v>0</v>
      </c>
      <c r="N38" s="174">
        <v>1</v>
      </c>
      <c r="O38" s="169">
        <v>0</v>
      </c>
      <c r="P38" s="168">
        <v>0</v>
      </c>
      <c r="Q38" s="168">
        <v>1</v>
      </c>
      <c r="R38" s="168">
        <v>1</v>
      </c>
      <c r="S38" s="168">
        <v>0</v>
      </c>
      <c r="T38" s="174">
        <v>2</v>
      </c>
      <c r="U38" s="169">
        <v>0</v>
      </c>
      <c r="V38" s="168">
        <v>0</v>
      </c>
      <c r="W38" s="168">
        <v>0</v>
      </c>
      <c r="X38" s="168">
        <v>1</v>
      </c>
      <c r="Y38" s="168">
        <v>0</v>
      </c>
      <c r="Z38" s="174">
        <v>1</v>
      </c>
      <c r="AA38" s="169">
        <v>0</v>
      </c>
      <c r="AB38" s="168">
        <v>0</v>
      </c>
      <c r="AC38" s="168">
        <v>0</v>
      </c>
      <c r="AD38" s="168">
        <v>0</v>
      </c>
      <c r="AE38" s="168">
        <v>0</v>
      </c>
      <c r="AF38" s="174">
        <v>0</v>
      </c>
    </row>
    <row r="39" spans="1:32" ht="26.25">
      <c r="A39" s="104"/>
      <c r="B39" s="441" t="s">
        <v>188</v>
      </c>
      <c r="C39" s="169">
        <v>665</v>
      </c>
      <c r="D39" s="168">
        <v>992</v>
      </c>
      <c r="E39" s="168">
        <v>1387</v>
      </c>
      <c r="F39" s="168">
        <v>515</v>
      </c>
      <c r="G39" s="168">
        <v>417</v>
      </c>
      <c r="H39" s="174">
        <v>3976</v>
      </c>
      <c r="I39" s="169">
        <v>587</v>
      </c>
      <c r="J39" s="168">
        <v>1507</v>
      </c>
      <c r="K39" s="168">
        <v>1164</v>
      </c>
      <c r="L39" s="168">
        <v>523</v>
      </c>
      <c r="M39" s="168">
        <v>421</v>
      </c>
      <c r="N39" s="174">
        <v>4202</v>
      </c>
      <c r="O39" s="169">
        <v>623</v>
      </c>
      <c r="P39" s="168">
        <v>1551</v>
      </c>
      <c r="Q39" s="168">
        <v>1152</v>
      </c>
      <c r="R39" s="168">
        <v>651</v>
      </c>
      <c r="S39" s="168">
        <v>401</v>
      </c>
      <c r="T39" s="174">
        <v>4378</v>
      </c>
      <c r="U39" s="169">
        <v>728</v>
      </c>
      <c r="V39" s="168">
        <v>1873</v>
      </c>
      <c r="W39" s="168">
        <v>1552</v>
      </c>
      <c r="X39" s="168">
        <v>1203</v>
      </c>
      <c r="Y39" s="168">
        <v>645</v>
      </c>
      <c r="Z39" s="174">
        <v>6001</v>
      </c>
      <c r="AA39" s="169">
        <v>738</v>
      </c>
      <c r="AB39" s="168">
        <v>1739</v>
      </c>
      <c r="AC39" s="168">
        <v>1482</v>
      </c>
      <c r="AD39" s="168">
        <v>1442</v>
      </c>
      <c r="AE39" s="168">
        <v>633</v>
      </c>
      <c r="AF39" s="174">
        <v>6034</v>
      </c>
    </row>
    <row r="40" spans="1:32">
      <c r="A40" s="104"/>
      <c r="B40" s="441" t="s">
        <v>176</v>
      </c>
      <c r="C40" s="169">
        <v>0</v>
      </c>
      <c r="D40" s="168">
        <v>2</v>
      </c>
      <c r="E40" s="168">
        <v>10</v>
      </c>
      <c r="F40" s="168">
        <v>3</v>
      </c>
      <c r="G40" s="168">
        <v>2</v>
      </c>
      <c r="H40" s="174">
        <v>17</v>
      </c>
      <c r="I40" s="169">
        <v>2</v>
      </c>
      <c r="J40" s="168">
        <v>4</v>
      </c>
      <c r="K40" s="168">
        <v>3</v>
      </c>
      <c r="L40" s="168">
        <v>2</v>
      </c>
      <c r="M40" s="168">
        <v>0</v>
      </c>
      <c r="N40" s="174">
        <v>11</v>
      </c>
      <c r="O40" s="169">
        <v>4</v>
      </c>
      <c r="P40" s="168">
        <v>3</v>
      </c>
      <c r="Q40" s="168">
        <v>7</v>
      </c>
      <c r="R40" s="168">
        <v>1</v>
      </c>
      <c r="S40" s="168">
        <v>0</v>
      </c>
      <c r="T40" s="174">
        <v>15</v>
      </c>
      <c r="U40" s="169">
        <v>1</v>
      </c>
      <c r="V40" s="168">
        <v>3</v>
      </c>
      <c r="W40" s="168">
        <v>8</v>
      </c>
      <c r="X40" s="168">
        <v>2</v>
      </c>
      <c r="Y40" s="168">
        <v>3</v>
      </c>
      <c r="Z40" s="174">
        <v>17</v>
      </c>
      <c r="AA40" s="169">
        <v>1</v>
      </c>
      <c r="AB40" s="168">
        <v>2</v>
      </c>
      <c r="AC40" s="168">
        <v>2</v>
      </c>
      <c r="AD40" s="168">
        <v>5</v>
      </c>
      <c r="AE40" s="168">
        <v>1</v>
      </c>
      <c r="AF40" s="174">
        <v>11</v>
      </c>
    </row>
    <row r="41" spans="1:32" s="158" customFormat="1">
      <c r="A41" s="336"/>
      <c r="B41" s="444" t="s">
        <v>36</v>
      </c>
      <c r="C41" s="170">
        <v>666</v>
      </c>
      <c r="D41" s="171">
        <v>996</v>
      </c>
      <c r="E41" s="171">
        <v>1397</v>
      </c>
      <c r="F41" s="171">
        <v>518</v>
      </c>
      <c r="G41" s="171">
        <v>419</v>
      </c>
      <c r="H41" s="175">
        <v>3996</v>
      </c>
      <c r="I41" s="170">
        <v>589</v>
      </c>
      <c r="J41" s="171">
        <v>1512</v>
      </c>
      <c r="K41" s="171">
        <v>1167</v>
      </c>
      <c r="L41" s="171">
        <v>525</v>
      </c>
      <c r="M41" s="171">
        <v>421</v>
      </c>
      <c r="N41" s="175">
        <v>4214</v>
      </c>
      <c r="O41" s="170">
        <v>627</v>
      </c>
      <c r="P41" s="171">
        <v>1554</v>
      </c>
      <c r="Q41" s="171">
        <v>1160</v>
      </c>
      <c r="R41" s="171">
        <v>653</v>
      </c>
      <c r="S41" s="171">
        <v>401</v>
      </c>
      <c r="T41" s="175">
        <v>4395</v>
      </c>
      <c r="U41" s="170">
        <v>729</v>
      </c>
      <c r="V41" s="171">
        <v>1876</v>
      </c>
      <c r="W41" s="171">
        <v>1560</v>
      </c>
      <c r="X41" s="171">
        <v>1206</v>
      </c>
      <c r="Y41" s="171">
        <v>648</v>
      </c>
      <c r="Z41" s="175">
        <v>6019</v>
      </c>
      <c r="AA41" s="170">
        <v>739</v>
      </c>
      <c r="AB41" s="171">
        <v>1741</v>
      </c>
      <c r="AC41" s="171">
        <v>1484</v>
      </c>
      <c r="AD41" s="171">
        <v>1447</v>
      </c>
      <c r="AE41" s="171">
        <v>634</v>
      </c>
      <c r="AF41" s="175">
        <v>6045</v>
      </c>
    </row>
    <row r="42" spans="1:32">
      <c r="A42" s="336" t="s">
        <v>21</v>
      </c>
      <c r="B42" s="444" t="s">
        <v>178</v>
      </c>
      <c r="C42" s="170">
        <v>0</v>
      </c>
      <c r="D42" s="171">
        <v>0</v>
      </c>
      <c r="E42" s="171">
        <v>0</v>
      </c>
      <c r="F42" s="171">
        <v>0</v>
      </c>
      <c r="G42" s="171">
        <v>0</v>
      </c>
      <c r="H42" s="175">
        <v>0</v>
      </c>
      <c r="I42" s="170">
        <v>0</v>
      </c>
      <c r="J42" s="171">
        <v>0</v>
      </c>
      <c r="K42" s="171">
        <v>0</v>
      </c>
      <c r="L42" s="171">
        <v>0</v>
      </c>
      <c r="M42" s="171">
        <v>0</v>
      </c>
      <c r="N42" s="175">
        <v>0</v>
      </c>
      <c r="O42" s="170">
        <v>0</v>
      </c>
      <c r="P42" s="171">
        <v>0</v>
      </c>
      <c r="Q42" s="171">
        <v>0</v>
      </c>
      <c r="R42" s="171">
        <v>0</v>
      </c>
      <c r="S42" s="171">
        <v>0</v>
      </c>
      <c r="T42" s="175">
        <v>0</v>
      </c>
      <c r="U42" s="170">
        <v>0</v>
      </c>
      <c r="V42" s="171">
        <v>1</v>
      </c>
      <c r="W42" s="171">
        <v>0</v>
      </c>
      <c r="X42" s="171">
        <v>0</v>
      </c>
      <c r="Y42" s="171">
        <v>0</v>
      </c>
      <c r="Z42" s="175">
        <v>1</v>
      </c>
      <c r="AA42" s="170">
        <v>0</v>
      </c>
      <c r="AB42" s="171">
        <v>0</v>
      </c>
      <c r="AC42" s="171">
        <v>0</v>
      </c>
      <c r="AD42" s="171">
        <v>0</v>
      </c>
      <c r="AE42" s="171">
        <v>0</v>
      </c>
      <c r="AF42" s="175">
        <v>0</v>
      </c>
    </row>
    <row r="43" spans="1:32">
      <c r="A43" s="459" t="s">
        <v>36</v>
      </c>
      <c r="B43" s="454"/>
      <c r="C43" s="179">
        <v>2330</v>
      </c>
      <c r="D43" s="178">
        <v>4170</v>
      </c>
      <c r="E43" s="178">
        <v>7431</v>
      </c>
      <c r="F43" s="178">
        <v>1732</v>
      </c>
      <c r="G43" s="178">
        <v>868</v>
      </c>
      <c r="H43" s="180">
        <v>16531</v>
      </c>
      <c r="I43" s="179">
        <v>2203</v>
      </c>
      <c r="J43" s="178">
        <v>6386</v>
      </c>
      <c r="K43" s="178">
        <v>6378</v>
      </c>
      <c r="L43" s="178">
        <v>1550</v>
      </c>
      <c r="M43" s="178">
        <v>887</v>
      </c>
      <c r="N43" s="180">
        <v>17404</v>
      </c>
      <c r="O43" s="179">
        <v>2282</v>
      </c>
      <c r="P43" s="178">
        <v>6219</v>
      </c>
      <c r="Q43" s="178">
        <v>5594</v>
      </c>
      <c r="R43" s="178">
        <v>1818</v>
      </c>
      <c r="S43" s="178">
        <v>824</v>
      </c>
      <c r="T43" s="180">
        <v>16737</v>
      </c>
      <c r="U43" s="179">
        <v>2630</v>
      </c>
      <c r="V43" s="178">
        <v>7502</v>
      </c>
      <c r="W43" s="178">
        <v>7656</v>
      </c>
      <c r="X43" s="178">
        <v>2981</v>
      </c>
      <c r="Y43" s="178">
        <v>1251</v>
      </c>
      <c r="Z43" s="180">
        <v>22020</v>
      </c>
      <c r="AA43" s="179">
        <v>2512</v>
      </c>
      <c r="AB43" s="178">
        <v>6476</v>
      </c>
      <c r="AC43" s="178">
        <v>7063</v>
      </c>
      <c r="AD43" s="178">
        <v>3363</v>
      </c>
      <c r="AE43" s="178">
        <v>1295</v>
      </c>
      <c r="AF43" s="180">
        <v>20709</v>
      </c>
    </row>
    <row r="44" spans="1:32">
      <c r="A44" s="33"/>
      <c r="B44" s="167"/>
      <c r="C44" s="169"/>
      <c r="D44" s="168"/>
      <c r="E44" s="168"/>
      <c r="F44" s="168"/>
      <c r="G44" s="168"/>
      <c r="H44" s="168"/>
      <c r="I44" s="169"/>
      <c r="J44" s="168"/>
      <c r="K44" s="168"/>
      <c r="L44" s="168"/>
      <c r="M44" s="168"/>
      <c r="N44" s="168"/>
      <c r="O44" s="169"/>
      <c r="P44" s="168"/>
      <c r="Q44" s="168"/>
      <c r="R44" s="168"/>
      <c r="S44" s="168"/>
      <c r="T44" s="168"/>
      <c r="U44" s="169"/>
      <c r="V44" s="168"/>
      <c r="W44" s="168"/>
      <c r="X44" s="168"/>
      <c r="Y44" s="168"/>
      <c r="Z44" s="168"/>
      <c r="AA44" s="169"/>
      <c r="AB44" s="168"/>
      <c r="AC44" s="168"/>
      <c r="AD44" s="168"/>
      <c r="AE44" s="168"/>
      <c r="AF44" s="168"/>
    </row>
    <row r="45" spans="1:32">
      <c r="A45" s="223" t="s">
        <v>497</v>
      </c>
      <c r="B45" s="227"/>
      <c r="C45" s="170"/>
      <c r="D45" s="171"/>
      <c r="E45" s="171"/>
      <c r="F45" s="171"/>
      <c r="G45" s="171"/>
      <c r="H45" s="171"/>
      <c r="I45" s="170"/>
      <c r="J45" s="171"/>
      <c r="K45" s="171"/>
      <c r="L45" s="171"/>
      <c r="M45" s="171"/>
      <c r="N45" s="171"/>
      <c r="O45" s="170"/>
      <c r="P45" s="171"/>
      <c r="Q45" s="171"/>
      <c r="R45" s="171"/>
      <c r="S45" s="171"/>
      <c r="T45" s="171"/>
      <c r="U45" s="170"/>
      <c r="V45" s="171"/>
      <c r="W45" s="171"/>
      <c r="X45" s="171"/>
      <c r="Y45" s="171"/>
      <c r="Z45" s="171"/>
      <c r="AA45" s="170"/>
      <c r="AB45" s="171"/>
      <c r="AC45" s="171"/>
      <c r="AD45" s="171"/>
      <c r="AE45" s="171"/>
      <c r="AF45" s="171"/>
    </row>
    <row r="46" spans="1:32">
      <c r="A46" s="31" t="s">
        <v>8</v>
      </c>
      <c r="B46" s="11" t="s">
        <v>41</v>
      </c>
      <c r="C46" s="169">
        <v>279</v>
      </c>
      <c r="D46" s="168">
        <v>126</v>
      </c>
      <c r="E46" s="168">
        <v>58</v>
      </c>
      <c r="F46" s="168">
        <v>0</v>
      </c>
      <c r="G46" s="168">
        <v>1</v>
      </c>
      <c r="H46" s="168">
        <v>464</v>
      </c>
      <c r="I46" s="169">
        <v>342</v>
      </c>
      <c r="J46" s="168">
        <v>101</v>
      </c>
      <c r="K46" s="168">
        <v>30</v>
      </c>
      <c r="L46" s="168">
        <v>0</v>
      </c>
      <c r="M46" s="168">
        <v>0</v>
      </c>
      <c r="N46" s="168">
        <v>473</v>
      </c>
      <c r="O46" s="169">
        <v>378</v>
      </c>
      <c r="P46" s="168">
        <v>96</v>
      </c>
      <c r="Q46" s="168">
        <v>30</v>
      </c>
      <c r="R46" s="168">
        <v>1</v>
      </c>
      <c r="S46" s="168">
        <v>6</v>
      </c>
      <c r="T46" s="168">
        <v>511</v>
      </c>
      <c r="U46" s="169">
        <v>332</v>
      </c>
      <c r="V46" s="168">
        <v>108</v>
      </c>
      <c r="W46" s="168">
        <v>24</v>
      </c>
      <c r="X46" s="168">
        <v>0</v>
      </c>
      <c r="Y46" s="168">
        <v>1</v>
      </c>
      <c r="Z46" s="168">
        <v>465</v>
      </c>
      <c r="AA46" s="169">
        <v>298</v>
      </c>
      <c r="AB46" s="168">
        <v>89</v>
      </c>
      <c r="AC46" s="168">
        <v>29</v>
      </c>
      <c r="AD46" s="168">
        <v>0</v>
      </c>
      <c r="AE46" s="168">
        <v>4</v>
      </c>
      <c r="AF46" s="291">
        <v>420</v>
      </c>
    </row>
    <row r="47" spans="1:32">
      <c r="A47" s="31"/>
      <c r="B47" s="11" t="s">
        <v>44</v>
      </c>
      <c r="C47" s="169">
        <v>96</v>
      </c>
      <c r="D47" s="168">
        <v>70</v>
      </c>
      <c r="E47" s="168">
        <v>25</v>
      </c>
      <c r="F47" s="168">
        <v>0</v>
      </c>
      <c r="G47" s="168">
        <v>0</v>
      </c>
      <c r="H47" s="168">
        <v>191</v>
      </c>
      <c r="I47" s="169">
        <v>125</v>
      </c>
      <c r="J47" s="168">
        <v>78</v>
      </c>
      <c r="K47" s="168">
        <v>23</v>
      </c>
      <c r="L47" s="168">
        <v>2</v>
      </c>
      <c r="M47" s="168">
        <v>0</v>
      </c>
      <c r="N47" s="168">
        <v>228</v>
      </c>
      <c r="O47" s="169">
        <v>144</v>
      </c>
      <c r="P47" s="168">
        <v>55</v>
      </c>
      <c r="Q47" s="168">
        <v>12</v>
      </c>
      <c r="R47" s="168">
        <v>1</v>
      </c>
      <c r="S47" s="168">
        <v>0</v>
      </c>
      <c r="T47" s="168">
        <v>212</v>
      </c>
      <c r="U47" s="169">
        <v>149</v>
      </c>
      <c r="V47" s="168">
        <v>50</v>
      </c>
      <c r="W47" s="168">
        <v>17</v>
      </c>
      <c r="X47" s="168">
        <v>0</v>
      </c>
      <c r="Y47" s="168">
        <v>0</v>
      </c>
      <c r="Z47" s="168">
        <v>216</v>
      </c>
      <c r="AA47" s="169">
        <v>170</v>
      </c>
      <c r="AB47" s="168">
        <v>76</v>
      </c>
      <c r="AC47" s="168">
        <v>17</v>
      </c>
      <c r="AD47" s="168">
        <v>0</v>
      </c>
      <c r="AE47" s="168">
        <v>0</v>
      </c>
      <c r="AF47" s="174">
        <v>263</v>
      </c>
    </row>
    <row r="48" spans="1:32">
      <c r="A48" s="161" t="s">
        <v>36</v>
      </c>
      <c r="B48" s="181"/>
      <c r="C48" s="179">
        <v>375</v>
      </c>
      <c r="D48" s="178">
        <v>196</v>
      </c>
      <c r="E48" s="178">
        <v>83</v>
      </c>
      <c r="F48" s="178">
        <v>0</v>
      </c>
      <c r="G48" s="178">
        <v>1</v>
      </c>
      <c r="H48" s="178">
        <v>655</v>
      </c>
      <c r="I48" s="179">
        <v>467</v>
      </c>
      <c r="J48" s="178">
        <v>179</v>
      </c>
      <c r="K48" s="178">
        <v>53</v>
      </c>
      <c r="L48" s="178">
        <v>2</v>
      </c>
      <c r="M48" s="178">
        <v>0</v>
      </c>
      <c r="N48" s="178">
        <v>701</v>
      </c>
      <c r="O48" s="179">
        <v>522</v>
      </c>
      <c r="P48" s="178">
        <v>151</v>
      </c>
      <c r="Q48" s="178">
        <v>42</v>
      </c>
      <c r="R48" s="178">
        <v>2</v>
      </c>
      <c r="S48" s="178">
        <v>6</v>
      </c>
      <c r="T48" s="178">
        <v>723</v>
      </c>
      <c r="U48" s="179">
        <v>481</v>
      </c>
      <c r="V48" s="178">
        <v>158</v>
      </c>
      <c r="W48" s="178">
        <v>41</v>
      </c>
      <c r="X48" s="178">
        <v>0</v>
      </c>
      <c r="Y48" s="178">
        <v>1</v>
      </c>
      <c r="Z48" s="178">
        <v>681</v>
      </c>
      <c r="AA48" s="179">
        <v>468</v>
      </c>
      <c r="AB48" s="178">
        <v>165</v>
      </c>
      <c r="AC48" s="178">
        <v>46</v>
      </c>
      <c r="AD48" s="178">
        <v>0</v>
      </c>
      <c r="AE48" s="178">
        <v>4</v>
      </c>
      <c r="AF48" s="180">
        <v>683</v>
      </c>
    </row>
    <row r="49" spans="1:32">
      <c r="K49" s="165"/>
      <c r="P49" s="3"/>
      <c r="AC49" s="165"/>
    </row>
    <row r="50" spans="1:32" ht="15.75">
      <c r="A50" s="154" t="s">
        <v>311</v>
      </c>
      <c r="C50" s="165"/>
      <c r="D50" s="165"/>
      <c r="E50" s="165"/>
      <c r="F50" s="165"/>
      <c r="G50" s="165"/>
      <c r="H50" s="165"/>
      <c r="I50" s="165"/>
      <c r="J50" s="165"/>
      <c r="K50" s="165"/>
      <c r="L50" s="165"/>
      <c r="M50" s="165"/>
      <c r="N50" s="165"/>
      <c r="O50" s="165"/>
      <c r="Q50" s="165"/>
      <c r="R50" s="165"/>
      <c r="S50" s="165"/>
      <c r="T50" s="165"/>
      <c r="U50" s="165"/>
      <c r="V50" s="165"/>
      <c r="W50" s="165"/>
      <c r="X50" s="165"/>
      <c r="Y50" s="165"/>
      <c r="Z50" s="165"/>
      <c r="AA50" s="165"/>
      <c r="AB50" s="165"/>
      <c r="AC50" s="165"/>
      <c r="AD50" s="165"/>
      <c r="AE50" s="165"/>
      <c r="AF50" s="165"/>
    </row>
    <row r="51" spans="1:32">
      <c r="A51" s="227" t="s">
        <v>239</v>
      </c>
      <c r="B51" s="365"/>
      <c r="C51" s="371"/>
      <c r="D51" s="365"/>
      <c r="E51" s="365"/>
      <c r="F51" s="365"/>
      <c r="G51" s="365"/>
      <c r="H51" s="371"/>
      <c r="I51" s="365"/>
      <c r="J51" s="365"/>
      <c r="K51" s="365"/>
      <c r="L51" s="365"/>
      <c r="M51" s="365"/>
      <c r="N51" s="365"/>
      <c r="O51" s="365"/>
      <c r="P51" s="365"/>
      <c r="Q51" s="372"/>
      <c r="R51" s="371"/>
      <c r="S51" s="365"/>
      <c r="T51" s="365"/>
      <c r="U51" s="365"/>
      <c r="V51" s="365"/>
      <c r="W51" s="365"/>
      <c r="X51" s="365"/>
      <c r="Y51" s="365"/>
      <c r="Z51" s="365"/>
      <c r="AA51" s="372"/>
      <c r="AB51" s="371"/>
      <c r="AC51" s="365"/>
      <c r="AD51" s="365"/>
      <c r="AE51" s="365"/>
      <c r="AF51" s="365"/>
    </row>
    <row r="52" spans="1:32">
      <c r="A52" s="223" t="s">
        <v>494</v>
      </c>
      <c r="B52" s="160"/>
      <c r="C52" s="54"/>
      <c r="D52" s="55"/>
      <c r="E52" s="55"/>
      <c r="F52" s="55"/>
      <c r="G52" s="55"/>
      <c r="H52" s="262"/>
      <c r="I52" s="54"/>
      <c r="J52" s="55"/>
      <c r="K52" s="55"/>
      <c r="L52" s="55"/>
      <c r="M52" s="55"/>
      <c r="N52" s="262"/>
      <c r="O52" s="54"/>
      <c r="P52" s="55"/>
      <c r="Q52" s="55"/>
      <c r="R52" s="55"/>
      <c r="S52" s="55"/>
      <c r="T52" s="262"/>
      <c r="U52" s="54"/>
      <c r="V52" s="55"/>
      <c r="W52" s="55"/>
      <c r="X52" s="55"/>
      <c r="Y52" s="55"/>
      <c r="Z52" s="262"/>
      <c r="AA52" s="54"/>
      <c r="AB52" s="55"/>
      <c r="AC52" s="55"/>
      <c r="AD52" s="55"/>
      <c r="AE52" s="55"/>
      <c r="AF52" s="262"/>
    </row>
    <row r="53" spans="1:32">
      <c r="A53" s="290" t="s">
        <v>6</v>
      </c>
      <c r="B53" s="58" t="s">
        <v>32</v>
      </c>
      <c r="C53" s="169">
        <v>12</v>
      </c>
      <c r="D53" s="168">
        <v>0</v>
      </c>
      <c r="E53" s="168">
        <v>0</v>
      </c>
      <c r="F53" s="168">
        <v>0</v>
      </c>
      <c r="G53" s="168">
        <v>0</v>
      </c>
      <c r="H53" s="174">
        <v>12</v>
      </c>
      <c r="I53" s="169">
        <v>11</v>
      </c>
      <c r="J53" s="168">
        <v>0</v>
      </c>
      <c r="K53" s="168">
        <v>0</v>
      </c>
      <c r="L53" s="168">
        <v>0</v>
      </c>
      <c r="M53" s="168">
        <v>0</v>
      </c>
      <c r="N53" s="174">
        <v>11</v>
      </c>
      <c r="O53" s="169">
        <v>6</v>
      </c>
      <c r="P53" s="168">
        <v>0</v>
      </c>
      <c r="Q53" s="168">
        <v>0</v>
      </c>
      <c r="R53" s="168">
        <v>0</v>
      </c>
      <c r="S53" s="168">
        <v>0</v>
      </c>
      <c r="T53" s="174">
        <v>6</v>
      </c>
      <c r="U53" s="169">
        <v>5</v>
      </c>
      <c r="V53" s="168">
        <v>0</v>
      </c>
      <c r="W53" s="168">
        <v>0</v>
      </c>
      <c r="X53" s="168">
        <v>0</v>
      </c>
      <c r="Y53" s="168">
        <v>0</v>
      </c>
      <c r="Z53" s="174">
        <v>5</v>
      </c>
      <c r="AA53" s="169">
        <v>4</v>
      </c>
      <c r="AB53" s="168">
        <v>0</v>
      </c>
      <c r="AC53" s="168">
        <v>0</v>
      </c>
      <c r="AD53" s="168">
        <v>0</v>
      </c>
      <c r="AE53" s="168">
        <v>0</v>
      </c>
      <c r="AF53" s="174">
        <v>4</v>
      </c>
    </row>
    <row r="54" spans="1:32">
      <c r="A54" s="104"/>
      <c r="B54" s="441" t="s">
        <v>179</v>
      </c>
      <c r="C54" s="169">
        <v>11</v>
      </c>
      <c r="D54" s="168">
        <v>0</v>
      </c>
      <c r="E54" s="168">
        <v>0</v>
      </c>
      <c r="F54" s="168">
        <v>0</v>
      </c>
      <c r="G54" s="168">
        <v>0</v>
      </c>
      <c r="H54" s="174">
        <v>11</v>
      </c>
      <c r="I54" s="169">
        <v>10</v>
      </c>
      <c r="J54" s="168">
        <v>0</v>
      </c>
      <c r="K54" s="168">
        <v>0</v>
      </c>
      <c r="L54" s="168">
        <v>0</v>
      </c>
      <c r="M54" s="168">
        <v>0</v>
      </c>
      <c r="N54" s="174">
        <v>10</v>
      </c>
      <c r="O54" s="169">
        <v>3</v>
      </c>
      <c r="P54" s="168">
        <v>0</v>
      </c>
      <c r="Q54" s="168">
        <v>0</v>
      </c>
      <c r="R54" s="168">
        <v>0</v>
      </c>
      <c r="S54" s="168">
        <v>0</v>
      </c>
      <c r="T54" s="174">
        <v>3</v>
      </c>
      <c r="U54" s="169">
        <v>5</v>
      </c>
      <c r="V54" s="168">
        <v>0</v>
      </c>
      <c r="W54" s="168">
        <v>1</v>
      </c>
      <c r="X54" s="168">
        <v>0</v>
      </c>
      <c r="Y54" s="168">
        <v>0</v>
      </c>
      <c r="Z54" s="174">
        <v>6</v>
      </c>
      <c r="AA54" s="169">
        <v>8</v>
      </c>
      <c r="AB54" s="168">
        <v>0</v>
      </c>
      <c r="AC54" s="168">
        <v>0</v>
      </c>
      <c r="AD54" s="168">
        <v>0</v>
      </c>
      <c r="AE54" s="168">
        <v>0</v>
      </c>
      <c r="AF54" s="174">
        <v>8</v>
      </c>
    </row>
    <row r="55" spans="1:32">
      <c r="A55" s="104"/>
      <c r="B55" s="441" t="s">
        <v>36</v>
      </c>
      <c r="C55" s="169">
        <v>23</v>
      </c>
      <c r="D55" s="168">
        <v>0</v>
      </c>
      <c r="E55" s="168">
        <v>0</v>
      </c>
      <c r="F55" s="168">
        <v>0</v>
      </c>
      <c r="G55" s="168">
        <v>0</v>
      </c>
      <c r="H55" s="174">
        <v>23</v>
      </c>
      <c r="I55" s="169">
        <v>21</v>
      </c>
      <c r="J55" s="168">
        <v>0</v>
      </c>
      <c r="K55" s="168">
        <v>0</v>
      </c>
      <c r="L55" s="168">
        <v>0</v>
      </c>
      <c r="M55" s="168">
        <v>0</v>
      </c>
      <c r="N55" s="174">
        <v>21</v>
      </c>
      <c r="O55" s="169">
        <v>9</v>
      </c>
      <c r="P55" s="168">
        <v>0</v>
      </c>
      <c r="Q55" s="168">
        <v>0</v>
      </c>
      <c r="R55" s="168">
        <v>0</v>
      </c>
      <c r="S55" s="168">
        <v>0</v>
      </c>
      <c r="T55" s="174">
        <v>9</v>
      </c>
      <c r="U55" s="169">
        <v>10</v>
      </c>
      <c r="V55" s="168">
        <v>0</v>
      </c>
      <c r="W55" s="168">
        <v>1</v>
      </c>
      <c r="X55" s="168">
        <v>0</v>
      </c>
      <c r="Y55" s="168">
        <v>0</v>
      </c>
      <c r="Z55" s="174">
        <v>11</v>
      </c>
      <c r="AA55" s="169">
        <v>12</v>
      </c>
      <c r="AB55" s="168">
        <v>0</v>
      </c>
      <c r="AC55" s="168">
        <v>0</v>
      </c>
      <c r="AD55" s="168">
        <v>0</v>
      </c>
      <c r="AE55" s="168">
        <v>0</v>
      </c>
      <c r="AF55" s="174">
        <v>12</v>
      </c>
    </row>
    <row r="56" spans="1:32">
      <c r="A56" s="447" t="s">
        <v>8</v>
      </c>
      <c r="B56" s="445" t="s">
        <v>41</v>
      </c>
      <c r="C56" s="179">
        <v>0</v>
      </c>
      <c r="D56" s="178">
        <v>0</v>
      </c>
      <c r="E56" s="178">
        <v>0</v>
      </c>
      <c r="F56" s="178">
        <v>0</v>
      </c>
      <c r="G56" s="178">
        <v>0</v>
      </c>
      <c r="H56" s="180">
        <v>0</v>
      </c>
      <c r="I56" s="179">
        <v>0</v>
      </c>
      <c r="J56" s="178">
        <v>0</v>
      </c>
      <c r="K56" s="178">
        <v>0</v>
      </c>
      <c r="L56" s="178">
        <v>0</v>
      </c>
      <c r="M56" s="178">
        <v>0</v>
      </c>
      <c r="N56" s="180">
        <v>0</v>
      </c>
      <c r="O56" s="179">
        <v>0</v>
      </c>
      <c r="P56" s="178">
        <v>0</v>
      </c>
      <c r="Q56" s="178">
        <v>0</v>
      </c>
      <c r="R56" s="178">
        <v>0</v>
      </c>
      <c r="S56" s="178">
        <v>0</v>
      </c>
      <c r="T56" s="180">
        <v>0</v>
      </c>
      <c r="U56" s="179">
        <v>1</v>
      </c>
      <c r="V56" s="178">
        <v>0</v>
      </c>
      <c r="W56" s="178">
        <v>0</v>
      </c>
      <c r="X56" s="178">
        <v>0</v>
      </c>
      <c r="Y56" s="178">
        <v>0</v>
      </c>
      <c r="Z56" s="180">
        <v>1</v>
      </c>
      <c r="AA56" s="179">
        <v>0</v>
      </c>
      <c r="AB56" s="178">
        <v>0</v>
      </c>
      <c r="AC56" s="178">
        <v>0</v>
      </c>
      <c r="AD56" s="178">
        <v>0</v>
      </c>
      <c r="AE56" s="178">
        <v>0</v>
      </c>
      <c r="AF56" s="180">
        <v>0</v>
      </c>
    </row>
    <row r="57" spans="1:32" ht="33" customHeight="1">
      <c r="A57" s="104" t="s">
        <v>20</v>
      </c>
      <c r="B57" s="441" t="s">
        <v>176</v>
      </c>
      <c r="C57" s="169">
        <v>0</v>
      </c>
      <c r="D57" s="168">
        <v>0</v>
      </c>
      <c r="E57" s="168">
        <v>0</v>
      </c>
      <c r="F57" s="168">
        <v>0</v>
      </c>
      <c r="G57" s="168">
        <v>0</v>
      </c>
      <c r="H57" s="174">
        <v>0</v>
      </c>
      <c r="I57" s="169">
        <v>0</v>
      </c>
      <c r="J57" s="168">
        <v>0</v>
      </c>
      <c r="K57" s="168">
        <v>0</v>
      </c>
      <c r="L57" s="168">
        <v>0</v>
      </c>
      <c r="M57" s="168">
        <v>0</v>
      </c>
      <c r="N57" s="174">
        <v>0</v>
      </c>
      <c r="O57" s="169">
        <v>0</v>
      </c>
      <c r="P57" s="168">
        <v>0</v>
      </c>
      <c r="Q57" s="168">
        <v>0</v>
      </c>
      <c r="R57" s="168">
        <v>0</v>
      </c>
      <c r="S57" s="168">
        <v>0</v>
      </c>
      <c r="T57" s="174">
        <v>0</v>
      </c>
      <c r="U57" s="169">
        <v>0</v>
      </c>
      <c r="V57" s="168">
        <v>0</v>
      </c>
      <c r="W57" s="168">
        <v>1</v>
      </c>
      <c r="X57" s="168">
        <v>0</v>
      </c>
      <c r="Y57" s="168">
        <v>0</v>
      </c>
      <c r="Z57" s="174">
        <v>1</v>
      </c>
      <c r="AA57" s="169">
        <v>0</v>
      </c>
      <c r="AB57" s="168">
        <v>0</v>
      </c>
      <c r="AC57" s="168">
        <v>0</v>
      </c>
      <c r="AD57" s="168">
        <v>0</v>
      </c>
      <c r="AE57" s="168">
        <v>0</v>
      </c>
      <c r="AF57" s="174">
        <v>0</v>
      </c>
    </row>
    <row r="58" spans="1:32" ht="16.5" customHeight="1">
      <c r="A58" s="452" t="s">
        <v>36</v>
      </c>
      <c r="B58" s="440"/>
      <c r="C58" s="179">
        <v>23</v>
      </c>
      <c r="D58" s="178">
        <v>0</v>
      </c>
      <c r="E58" s="178">
        <v>0</v>
      </c>
      <c r="F58" s="178">
        <v>0</v>
      </c>
      <c r="G58" s="178">
        <v>0</v>
      </c>
      <c r="H58" s="180">
        <v>23</v>
      </c>
      <c r="I58" s="179">
        <v>21</v>
      </c>
      <c r="J58" s="178">
        <v>0</v>
      </c>
      <c r="K58" s="178">
        <v>0</v>
      </c>
      <c r="L58" s="178">
        <v>0</v>
      </c>
      <c r="M58" s="178">
        <v>0</v>
      </c>
      <c r="N58" s="180">
        <v>21</v>
      </c>
      <c r="O58" s="179">
        <v>9</v>
      </c>
      <c r="P58" s="178">
        <v>0</v>
      </c>
      <c r="Q58" s="178">
        <v>0</v>
      </c>
      <c r="R58" s="178">
        <v>0</v>
      </c>
      <c r="S58" s="178">
        <v>0</v>
      </c>
      <c r="T58" s="180">
        <v>9</v>
      </c>
      <c r="U58" s="179">
        <v>11</v>
      </c>
      <c r="V58" s="178">
        <v>0</v>
      </c>
      <c r="W58" s="178">
        <v>2</v>
      </c>
      <c r="X58" s="178">
        <v>0</v>
      </c>
      <c r="Y58" s="178">
        <v>0</v>
      </c>
      <c r="Z58" s="180">
        <v>13</v>
      </c>
      <c r="AA58" s="179">
        <v>12</v>
      </c>
      <c r="AB58" s="178">
        <v>0</v>
      </c>
      <c r="AC58" s="178">
        <v>0</v>
      </c>
      <c r="AD58" s="178">
        <v>0</v>
      </c>
      <c r="AE58" s="178">
        <v>0</v>
      </c>
      <c r="AF58" s="180">
        <v>12</v>
      </c>
    </row>
    <row r="59" spans="1:32">
      <c r="A59" s="11"/>
      <c r="B59" s="11"/>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row>
    <row r="60" spans="1:32" ht="15.75">
      <c r="A60" s="154" t="s">
        <v>329</v>
      </c>
      <c r="C60" s="165"/>
      <c r="D60" s="165"/>
      <c r="E60" s="165"/>
      <c r="F60" s="165"/>
      <c r="G60" s="165"/>
      <c r="H60" s="165"/>
      <c r="I60" s="165"/>
      <c r="J60" s="165"/>
      <c r="K60" s="165"/>
      <c r="L60" s="165"/>
      <c r="M60" s="165"/>
      <c r="N60" s="165"/>
      <c r="O60" s="165"/>
      <c r="Q60" s="165"/>
      <c r="R60" s="165"/>
      <c r="S60" s="165"/>
      <c r="T60" s="165"/>
      <c r="U60" s="165"/>
      <c r="V60" s="165"/>
      <c r="W60" s="165"/>
      <c r="X60" s="165"/>
      <c r="Y60" s="165"/>
      <c r="Z60" s="165"/>
      <c r="AA60" s="165"/>
      <c r="AB60" s="165"/>
      <c r="AC60" s="165"/>
      <c r="AD60" s="165"/>
      <c r="AE60" s="165"/>
      <c r="AF60" s="165"/>
    </row>
    <row r="61" spans="1:32">
      <c r="A61" s="223" t="s">
        <v>239</v>
      </c>
      <c r="B61" s="365"/>
      <c r="C61" s="371"/>
      <c r="D61" s="365"/>
      <c r="E61" s="365"/>
      <c r="F61" s="365"/>
      <c r="G61" s="365"/>
      <c r="H61" s="371"/>
      <c r="I61" s="365"/>
      <c r="J61" s="365"/>
      <c r="K61" s="365"/>
      <c r="L61" s="365"/>
      <c r="M61" s="365"/>
      <c r="N61" s="365"/>
      <c r="O61" s="365"/>
      <c r="P61" s="365"/>
      <c r="Q61" s="372"/>
      <c r="R61" s="371"/>
      <c r="S61" s="365"/>
      <c r="T61" s="365"/>
      <c r="U61" s="365"/>
      <c r="V61" s="365"/>
      <c r="W61" s="365"/>
      <c r="X61" s="365"/>
      <c r="Y61" s="365"/>
      <c r="Z61" s="365"/>
      <c r="AA61" s="372"/>
      <c r="AB61" s="371"/>
      <c r="AC61" s="365"/>
      <c r="AD61" s="365"/>
      <c r="AE61" s="365"/>
      <c r="AF61" s="365"/>
    </row>
    <row r="62" spans="1:32">
      <c r="A62" s="223" t="s">
        <v>494</v>
      </c>
      <c r="B62" s="160"/>
      <c r="C62" s="54"/>
      <c r="D62" s="55"/>
      <c r="E62" s="55"/>
      <c r="F62" s="55"/>
      <c r="G62" s="55"/>
      <c r="H62" s="262"/>
      <c r="I62" s="54"/>
      <c r="J62" s="55"/>
      <c r="K62" s="55"/>
      <c r="L62" s="55"/>
      <c r="M62" s="55"/>
      <c r="N62" s="262"/>
      <c r="O62" s="54"/>
      <c r="P62" s="55"/>
      <c r="Q62" s="55"/>
      <c r="R62" s="55"/>
      <c r="S62" s="55"/>
      <c r="T62" s="262"/>
      <c r="U62" s="54"/>
      <c r="V62" s="55"/>
      <c r="W62" s="55"/>
      <c r="X62" s="55"/>
      <c r="Y62" s="55"/>
      <c r="Z62" s="262"/>
      <c r="AA62" s="54"/>
      <c r="AB62" s="55"/>
      <c r="AC62" s="55"/>
      <c r="AD62" s="55"/>
      <c r="AE62" s="55"/>
      <c r="AF62" s="262"/>
    </row>
    <row r="63" spans="1:32">
      <c r="A63" s="290" t="s">
        <v>6</v>
      </c>
      <c r="B63" s="58" t="s">
        <v>33</v>
      </c>
      <c r="C63" s="169">
        <v>0</v>
      </c>
      <c r="D63" s="168">
        <v>0</v>
      </c>
      <c r="E63" s="168">
        <v>0</v>
      </c>
      <c r="F63" s="168">
        <v>0</v>
      </c>
      <c r="G63" s="168">
        <v>0</v>
      </c>
      <c r="H63" s="174">
        <v>0</v>
      </c>
      <c r="I63" s="169">
        <v>2</v>
      </c>
      <c r="J63" s="168">
        <v>0</v>
      </c>
      <c r="K63" s="168">
        <v>0</v>
      </c>
      <c r="L63" s="168">
        <v>0</v>
      </c>
      <c r="M63" s="168">
        <v>0</v>
      </c>
      <c r="N63" s="174">
        <v>2</v>
      </c>
      <c r="O63" s="169">
        <v>4</v>
      </c>
      <c r="P63" s="168">
        <v>0</v>
      </c>
      <c r="Q63" s="168">
        <v>0</v>
      </c>
      <c r="R63" s="168">
        <v>0</v>
      </c>
      <c r="S63" s="168">
        <v>0</v>
      </c>
      <c r="T63" s="174">
        <v>4</v>
      </c>
      <c r="U63" s="169">
        <v>1</v>
      </c>
      <c r="V63" s="168">
        <v>0</v>
      </c>
      <c r="W63" s="168">
        <v>0</v>
      </c>
      <c r="X63" s="168">
        <v>0</v>
      </c>
      <c r="Y63" s="168">
        <v>0</v>
      </c>
      <c r="Z63" s="174">
        <v>1</v>
      </c>
      <c r="AA63" s="169">
        <v>2</v>
      </c>
      <c r="AB63" s="168">
        <v>0</v>
      </c>
      <c r="AC63" s="168">
        <v>0</v>
      </c>
      <c r="AD63" s="168">
        <v>0</v>
      </c>
      <c r="AE63" s="168">
        <v>0</v>
      </c>
      <c r="AF63" s="174">
        <v>2</v>
      </c>
    </row>
    <row r="64" spans="1:32">
      <c r="A64" s="290"/>
      <c r="B64" s="58" t="s">
        <v>179</v>
      </c>
      <c r="C64" s="169">
        <v>2</v>
      </c>
      <c r="D64" s="168">
        <v>0</v>
      </c>
      <c r="E64" s="168">
        <v>0</v>
      </c>
      <c r="F64" s="168">
        <v>0</v>
      </c>
      <c r="G64" s="168">
        <v>0</v>
      </c>
      <c r="H64" s="174">
        <v>2</v>
      </c>
      <c r="I64" s="169">
        <v>2</v>
      </c>
      <c r="J64" s="168">
        <v>0</v>
      </c>
      <c r="K64" s="168">
        <v>0</v>
      </c>
      <c r="L64" s="168">
        <v>0</v>
      </c>
      <c r="M64" s="168">
        <v>0</v>
      </c>
      <c r="N64" s="174">
        <v>2</v>
      </c>
      <c r="O64" s="169">
        <v>4</v>
      </c>
      <c r="P64" s="168">
        <v>0</v>
      </c>
      <c r="Q64" s="168">
        <v>0</v>
      </c>
      <c r="R64" s="168">
        <v>0</v>
      </c>
      <c r="S64" s="168">
        <v>0</v>
      </c>
      <c r="T64" s="174">
        <v>4</v>
      </c>
      <c r="U64" s="169">
        <v>3</v>
      </c>
      <c r="V64" s="168">
        <v>0</v>
      </c>
      <c r="W64" s="168">
        <v>0</v>
      </c>
      <c r="X64" s="168">
        <v>0</v>
      </c>
      <c r="Y64" s="168">
        <v>0</v>
      </c>
      <c r="Z64" s="174">
        <v>3</v>
      </c>
      <c r="AA64" s="169">
        <v>3</v>
      </c>
      <c r="AB64" s="168">
        <v>0</v>
      </c>
      <c r="AC64" s="168">
        <v>0</v>
      </c>
      <c r="AD64" s="168">
        <v>0</v>
      </c>
      <c r="AE64" s="168">
        <v>0</v>
      </c>
      <c r="AF64" s="174">
        <v>3</v>
      </c>
    </row>
    <row r="65" spans="1:32">
      <c r="A65" s="336"/>
      <c r="B65" s="444" t="s">
        <v>36</v>
      </c>
      <c r="C65" s="170">
        <v>2</v>
      </c>
      <c r="D65" s="171">
        <v>0</v>
      </c>
      <c r="E65" s="171">
        <v>0</v>
      </c>
      <c r="F65" s="171">
        <v>0</v>
      </c>
      <c r="G65" s="171">
        <v>0</v>
      </c>
      <c r="H65" s="175">
        <v>2</v>
      </c>
      <c r="I65" s="170">
        <v>4</v>
      </c>
      <c r="J65" s="171">
        <v>0</v>
      </c>
      <c r="K65" s="171">
        <v>0</v>
      </c>
      <c r="L65" s="171">
        <v>0</v>
      </c>
      <c r="M65" s="171">
        <v>0</v>
      </c>
      <c r="N65" s="175">
        <v>4</v>
      </c>
      <c r="O65" s="170">
        <v>8</v>
      </c>
      <c r="P65" s="171">
        <v>0</v>
      </c>
      <c r="Q65" s="171">
        <v>0</v>
      </c>
      <c r="R65" s="171">
        <v>0</v>
      </c>
      <c r="S65" s="171">
        <v>0</v>
      </c>
      <c r="T65" s="175">
        <v>8</v>
      </c>
      <c r="U65" s="170">
        <v>4</v>
      </c>
      <c r="V65" s="171">
        <v>0</v>
      </c>
      <c r="W65" s="171">
        <v>0</v>
      </c>
      <c r="X65" s="171">
        <v>0</v>
      </c>
      <c r="Y65" s="171">
        <v>0</v>
      </c>
      <c r="Z65" s="175">
        <v>4</v>
      </c>
      <c r="AA65" s="170">
        <v>5</v>
      </c>
      <c r="AB65" s="171">
        <v>0</v>
      </c>
      <c r="AC65" s="171">
        <v>0</v>
      </c>
      <c r="AD65" s="171">
        <v>0</v>
      </c>
      <c r="AE65" s="171">
        <v>0</v>
      </c>
      <c r="AF65" s="175">
        <v>5</v>
      </c>
    </row>
    <row r="66" spans="1:32">
      <c r="A66" s="104" t="s">
        <v>7</v>
      </c>
      <c r="B66" s="441" t="s">
        <v>37</v>
      </c>
      <c r="C66" s="169">
        <v>54</v>
      </c>
      <c r="D66" s="168">
        <v>13</v>
      </c>
      <c r="E66" s="168">
        <v>3</v>
      </c>
      <c r="F66" s="168">
        <v>0</v>
      </c>
      <c r="G66" s="168">
        <v>1</v>
      </c>
      <c r="H66" s="174">
        <v>71</v>
      </c>
      <c r="I66" s="169">
        <v>62</v>
      </c>
      <c r="J66" s="168">
        <v>11</v>
      </c>
      <c r="K66" s="168">
        <v>2</v>
      </c>
      <c r="L66" s="168">
        <v>0</v>
      </c>
      <c r="M66" s="168">
        <v>0</v>
      </c>
      <c r="N66" s="174">
        <v>75</v>
      </c>
      <c r="O66" s="169">
        <v>68</v>
      </c>
      <c r="P66" s="168">
        <v>19</v>
      </c>
      <c r="Q66" s="168">
        <v>5</v>
      </c>
      <c r="R66" s="168">
        <v>0</v>
      </c>
      <c r="S66" s="168">
        <v>0</v>
      </c>
      <c r="T66" s="174">
        <v>92</v>
      </c>
      <c r="U66" s="169">
        <v>62</v>
      </c>
      <c r="V66" s="168">
        <v>22</v>
      </c>
      <c r="W66" s="168">
        <v>2</v>
      </c>
      <c r="X66" s="168">
        <v>0</v>
      </c>
      <c r="Y66" s="168">
        <v>0</v>
      </c>
      <c r="Z66" s="174">
        <v>86</v>
      </c>
      <c r="AA66" s="169">
        <v>55</v>
      </c>
      <c r="AB66" s="168">
        <v>20</v>
      </c>
      <c r="AC66" s="168">
        <v>2</v>
      </c>
      <c r="AD66" s="168">
        <v>1</v>
      </c>
      <c r="AE66" s="168">
        <v>1</v>
      </c>
      <c r="AF66" s="174">
        <v>79</v>
      </c>
    </row>
    <row r="67" spans="1:32">
      <c r="A67" s="104"/>
      <c r="B67" s="441" t="s">
        <v>405</v>
      </c>
      <c r="C67" s="169">
        <v>9</v>
      </c>
      <c r="D67" s="168">
        <v>3</v>
      </c>
      <c r="E67" s="168">
        <v>0</v>
      </c>
      <c r="F67" s="168">
        <v>0</v>
      </c>
      <c r="G67" s="168">
        <v>0</v>
      </c>
      <c r="H67" s="174">
        <v>12</v>
      </c>
      <c r="I67" s="169">
        <v>5</v>
      </c>
      <c r="J67" s="168">
        <v>3</v>
      </c>
      <c r="K67" s="168">
        <v>3</v>
      </c>
      <c r="L67" s="168">
        <v>0</v>
      </c>
      <c r="M67" s="168">
        <v>0</v>
      </c>
      <c r="N67" s="174">
        <v>11</v>
      </c>
      <c r="O67" s="169">
        <v>9</v>
      </c>
      <c r="P67" s="168">
        <v>5</v>
      </c>
      <c r="Q67" s="168">
        <v>3</v>
      </c>
      <c r="R67" s="168">
        <v>0</v>
      </c>
      <c r="S67" s="168">
        <v>0</v>
      </c>
      <c r="T67" s="174">
        <v>17</v>
      </c>
      <c r="U67" s="169">
        <v>8</v>
      </c>
      <c r="V67" s="168">
        <v>5</v>
      </c>
      <c r="W67" s="168">
        <v>1</v>
      </c>
      <c r="X67" s="168">
        <v>0</v>
      </c>
      <c r="Y67" s="168">
        <v>1</v>
      </c>
      <c r="Z67" s="174">
        <v>15</v>
      </c>
      <c r="AA67" s="169">
        <v>8</v>
      </c>
      <c r="AB67" s="168">
        <v>7</v>
      </c>
      <c r="AC67" s="168">
        <v>1</v>
      </c>
      <c r="AD67" s="168">
        <v>0</v>
      </c>
      <c r="AE67" s="168">
        <v>0</v>
      </c>
      <c r="AF67" s="174">
        <v>16</v>
      </c>
    </row>
    <row r="68" spans="1:32">
      <c r="A68" s="446"/>
      <c r="B68" s="443" t="s">
        <v>36</v>
      </c>
      <c r="C68" s="170">
        <v>63</v>
      </c>
      <c r="D68" s="171">
        <v>16</v>
      </c>
      <c r="E68" s="171">
        <v>3</v>
      </c>
      <c r="F68" s="171">
        <v>0</v>
      </c>
      <c r="G68" s="171">
        <v>1</v>
      </c>
      <c r="H68" s="175">
        <v>83</v>
      </c>
      <c r="I68" s="170">
        <v>67</v>
      </c>
      <c r="J68" s="171">
        <v>14</v>
      </c>
      <c r="K68" s="171">
        <v>5</v>
      </c>
      <c r="L68" s="171">
        <v>0</v>
      </c>
      <c r="M68" s="171">
        <v>0</v>
      </c>
      <c r="N68" s="175">
        <v>86</v>
      </c>
      <c r="O68" s="170">
        <v>77</v>
      </c>
      <c r="P68" s="171">
        <v>24</v>
      </c>
      <c r="Q68" s="171">
        <v>8</v>
      </c>
      <c r="R68" s="171">
        <v>0</v>
      </c>
      <c r="S68" s="171">
        <v>0</v>
      </c>
      <c r="T68" s="175">
        <v>109</v>
      </c>
      <c r="U68" s="170">
        <v>70</v>
      </c>
      <c r="V68" s="171">
        <v>27</v>
      </c>
      <c r="W68" s="171">
        <v>3</v>
      </c>
      <c r="X68" s="171">
        <v>0</v>
      </c>
      <c r="Y68" s="171">
        <v>1</v>
      </c>
      <c r="Z68" s="175">
        <v>101</v>
      </c>
      <c r="AA68" s="170">
        <v>63</v>
      </c>
      <c r="AB68" s="171">
        <v>27</v>
      </c>
      <c r="AC68" s="171">
        <v>3</v>
      </c>
      <c r="AD68" s="171">
        <v>1</v>
      </c>
      <c r="AE68" s="171">
        <v>1</v>
      </c>
      <c r="AF68" s="175">
        <v>95</v>
      </c>
    </row>
    <row r="69" spans="1:32">
      <c r="A69" s="104" t="s">
        <v>8</v>
      </c>
      <c r="B69" s="441" t="s">
        <v>41</v>
      </c>
      <c r="C69" s="169">
        <v>70</v>
      </c>
      <c r="D69" s="168">
        <v>10</v>
      </c>
      <c r="E69" s="168">
        <v>6</v>
      </c>
      <c r="F69" s="168">
        <v>0</v>
      </c>
      <c r="G69" s="168">
        <v>0</v>
      </c>
      <c r="H69" s="174">
        <v>86</v>
      </c>
      <c r="I69" s="169">
        <v>66</v>
      </c>
      <c r="J69" s="168">
        <v>2</v>
      </c>
      <c r="K69" s="168">
        <v>2</v>
      </c>
      <c r="L69" s="168">
        <v>0</v>
      </c>
      <c r="M69" s="168">
        <v>0</v>
      </c>
      <c r="N69" s="174">
        <v>70</v>
      </c>
      <c r="O69" s="169">
        <v>98</v>
      </c>
      <c r="P69" s="168">
        <v>7</v>
      </c>
      <c r="Q69" s="168">
        <v>2</v>
      </c>
      <c r="R69" s="168">
        <v>0</v>
      </c>
      <c r="S69" s="168">
        <v>0</v>
      </c>
      <c r="T69" s="174">
        <v>107</v>
      </c>
      <c r="U69" s="169">
        <v>103</v>
      </c>
      <c r="V69" s="168">
        <v>13</v>
      </c>
      <c r="W69" s="168">
        <v>2</v>
      </c>
      <c r="X69" s="168">
        <v>0</v>
      </c>
      <c r="Y69" s="168">
        <v>0</v>
      </c>
      <c r="Z69" s="174">
        <v>118</v>
      </c>
      <c r="AA69" s="169">
        <v>107</v>
      </c>
      <c r="AB69" s="168">
        <v>12</v>
      </c>
      <c r="AC69" s="168">
        <v>4</v>
      </c>
      <c r="AD69" s="168">
        <v>0</v>
      </c>
      <c r="AE69" s="168">
        <v>0</v>
      </c>
      <c r="AF69" s="174">
        <v>123</v>
      </c>
    </row>
    <row r="70" spans="1:32">
      <c r="A70" s="104"/>
      <c r="B70" s="441" t="s">
        <v>44</v>
      </c>
      <c r="C70" s="169">
        <v>0</v>
      </c>
      <c r="D70" s="168">
        <v>0</v>
      </c>
      <c r="E70" s="168">
        <v>0</v>
      </c>
      <c r="F70" s="168">
        <v>0</v>
      </c>
      <c r="G70" s="168">
        <v>0</v>
      </c>
      <c r="H70" s="174">
        <v>0</v>
      </c>
      <c r="I70" s="169">
        <v>0</v>
      </c>
      <c r="J70" s="168">
        <v>0</v>
      </c>
      <c r="K70" s="168">
        <v>0</v>
      </c>
      <c r="L70" s="168">
        <v>0</v>
      </c>
      <c r="M70" s="168">
        <v>0</v>
      </c>
      <c r="N70" s="174">
        <v>0</v>
      </c>
      <c r="O70" s="169">
        <v>0</v>
      </c>
      <c r="P70" s="168">
        <v>1</v>
      </c>
      <c r="Q70" s="168">
        <v>0</v>
      </c>
      <c r="R70" s="168">
        <v>0</v>
      </c>
      <c r="S70" s="168">
        <v>0</v>
      </c>
      <c r="T70" s="174">
        <v>1</v>
      </c>
      <c r="U70" s="169">
        <v>0</v>
      </c>
      <c r="V70" s="168">
        <v>0</v>
      </c>
      <c r="W70" s="168">
        <v>0</v>
      </c>
      <c r="X70" s="168">
        <v>0</v>
      </c>
      <c r="Y70" s="168">
        <v>0</v>
      </c>
      <c r="Z70" s="174">
        <v>0</v>
      </c>
      <c r="AA70" s="169">
        <v>0</v>
      </c>
      <c r="AB70" s="168">
        <v>1</v>
      </c>
      <c r="AC70" s="168">
        <v>1</v>
      </c>
      <c r="AD70" s="168">
        <v>0</v>
      </c>
      <c r="AE70" s="168">
        <v>0</v>
      </c>
      <c r="AF70" s="174">
        <v>2</v>
      </c>
    </row>
    <row r="71" spans="1:32">
      <c r="A71" s="104"/>
      <c r="B71" s="487" t="s">
        <v>36</v>
      </c>
      <c r="C71" s="169">
        <v>70</v>
      </c>
      <c r="D71" s="168">
        <v>10</v>
      </c>
      <c r="E71" s="168">
        <v>6</v>
      </c>
      <c r="F71" s="168">
        <v>0</v>
      </c>
      <c r="G71" s="168">
        <v>0</v>
      </c>
      <c r="H71" s="174">
        <v>86</v>
      </c>
      <c r="I71" s="169">
        <v>66</v>
      </c>
      <c r="J71" s="168">
        <v>2</v>
      </c>
      <c r="K71" s="168">
        <v>2</v>
      </c>
      <c r="L71" s="168">
        <v>0</v>
      </c>
      <c r="M71" s="168">
        <v>0</v>
      </c>
      <c r="N71" s="174">
        <v>70</v>
      </c>
      <c r="O71" s="169">
        <v>98</v>
      </c>
      <c r="P71" s="168">
        <v>8</v>
      </c>
      <c r="Q71" s="168">
        <v>2</v>
      </c>
      <c r="R71" s="168">
        <v>0</v>
      </c>
      <c r="S71" s="168">
        <v>0</v>
      </c>
      <c r="T71" s="174">
        <v>108</v>
      </c>
      <c r="U71" s="169">
        <v>103</v>
      </c>
      <c r="V71" s="168">
        <v>13</v>
      </c>
      <c r="W71" s="168">
        <v>2</v>
      </c>
      <c r="X71" s="168">
        <v>0</v>
      </c>
      <c r="Y71" s="168">
        <v>0</v>
      </c>
      <c r="Z71" s="174">
        <v>118</v>
      </c>
      <c r="AA71" s="169">
        <v>107</v>
      </c>
      <c r="AB71" s="168">
        <v>13</v>
      </c>
      <c r="AC71" s="168">
        <v>5</v>
      </c>
      <c r="AD71" s="168">
        <v>0</v>
      </c>
      <c r="AE71" s="168">
        <v>0</v>
      </c>
      <c r="AF71" s="174">
        <v>125</v>
      </c>
    </row>
    <row r="72" spans="1:32" ht="26.25">
      <c r="A72" s="447" t="s">
        <v>9</v>
      </c>
      <c r="B72" s="445" t="s">
        <v>181</v>
      </c>
      <c r="C72" s="179">
        <v>0</v>
      </c>
      <c r="D72" s="178">
        <v>0</v>
      </c>
      <c r="E72" s="178">
        <v>0</v>
      </c>
      <c r="F72" s="178">
        <v>0</v>
      </c>
      <c r="G72" s="178">
        <v>0</v>
      </c>
      <c r="H72" s="180">
        <v>0</v>
      </c>
      <c r="I72" s="179">
        <v>0</v>
      </c>
      <c r="J72" s="178">
        <v>0</v>
      </c>
      <c r="K72" s="178">
        <v>0</v>
      </c>
      <c r="L72" s="178">
        <v>0</v>
      </c>
      <c r="M72" s="178">
        <v>0</v>
      </c>
      <c r="N72" s="180">
        <v>0</v>
      </c>
      <c r="O72" s="179">
        <v>0</v>
      </c>
      <c r="P72" s="178">
        <v>0</v>
      </c>
      <c r="Q72" s="178">
        <v>0</v>
      </c>
      <c r="R72" s="178">
        <v>0</v>
      </c>
      <c r="S72" s="178">
        <v>0</v>
      </c>
      <c r="T72" s="180">
        <v>0</v>
      </c>
      <c r="U72" s="179">
        <v>0</v>
      </c>
      <c r="V72" s="178">
        <v>1</v>
      </c>
      <c r="W72" s="178">
        <v>1</v>
      </c>
      <c r="X72" s="178">
        <v>0</v>
      </c>
      <c r="Y72" s="178">
        <v>0</v>
      </c>
      <c r="Z72" s="180">
        <v>2</v>
      </c>
      <c r="AA72" s="179">
        <v>0</v>
      </c>
      <c r="AB72" s="178">
        <v>0</v>
      </c>
      <c r="AC72" s="178">
        <v>0</v>
      </c>
      <c r="AD72" s="178">
        <v>0</v>
      </c>
      <c r="AE72" s="178">
        <v>0</v>
      </c>
      <c r="AF72" s="180">
        <v>0</v>
      </c>
    </row>
    <row r="73" spans="1:32" ht="26.25">
      <c r="A73" s="448" t="s">
        <v>10</v>
      </c>
      <c r="B73" s="429" t="s">
        <v>50</v>
      </c>
      <c r="C73" s="172">
        <v>9</v>
      </c>
      <c r="D73" s="173">
        <v>1</v>
      </c>
      <c r="E73" s="173">
        <v>0</v>
      </c>
      <c r="F73" s="173">
        <v>0</v>
      </c>
      <c r="G73" s="173">
        <v>0</v>
      </c>
      <c r="H73" s="291">
        <v>10</v>
      </c>
      <c r="I73" s="172">
        <v>18</v>
      </c>
      <c r="J73" s="173">
        <v>4</v>
      </c>
      <c r="K73" s="173">
        <v>0</v>
      </c>
      <c r="L73" s="173">
        <v>0</v>
      </c>
      <c r="M73" s="173">
        <v>0</v>
      </c>
      <c r="N73" s="291">
        <v>22</v>
      </c>
      <c r="O73" s="172">
        <v>13</v>
      </c>
      <c r="P73" s="173">
        <v>1</v>
      </c>
      <c r="Q73" s="173">
        <v>2</v>
      </c>
      <c r="R73" s="173">
        <v>0</v>
      </c>
      <c r="S73" s="173">
        <v>0</v>
      </c>
      <c r="T73" s="291">
        <v>16</v>
      </c>
      <c r="U73" s="172">
        <v>10</v>
      </c>
      <c r="V73" s="173">
        <v>3</v>
      </c>
      <c r="W73" s="173">
        <v>0</v>
      </c>
      <c r="X73" s="173">
        <v>0</v>
      </c>
      <c r="Y73" s="173">
        <v>0</v>
      </c>
      <c r="Z73" s="291">
        <v>13</v>
      </c>
      <c r="AA73" s="172">
        <v>15</v>
      </c>
      <c r="AB73" s="173">
        <v>3</v>
      </c>
      <c r="AC73" s="173">
        <v>1</v>
      </c>
      <c r="AD73" s="173">
        <v>0</v>
      </c>
      <c r="AE73" s="173">
        <v>0</v>
      </c>
      <c r="AF73" s="291">
        <v>19</v>
      </c>
    </row>
    <row r="74" spans="1:32">
      <c r="A74" s="290"/>
      <c r="B74" s="58" t="s">
        <v>182</v>
      </c>
      <c r="C74" s="169">
        <v>0</v>
      </c>
      <c r="D74" s="168">
        <v>0</v>
      </c>
      <c r="E74" s="168">
        <v>0</v>
      </c>
      <c r="F74" s="168">
        <v>0</v>
      </c>
      <c r="G74" s="168">
        <v>0</v>
      </c>
      <c r="H74" s="174">
        <v>0</v>
      </c>
      <c r="I74" s="169">
        <v>0</v>
      </c>
      <c r="J74" s="168">
        <v>1</v>
      </c>
      <c r="K74" s="168">
        <v>0</v>
      </c>
      <c r="L74" s="168">
        <v>0</v>
      </c>
      <c r="M74" s="168">
        <v>0</v>
      </c>
      <c r="N74" s="174">
        <v>1</v>
      </c>
      <c r="O74" s="169">
        <v>0</v>
      </c>
      <c r="P74" s="168">
        <v>0</v>
      </c>
      <c r="Q74" s="168">
        <v>0</v>
      </c>
      <c r="R74" s="168">
        <v>0</v>
      </c>
      <c r="S74" s="168">
        <v>0</v>
      </c>
      <c r="T74" s="174">
        <v>0</v>
      </c>
      <c r="U74" s="169">
        <v>0</v>
      </c>
      <c r="V74" s="168">
        <v>0</v>
      </c>
      <c r="W74" s="168">
        <v>0</v>
      </c>
      <c r="X74" s="168">
        <v>0</v>
      </c>
      <c r="Y74" s="168">
        <v>0</v>
      </c>
      <c r="Z74" s="174">
        <v>0</v>
      </c>
      <c r="AA74" s="169">
        <v>0</v>
      </c>
      <c r="AB74" s="168">
        <v>0</v>
      </c>
      <c r="AC74" s="168">
        <v>0</v>
      </c>
      <c r="AD74" s="168">
        <v>0</v>
      </c>
      <c r="AE74" s="168">
        <v>0</v>
      </c>
      <c r="AF74" s="174">
        <v>0</v>
      </c>
    </row>
    <row r="75" spans="1:32">
      <c r="A75" s="336"/>
      <c r="B75" s="444" t="s">
        <v>36</v>
      </c>
      <c r="C75" s="170">
        <v>9</v>
      </c>
      <c r="D75" s="171">
        <v>1</v>
      </c>
      <c r="E75" s="171">
        <v>0</v>
      </c>
      <c r="F75" s="171">
        <v>0</v>
      </c>
      <c r="G75" s="171">
        <v>0</v>
      </c>
      <c r="H75" s="175">
        <v>10</v>
      </c>
      <c r="I75" s="170">
        <v>18</v>
      </c>
      <c r="J75" s="171">
        <v>5</v>
      </c>
      <c r="K75" s="171">
        <v>0</v>
      </c>
      <c r="L75" s="171">
        <v>0</v>
      </c>
      <c r="M75" s="171">
        <v>0</v>
      </c>
      <c r="N75" s="175">
        <v>23</v>
      </c>
      <c r="O75" s="170">
        <v>13</v>
      </c>
      <c r="P75" s="171">
        <v>1</v>
      </c>
      <c r="Q75" s="171">
        <v>2</v>
      </c>
      <c r="R75" s="171">
        <v>0</v>
      </c>
      <c r="S75" s="171">
        <v>0</v>
      </c>
      <c r="T75" s="175">
        <v>16</v>
      </c>
      <c r="U75" s="170">
        <v>10</v>
      </c>
      <c r="V75" s="171">
        <v>3</v>
      </c>
      <c r="W75" s="171">
        <v>0</v>
      </c>
      <c r="X75" s="171">
        <v>0</v>
      </c>
      <c r="Y75" s="171">
        <v>0</v>
      </c>
      <c r="Z75" s="175">
        <v>13</v>
      </c>
      <c r="AA75" s="170">
        <v>15</v>
      </c>
      <c r="AB75" s="171">
        <v>3</v>
      </c>
      <c r="AC75" s="171">
        <v>1</v>
      </c>
      <c r="AD75" s="171">
        <v>0</v>
      </c>
      <c r="AE75" s="171">
        <v>0</v>
      </c>
      <c r="AF75" s="175">
        <v>19</v>
      </c>
    </row>
    <row r="76" spans="1:32">
      <c r="A76" s="336" t="s">
        <v>11</v>
      </c>
      <c r="B76" s="444" t="s">
        <v>54</v>
      </c>
      <c r="C76" s="170">
        <v>0</v>
      </c>
      <c r="D76" s="171">
        <v>0</v>
      </c>
      <c r="E76" s="171">
        <v>0</v>
      </c>
      <c r="F76" s="171">
        <v>0</v>
      </c>
      <c r="G76" s="171">
        <v>0</v>
      </c>
      <c r="H76" s="175">
        <v>0</v>
      </c>
      <c r="I76" s="170">
        <v>1</v>
      </c>
      <c r="J76" s="171">
        <v>0</v>
      </c>
      <c r="K76" s="171">
        <v>0</v>
      </c>
      <c r="L76" s="171">
        <v>0</v>
      </c>
      <c r="M76" s="171">
        <v>0</v>
      </c>
      <c r="N76" s="175">
        <v>1</v>
      </c>
      <c r="O76" s="170">
        <v>0</v>
      </c>
      <c r="P76" s="171">
        <v>0</v>
      </c>
      <c r="Q76" s="171">
        <v>0</v>
      </c>
      <c r="R76" s="171">
        <v>0</v>
      </c>
      <c r="S76" s="171">
        <v>0</v>
      </c>
      <c r="T76" s="175">
        <v>0</v>
      </c>
      <c r="U76" s="170">
        <v>0</v>
      </c>
      <c r="V76" s="171">
        <v>0</v>
      </c>
      <c r="W76" s="171">
        <v>0</v>
      </c>
      <c r="X76" s="171">
        <v>0</v>
      </c>
      <c r="Y76" s="171">
        <v>0</v>
      </c>
      <c r="Z76" s="175">
        <v>0</v>
      </c>
      <c r="AA76" s="170">
        <v>0</v>
      </c>
      <c r="AB76" s="171">
        <v>0</v>
      </c>
      <c r="AC76" s="171">
        <v>0</v>
      </c>
      <c r="AD76" s="171">
        <v>0</v>
      </c>
      <c r="AE76" s="171">
        <v>0</v>
      </c>
      <c r="AF76" s="175">
        <v>0</v>
      </c>
    </row>
    <row r="77" spans="1:32" ht="26.25">
      <c r="A77" s="336" t="s">
        <v>12</v>
      </c>
      <c r="B77" s="444" t="s">
        <v>12</v>
      </c>
      <c r="C77" s="170">
        <v>0</v>
      </c>
      <c r="D77" s="171">
        <v>1</v>
      </c>
      <c r="E77" s="171">
        <v>0</v>
      </c>
      <c r="F77" s="171">
        <v>0</v>
      </c>
      <c r="G77" s="171">
        <v>0</v>
      </c>
      <c r="H77" s="175">
        <v>1</v>
      </c>
      <c r="I77" s="170">
        <v>0</v>
      </c>
      <c r="J77" s="171">
        <v>1</v>
      </c>
      <c r="K77" s="171">
        <v>0</v>
      </c>
      <c r="L77" s="171">
        <v>0</v>
      </c>
      <c r="M77" s="171">
        <v>0</v>
      </c>
      <c r="N77" s="175">
        <v>1</v>
      </c>
      <c r="O77" s="170">
        <v>0</v>
      </c>
      <c r="P77" s="171">
        <v>0</v>
      </c>
      <c r="Q77" s="171">
        <v>0</v>
      </c>
      <c r="R77" s="171">
        <v>0</v>
      </c>
      <c r="S77" s="171">
        <v>0</v>
      </c>
      <c r="T77" s="175">
        <v>0</v>
      </c>
      <c r="U77" s="170">
        <v>0</v>
      </c>
      <c r="V77" s="171">
        <v>2</v>
      </c>
      <c r="W77" s="171">
        <v>0</v>
      </c>
      <c r="X77" s="171">
        <v>0</v>
      </c>
      <c r="Y77" s="171">
        <v>0</v>
      </c>
      <c r="Z77" s="175">
        <v>2</v>
      </c>
      <c r="AA77" s="170">
        <v>1</v>
      </c>
      <c r="AB77" s="171">
        <v>1</v>
      </c>
      <c r="AC77" s="171">
        <v>0</v>
      </c>
      <c r="AD77" s="171">
        <v>0</v>
      </c>
      <c r="AE77" s="171">
        <v>0</v>
      </c>
      <c r="AF77" s="175">
        <v>2</v>
      </c>
    </row>
    <row r="78" spans="1:32" ht="26.25">
      <c r="A78" s="452" t="s">
        <v>16</v>
      </c>
      <c r="B78" s="440" t="s">
        <v>186</v>
      </c>
      <c r="C78" s="179">
        <v>1</v>
      </c>
      <c r="D78" s="178">
        <v>0</v>
      </c>
      <c r="E78" s="178">
        <v>0</v>
      </c>
      <c r="F78" s="178">
        <v>0</v>
      </c>
      <c r="G78" s="178">
        <v>0</v>
      </c>
      <c r="H78" s="180">
        <v>1</v>
      </c>
      <c r="I78" s="179">
        <v>2</v>
      </c>
      <c r="J78" s="178">
        <v>0</v>
      </c>
      <c r="K78" s="178">
        <v>0</v>
      </c>
      <c r="L78" s="178">
        <v>0</v>
      </c>
      <c r="M78" s="178">
        <v>0</v>
      </c>
      <c r="N78" s="180">
        <v>2</v>
      </c>
      <c r="O78" s="179">
        <v>2</v>
      </c>
      <c r="P78" s="178">
        <v>0</v>
      </c>
      <c r="Q78" s="178">
        <v>0</v>
      </c>
      <c r="R78" s="178">
        <v>0</v>
      </c>
      <c r="S78" s="178">
        <v>0</v>
      </c>
      <c r="T78" s="180">
        <v>2</v>
      </c>
      <c r="U78" s="179">
        <v>1</v>
      </c>
      <c r="V78" s="178">
        <v>0</v>
      </c>
      <c r="W78" s="178">
        <v>0</v>
      </c>
      <c r="X78" s="178">
        <v>0</v>
      </c>
      <c r="Y78" s="178">
        <v>0</v>
      </c>
      <c r="Z78" s="180">
        <v>1</v>
      </c>
      <c r="AA78" s="179">
        <v>1</v>
      </c>
      <c r="AB78" s="178">
        <v>0</v>
      </c>
      <c r="AC78" s="178">
        <v>0</v>
      </c>
      <c r="AD78" s="178">
        <v>0</v>
      </c>
      <c r="AE78" s="178">
        <v>0</v>
      </c>
      <c r="AF78" s="180">
        <v>1</v>
      </c>
    </row>
    <row r="79" spans="1:32">
      <c r="A79" s="452" t="s">
        <v>17</v>
      </c>
      <c r="B79" s="440" t="s">
        <v>89</v>
      </c>
      <c r="C79" s="179">
        <v>3</v>
      </c>
      <c r="D79" s="178">
        <v>2</v>
      </c>
      <c r="E79" s="178">
        <v>0</v>
      </c>
      <c r="F79" s="178">
        <v>0</v>
      </c>
      <c r="G79" s="178">
        <v>0</v>
      </c>
      <c r="H79" s="180">
        <v>5</v>
      </c>
      <c r="I79" s="179">
        <v>5</v>
      </c>
      <c r="J79" s="178">
        <v>1</v>
      </c>
      <c r="K79" s="178">
        <v>0</v>
      </c>
      <c r="L79" s="178">
        <v>0</v>
      </c>
      <c r="M79" s="178">
        <v>0</v>
      </c>
      <c r="N79" s="180">
        <v>6</v>
      </c>
      <c r="O79" s="179">
        <v>4</v>
      </c>
      <c r="P79" s="178">
        <v>0</v>
      </c>
      <c r="Q79" s="178">
        <v>0</v>
      </c>
      <c r="R79" s="178">
        <v>0</v>
      </c>
      <c r="S79" s="178">
        <v>0</v>
      </c>
      <c r="T79" s="180">
        <v>4</v>
      </c>
      <c r="U79" s="179">
        <v>3</v>
      </c>
      <c r="V79" s="178">
        <v>0</v>
      </c>
      <c r="W79" s="178">
        <v>1</v>
      </c>
      <c r="X79" s="178">
        <v>0</v>
      </c>
      <c r="Y79" s="178">
        <v>0</v>
      </c>
      <c r="Z79" s="180">
        <v>4</v>
      </c>
      <c r="AA79" s="179">
        <v>5</v>
      </c>
      <c r="AB79" s="178">
        <v>2</v>
      </c>
      <c r="AC79" s="178">
        <v>0</v>
      </c>
      <c r="AD79" s="178">
        <v>0</v>
      </c>
      <c r="AE79" s="178">
        <v>0</v>
      </c>
      <c r="AF79" s="180">
        <v>7</v>
      </c>
    </row>
    <row r="80" spans="1:32" ht="33" customHeight="1">
      <c r="A80" s="448" t="s">
        <v>20</v>
      </c>
      <c r="B80" s="429" t="s">
        <v>188</v>
      </c>
      <c r="C80" s="172">
        <v>5</v>
      </c>
      <c r="D80" s="173">
        <v>0</v>
      </c>
      <c r="E80" s="173">
        <v>1</v>
      </c>
      <c r="F80" s="173">
        <v>0</v>
      </c>
      <c r="G80" s="173">
        <v>1</v>
      </c>
      <c r="H80" s="291">
        <v>7</v>
      </c>
      <c r="I80" s="172">
        <v>1</v>
      </c>
      <c r="J80" s="173">
        <v>0</v>
      </c>
      <c r="K80" s="173">
        <v>0</v>
      </c>
      <c r="L80" s="173">
        <v>0</v>
      </c>
      <c r="M80" s="173">
        <v>1</v>
      </c>
      <c r="N80" s="291">
        <v>2</v>
      </c>
      <c r="O80" s="172">
        <v>2</v>
      </c>
      <c r="P80" s="173">
        <v>0</v>
      </c>
      <c r="Q80" s="173">
        <v>0</v>
      </c>
      <c r="R80" s="173">
        <v>0</v>
      </c>
      <c r="S80" s="173">
        <v>3</v>
      </c>
      <c r="T80" s="291">
        <v>5</v>
      </c>
      <c r="U80" s="172">
        <v>4</v>
      </c>
      <c r="V80" s="173">
        <v>0</v>
      </c>
      <c r="W80" s="173">
        <v>0</v>
      </c>
      <c r="X80" s="173">
        <v>0</v>
      </c>
      <c r="Y80" s="173">
        <v>0</v>
      </c>
      <c r="Z80" s="291">
        <v>4</v>
      </c>
      <c r="AA80" s="172">
        <v>2</v>
      </c>
      <c r="AB80" s="173">
        <v>1</v>
      </c>
      <c r="AC80" s="173">
        <v>0</v>
      </c>
      <c r="AD80" s="173">
        <v>0</v>
      </c>
      <c r="AE80" s="173">
        <v>2</v>
      </c>
      <c r="AF80" s="291">
        <v>5</v>
      </c>
    </row>
    <row r="81" spans="1:32">
      <c r="A81" s="290"/>
      <c r="B81" s="58" t="s">
        <v>176</v>
      </c>
      <c r="C81" s="169">
        <v>0</v>
      </c>
      <c r="D81" s="168">
        <v>1</v>
      </c>
      <c r="E81" s="168">
        <v>0</v>
      </c>
      <c r="F81" s="168">
        <v>0</v>
      </c>
      <c r="G81" s="168">
        <v>0</v>
      </c>
      <c r="H81" s="174">
        <v>1</v>
      </c>
      <c r="I81" s="169">
        <v>0</v>
      </c>
      <c r="J81" s="168">
        <v>0</v>
      </c>
      <c r="K81" s="168">
        <v>0</v>
      </c>
      <c r="L81" s="168">
        <v>0</v>
      </c>
      <c r="M81" s="168">
        <v>0</v>
      </c>
      <c r="N81" s="174">
        <v>0</v>
      </c>
      <c r="O81" s="169">
        <v>0</v>
      </c>
      <c r="P81" s="168">
        <v>0</v>
      </c>
      <c r="Q81" s="168">
        <v>0</v>
      </c>
      <c r="R81" s="168">
        <v>0</v>
      </c>
      <c r="S81" s="168">
        <v>0</v>
      </c>
      <c r="T81" s="174">
        <v>0</v>
      </c>
      <c r="U81" s="169">
        <v>0</v>
      </c>
      <c r="V81" s="168">
        <v>0</v>
      </c>
      <c r="W81" s="168">
        <v>0</v>
      </c>
      <c r="X81" s="168">
        <v>0</v>
      </c>
      <c r="Y81" s="168">
        <v>0</v>
      </c>
      <c r="Z81" s="174">
        <v>0</v>
      </c>
      <c r="AA81" s="169">
        <v>0</v>
      </c>
      <c r="AB81" s="168">
        <v>0</v>
      </c>
      <c r="AC81" s="168">
        <v>0</v>
      </c>
      <c r="AD81" s="168">
        <v>0</v>
      </c>
      <c r="AE81" s="168">
        <v>0</v>
      </c>
      <c r="AF81" s="174">
        <v>0</v>
      </c>
    </row>
    <row r="82" spans="1:32">
      <c r="A82" s="336"/>
      <c r="B82" s="444" t="s">
        <v>36</v>
      </c>
      <c r="C82" s="170">
        <v>5</v>
      </c>
      <c r="D82" s="171">
        <v>1</v>
      </c>
      <c r="E82" s="171">
        <v>1</v>
      </c>
      <c r="F82" s="171">
        <v>0</v>
      </c>
      <c r="G82" s="171">
        <v>1</v>
      </c>
      <c r="H82" s="175">
        <v>8</v>
      </c>
      <c r="I82" s="170">
        <v>1</v>
      </c>
      <c r="J82" s="171">
        <v>0</v>
      </c>
      <c r="K82" s="171">
        <v>0</v>
      </c>
      <c r="L82" s="171">
        <v>0</v>
      </c>
      <c r="M82" s="171">
        <v>1</v>
      </c>
      <c r="N82" s="175">
        <v>2</v>
      </c>
      <c r="O82" s="170">
        <v>2</v>
      </c>
      <c r="P82" s="171">
        <v>0</v>
      </c>
      <c r="Q82" s="171">
        <v>0</v>
      </c>
      <c r="R82" s="171">
        <v>0</v>
      </c>
      <c r="S82" s="171">
        <v>3</v>
      </c>
      <c r="T82" s="175">
        <v>5</v>
      </c>
      <c r="U82" s="170">
        <v>4</v>
      </c>
      <c r="V82" s="171">
        <v>0</v>
      </c>
      <c r="W82" s="171">
        <v>0</v>
      </c>
      <c r="X82" s="171">
        <v>0</v>
      </c>
      <c r="Y82" s="171">
        <v>0</v>
      </c>
      <c r="Z82" s="175">
        <v>4</v>
      </c>
      <c r="AA82" s="170">
        <v>2</v>
      </c>
      <c r="AB82" s="171">
        <v>1</v>
      </c>
      <c r="AC82" s="171">
        <v>0</v>
      </c>
      <c r="AD82" s="171">
        <v>0</v>
      </c>
      <c r="AE82" s="171">
        <v>2</v>
      </c>
      <c r="AF82" s="175">
        <v>5</v>
      </c>
    </row>
    <row r="83" spans="1:32">
      <c r="A83" s="459" t="s">
        <v>36</v>
      </c>
      <c r="B83" s="454"/>
      <c r="C83" s="179">
        <v>153</v>
      </c>
      <c r="D83" s="178">
        <v>31</v>
      </c>
      <c r="E83" s="178">
        <v>10</v>
      </c>
      <c r="F83" s="178">
        <v>0</v>
      </c>
      <c r="G83" s="178">
        <v>2</v>
      </c>
      <c r="H83" s="180">
        <v>196</v>
      </c>
      <c r="I83" s="179">
        <v>164</v>
      </c>
      <c r="J83" s="178">
        <v>23</v>
      </c>
      <c r="K83" s="178">
        <v>7</v>
      </c>
      <c r="L83" s="178">
        <v>0</v>
      </c>
      <c r="M83" s="178">
        <v>1</v>
      </c>
      <c r="N83" s="180">
        <v>195</v>
      </c>
      <c r="O83" s="179">
        <v>204</v>
      </c>
      <c r="P83" s="178">
        <v>33</v>
      </c>
      <c r="Q83" s="178">
        <v>12</v>
      </c>
      <c r="R83" s="178">
        <v>0</v>
      </c>
      <c r="S83" s="178">
        <v>3</v>
      </c>
      <c r="T83" s="180">
        <v>252</v>
      </c>
      <c r="U83" s="179">
        <v>195</v>
      </c>
      <c r="V83" s="178">
        <v>46</v>
      </c>
      <c r="W83" s="178">
        <v>7</v>
      </c>
      <c r="X83" s="178">
        <v>0</v>
      </c>
      <c r="Y83" s="178">
        <v>1</v>
      </c>
      <c r="Z83" s="180">
        <v>249</v>
      </c>
      <c r="AA83" s="179">
        <v>199</v>
      </c>
      <c r="AB83" s="178">
        <v>47</v>
      </c>
      <c r="AC83" s="178">
        <v>9</v>
      </c>
      <c r="AD83" s="178">
        <v>1</v>
      </c>
      <c r="AE83" s="178">
        <v>3</v>
      </c>
      <c r="AF83" s="180">
        <v>259</v>
      </c>
    </row>
    <row r="84" spans="1:32">
      <c r="A84" s="33"/>
      <c r="B84" s="167"/>
      <c r="C84" s="169"/>
      <c r="D84" s="168"/>
      <c r="E84" s="168"/>
      <c r="F84" s="168"/>
      <c r="G84" s="168"/>
      <c r="H84" s="168"/>
      <c r="I84" s="168"/>
      <c r="J84" s="168"/>
      <c r="K84" s="168"/>
      <c r="L84" s="168"/>
      <c r="M84" s="168"/>
      <c r="N84" s="168"/>
      <c r="O84" s="168"/>
      <c r="P84" s="168"/>
      <c r="Q84" s="173"/>
      <c r="R84" s="173"/>
      <c r="S84" s="173"/>
      <c r="T84" s="173"/>
      <c r="U84" s="173"/>
      <c r="V84" s="173"/>
      <c r="W84" s="173"/>
      <c r="X84" s="173"/>
      <c r="Y84" s="173"/>
      <c r="Z84" s="173"/>
      <c r="AA84" s="173"/>
      <c r="AB84" s="173"/>
      <c r="AC84" s="168"/>
      <c r="AD84" s="168"/>
      <c r="AE84" s="168"/>
      <c r="AF84" s="168"/>
    </row>
    <row r="85" spans="1:32">
      <c r="A85" s="223" t="s">
        <v>497</v>
      </c>
      <c r="B85" s="227"/>
      <c r="C85" s="170"/>
      <c r="D85" s="171"/>
      <c r="E85" s="171"/>
      <c r="F85" s="171"/>
      <c r="G85" s="171"/>
      <c r="H85" s="171"/>
      <c r="I85" s="171"/>
      <c r="J85" s="171"/>
      <c r="K85" s="171"/>
      <c r="L85" s="171"/>
      <c r="M85" s="171"/>
      <c r="N85" s="171"/>
      <c r="O85" s="171"/>
      <c r="P85" s="171"/>
      <c r="Q85" s="171"/>
      <c r="R85" s="171"/>
      <c r="S85" s="171"/>
      <c r="T85" s="171"/>
      <c r="U85" s="171"/>
      <c r="V85" s="171"/>
      <c r="W85" s="171"/>
      <c r="X85" s="171"/>
      <c r="Y85" s="171"/>
      <c r="Z85" s="171"/>
      <c r="AA85" s="171"/>
      <c r="AB85" s="171"/>
      <c r="AC85" s="171"/>
      <c r="AD85" s="171"/>
      <c r="AE85" s="171"/>
      <c r="AF85" s="171"/>
    </row>
    <row r="86" spans="1:32">
      <c r="A86" s="31" t="s">
        <v>8</v>
      </c>
      <c r="B86" s="11" t="s">
        <v>41</v>
      </c>
      <c r="C86" s="172">
        <v>205</v>
      </c>
      <c r="D86" s="173">
        <v>25</v>
      </c>
      <c r="E86" s="173">
        <v>21</v>
      </c>
      <c r="F86" s="173">
        <v>0</v>
      </c>
      <c r="G86" s="173">
        <v>1</v>
      </c>
      <c r="H86" s="291">
        <v>252</v>
      </c>
      <c r="I86" s="172">
        <v>261</v>
      </c>
      <c r="J86" s="173">
        <v>26</v>
      </c>
      <c r="K86" s="173">
        <v>8</v>
      </c>
      <c r="L86" s="173">
        <v>0</v>
      </c>
      <c r="M86" s="173">
        <v>0</v>
      </c>
      <c r="N86" s="291">
        <v>295</v>
      </c>
      <c r="O86" s="172">
        <v>288</v>
      </c>
      <c r="P86" s="173">
        <v>22</v>
      </c>
      <c r="Q86" s="173">
        <v>11</v>
      </c>
      <c r="R86" s="173">
        <v>0</v>
      </c>
      <c r="S86" s="173">
        <v>0</v>
      </c>
      <c r="T86" s="291">
        <v>321</v>
      </c>
      <c r="U86" s="172">
        <v>247</v>
      </c>
      <c r="V86" s="173">
        <v>27</v>
      </c>
      <c r="W86" s="173">
        <v>5</v>
      </c>
      <c r="X86" s="173">
        <v>0</v>
      </c>
      <c r="Y86" s="173">
        <v>1</v>
      </c>
      <c r="Z86" s="291">
        <v>280</v>
      </c>
      <c r="AA86" s="172">
        <v>228</v>
      </c>
      <c r="AB86" s="173">
        <v>27</v>
      </c>
      <c r="AC86" s="173">
        <v>9</v>
      </c>
      <c r="AD86" s="173">
        <v>0</v>
      </c>
      <c r="AE86" s="173">
        <v>0</v>
      </c>
      <c r="AF86" s="291">
        <v>264</v>
      </c>
    </row>
    <row r="87" spans="1:32">
      <c r="A87" s="31"/>
      <c r="B87" s="11" t="s">
        <v>44</v>
      </c>
      <c r="C87" s="169">
        <v>56</v>
      </c>
      <c r="D87" s="168">
        <v>31</v>
      </c>
      <c r="E87" s="168">
        <v>8</v>
      </c>
      <c r="F87" s="168">
        <v>0</v>
      </c>
      <c r="G87" s="168">
        <v>0</v>
      </c>
      <c r="H87" s="174">
        <v>95</v>
      </c>
      <c r="I87" s="169">
        <v>72</v>
      </c>
      <c r="J87" s="168">
        <v>34</v>
      </c>
      <c r="K87" s="168">
        <v>7</v>
      </c>
      <c r="L87" s="168">
        <v>0</v>
      </c>
      <c r="M87" s="168">
        <v>0</v>
      </c>
      <c r="N87" s="174">
        <v>113</v>
      </c>
      <c r="O87" s="169">
        <v>92</v>
      </c>
      <c r="P87" s="168">
        <v>22</v>
      </c>
      <c r="Q87" s="168">
        <v>5</v>
      </c>
      <c r="R87" s="168">
        <v>0</v>
      </c>
      <c r="S87" s="168">
        <v>0</v>
      </c>
      <c r="T87" s="174">
        <v>119</v>
      </c>
      <c r="U87" s="169">
        <v>85</v>
      </c>
      <c r="V87" s="168">
        <v>21</v>
      </c>
      <c r="W87" s="168">
        <v>8</v>
      </c>
      <c r="X87" s="168">
        <v>0</v>
      </c>
      <c r="Y87" s="168">
        <v>0</v>
      </c>
      <c r="Z87" s="174">
        <v>114</v>
      </c>
      <c r="AA87" s="169">
        <v>111</v>
      </c>
      <c r="AB87" s="168">
        <v>25</v>
      </c>
      <c r="AC87" s="168">
        <v>7</v>
      </c>
      <c r="AD87" s="168">
        <v>0</v>
      </c>
      <c r="AE87" s="168">
        <v>0</v>
      </c>
      <c r="AF87" s="174">
        <v>143</v>
      </c>
    </row>
    <row r="88" spans="1:32">
      <c r="A88" s="161" t="s">
        <v>36</v>
      </c>
      <c r="B88" s="181"/>
      <c r="C88" s="179">
        <v>261</v>
      </c>
      <c r="D88" s="178">
        <v>56</v>
      </c>
      <c r="E88" s="178">
        <v>29</v>
      </c>
      <c r="F88" s="178">
        <v>0</v>
      </c>
      <c r="G88" s="178">
        <v>1</v>
      </c>
      <c r="H88" s="180">
        <v>347</v>
      </c>
      <c r="I88" s="179">
        <v>333</v>
      </c>
      <c r="J88" s="178">
        <v>60</v>
      </c>
      <c r="K88" s="178">
        <v>15</v>
      </c>
      <c r="L88" s="178">
        <v>0</v>
      </c>
      <c r="M88" s="178">
        <v>0</v>
      </c>
      <c r="N88" s="180">
        <v>408</v>
      </c>
      <c r="O88" s="179">
        <v>380</v>
      </c>
      <c r="P88" s="178">
        <v>44</v>
      </c>
      <c r="Q88" s="178">
        <v>16</v>
      </c>
      <c r="R88" s="178">
        <v>0</v>
      </c>
      <c r="S88" s="178">
        <v>0</v>
      </c>
      <c r="T88" s="180">
        <v>440</v>
      </c>
      <c r="U88" s="179">
        <v>332</v>
      </c>
      <c r="V88" s="178">
        <v>48</v>
      </c>
      <c r="W88" s="178">
        <v>13</v>
      </c>
      <c r="X88" s="178">
        <v>0</v>
      </c>
      <c r="Y88" s="178">
        <v>1</v>
      </c>
      <c r="Z88" s="180">
        <v>394</v>
      </c>
      <c r="AA88" s="179">
        <v>339</v>
      </c>
      <c r="AB88" s="178">
        <v>52</v>
      </c>
      <c r="AC88" s="178">
        <v>16</v>
      </c>
      <c r="AD88" s="178">
        <v>0</v>
      </c>
      <c r="AE88" s="178">
        <v>0</v>
      </c>
      <c r="AF88" s="180">
        <v>407</v>
      </c>
    </row>
    <row r="89" spans="1:32" s="165" customFormat="1"/>
    <row r="90" spans="1:32" ht="15.75">
      <c r="A90" s="154" t="s">
        <v>316</v>
      </c>
      <c r="C90" s="165"/>
      <c r="D90" s="165"/>
      <c r="E90" s="165"/>
      <c r="F90" s="165"/>
      <c r="G90" s="165"/>
      <c r="H90" s="165"/>
      <c r="I90" s="165"/>
      <c r="J90" s="165"/>
      <c r="K90" s="165"/>
      <c r="L90" s="165"/>
      <c r="M90" s="165"/>
      <c r="N90" s="165"/>
      <c r="O90" s="165"/>
      <c r="Q90" s="165"/>
      <c r="R90" s="165"/>
      <c r="S90" s="165"/>
      <c r="T90" s="165"/>
      <c r="U90" s="165"/>
      <c r="V90" s="165"/>
      <c r="W90" s="165"/>
      <c r="X90" s="165"/>
      <c r="Y90" s="165"/>
      <c r="Z90" s="165"/>
      <c r="AA90" s="165"/>
      <c r="AB90" s="165"/>
      <c r="AC90" s="165"/>
      <c r="AD90" s="165"/>
      <c r="AE90" s="165"/>
      <c r="AF90" s="165"/>
    </row>
    <row r="91" spans="1:32">
      <c r="A91" s="227" t="s">
        <v>239</v>
      </c>
      <c r="B91" s="365"/>
      <c r="C91" s="371"/>
      <c r="D91" s="365"/>
      <c r="E91" s="365"/>
      <c r="F91" s="365"/>
      <c r="G91" s="365"/>
      <c r="H91" s="371"/>
      <c r="I91" s="365"/>
      <c r="J91" s="365"/>
      <c r="K91" s="365"/>
      <c r="L91" s="365"/>
      <c r="M91" s="365"/>
      <c r="N91" s="365"/>
      <c r="O91" s="365"/>
      <c r="P91" s="365"/>
      <c r="Q91" s="372"/>
      <c r="R91" s="371"/>
      <c r="S91" s="365"/>
      <c r="T91" s="365"/>
      <c r="U91" s="365"/>
      <c r="V91" s="365"/>
      <c r="W91" s="365"/>
      <c r="X91" s="365"/>
      <c r="Y91" s="365"/>
      <c r="Z91" s="365"/>
      <c r="AA91" s="372"/>
      <c r="AB91" s="371"/>
      <c r="AC91" s="365"/>
      <c r="AD91" s="365"/>
      <c r="AE91" s="365"/>
      <c r="AF91" s="365"/>
    </row>
    <row r="92" spans="1:32">
      <c r="A92" s="223" t="s">
        <v>494</v>
      </c>
      <c r="B92" s="160"/>
      <c r="C92" s="54"/>
      <c r="D92" s="55"/>
      <c r="E92" s="55"/>
      <c r="F92" s="55"/>
      <c r="G92" s="55"/>
      <c r="H92" s="262"/>
      <c r="I92" s="54"/>
      <c r="J92" s="55"/>
      <c r="K92" s="55"/>
      <c r="L92" s="55"/>
      <c r="M92" s="55"/>
      <c r="N92" s="262"/>
      <c r="O92" s="54"/>
      <c r="P92" s="55"/>
      <c r="Q92" s="55"/>
      <c r="R92" s="55"/>
      <c r="S92" s="55"/>
      <c r="T92" s="262"/>
      <c r="U92" s="54"/>
      <c r="V92" s="55"/>
      <c r="W92" s="55"/>
      <c r="X92" s="55"/>
      <c r="Y92" s="55"/>
      <c r="Z92" s="262"/>
      <c r="AA92" s="54"/>
      <c r="AB92" s="55"/>
      <c r="AC92" s="55"/>
      <c r="AD92" s="55"/>
      <c r="AE92" s="55"/>
      <c r="AF92" s="262"/>
    </row>
    <row r="93" spans="1:32">
      <c r="A93" s="452" t="s">
        <v>6</v>
      </c>
      <c r="B93" s="440" t="s">
        <v>179</v>
      </c>
      <c r="C93" s="179">
        <v>0</v>
      </c>
      <c r="D93" s="178">
        <v>0</v>
      </c>
      <c r="E93" s="178">
        <v>0</v>
      </c>
      <c r="F93" s="178">
        <v>0</v>
      </c>
      <c r="G93" s="178">
        <v>0</v>
      </c>
      <c r="H93" s="180">
        <v>0</v>
      </c>
      <c r="I93" s="179">
        <v>0</v>
      </c>
      <c r="J93" s="178">
        <v>1</v>
      </c>
      <c r="K93" s="178">
        <v>0</v>
      </c>
      <c r="L93" s="178">
        <v>0</v>
      </c>
      <c r="M93" s="178">
        <v>0</v>
      </c>
      <c r="N93" s="180">
        <v>1</v>
      </c>
      <c r="O93" s="179">
        <v>0</v>
      </c>
      <c r="P93" s="178">
        <v>0</v>
      </c>
      <c r="Q93" s="178">
        <v>0</v>
      </c>
      <c r="R93" s="178">
        <v>0</v>
      </c>
      <c r="S93" s="178">
        <v>0</v>
      </c>
      <c r="T93" s="180">
        <v>0</v>
      </c>
      <c r="U93" s="179">
        <v>0</v>
      </c>
      <c r="V93" s="178">
        <v>1</v>
      </c>
      <c r="W93" s="178">
        <v>0</v>
      </c>
      <c r="X93" s="178">
        <v>0</v>
      </c>
      <c r="Y93" s="178">
        <v>0</v>
      </c>
      <c r="Z93" s="180">
        <v>1</v>
      </c>
      <c r="AA93" s="179">
        <v>0</v>
      </c>
      <c r="AB93" s="178">
        <v>0</v>
      </c>
      <c r="AC93" s="178">
        <v>0</v>
      </c>
      <c r="AD93" s="178">
        <v>0</v>
      </c>
      <c r="AE93" s="178">
        <v>0</v>
      </c>
      <c r="AF93" s="180">
        <v>0</v>
      </c>
    </row>
    <row r="94" spans="1:32">
      <c r="A94" s="290" t="s">
        <v>7</v>
      </c>
      <c r="B94" s="58" t="s">
        <v>37</v>
      </c>
      <c r="C94" s="169">
        <v>862</v>
      </c>
      <c r="D94" s="168">
        <v>1716</v>
      </c>
      <c r="E94" s="168">
        <v>3685</v>
      </c>
      <c r="F94" s="168">
        <v>618</v>
      </c>
      <c r="G94" s="168">
        <v>176</v>
      </c>
      <c r="H94" s="174">
        <v>7057</v>
      </c>
      <c r="I94" s="169">
        <v>878</v>
      </c>
      <c r="J94" s="168">
        <v>2667</v>
      </c>
      <c r="K94" s="168">
        <v>3104</v>
      </c>
      <c r="L94" s="168">
        <v>481</v>
      </c>
      <c r="M94" s="168">
        <v>159</v>
      </c>
      <c r="N94" s="174">
        <v>7289</v>
      </c>
      <c r="O94" s="169">
        <v>828</v>
      </c>
      <c r="P94" s="168">
        <v>2470</v>
      </c>
      <c r="Q94" s="168">
        <v>2652</v>
      </c>
      <c r="R94" s="168">
        <v>545</v>
      </c>
      <c r="S94" s="168">
        <v>122</v>
      </c>
      <c r="T94" s="174">
        <v>6617</v>
      </c>
      <c r="U94" s="169">
        <v>962</v>
      </c>
      <c r="V94" s="168">
        <v>2956</v>
      </c>
      <c r="W94" s="168">
        <v>3520</v>
      </c>
      <c r="X94" s="168">
        <v>867</v>
      </c>
      <c r="Y94" s="168">
        <v>213</v>
      </c>
      <c r="Z94" s="174">
        <v>8518</v>
      </c>
      <c r="AA94" s="169">
        <v>883</v>
      </c>
      <c r="AB94" s="168">
        <v>2321</v>
      </c>
      <c r="AC94" s="168">
        <v>3195</v>
      </c>
      <c r="AD94" s="168">
        <v>883</v>
      </c>
      <c r="AE94" s="168">
        <v>272</v>
      </c>
      <c r="AF94" s="174">
        <v>7554</v>
      </c>
    </row>
    <row r="95" spans="1:32">
      <c r="A95" s="290"/>
      <c r="B95" s="58" t="s">
        <v>405</v>
      </c>
      <c r="C95" s="169">
        <v>503</v>
      </c>
      <c r="D95" s="168">
        <v>964</v>
      </c>
      <c r="E95" s="168">
        <v>1504</v>
      </c>
      <c r="F95" s="168">
        <v>222</v>
      </c>
      <c r="G95" s="168">
        <v>33</v>
      </c>
      <c r="H95" s="174">
        <v>3226</v>
      </c>
      <c r="I95" s="169">
        <v>445</v>
      </c>
      <c r="J95" s="168">
        <v>1545</v>
      </c>
      <c r="K95" s="168">
        <v>1247</v>
      </c>
      <c r="L95" s="168">
        <v>192</v>
      </c>
      <c r="M95" s="168">
        <v>30</v>
      </c>
      <c r="N95" s="174">
        <v>3459</v>
      </c>
      <c r="O95" s="169">
        <v>497</v>
      </c>
      <c r="P95" s="168">
        <v>1575</v>
      </c>
      <c r="Q95" s="168">
        <v>1080</v>
      </c>
      <c r="R95" s="168">
        <v>250</v>
      </c>
      <c r="S95" s="168">
        <v>37</v>
      </c>
      <c r="T95" s="174">
        <v>3439</v>
      </c>
      <c r="U95" s="169">
        <v>609</v>
      </c>
      <c r="V95" s="168">
        <v>1989</v>
      </c>
      <c r="W95" s="168">
        <v>1636</v>
      </c>
      <c r="X95" s="168">
        <v>389</v>
      </c>
      <c r="Y95" s="168">
        <v>60</v>
      </c>
      <c r="Z95" s="174">
        <v>4683</v>
      </c>
      <c r="AA95" s="169">
        <v>566</v>
      </c>
      <c r="AB95" s="168">
        <v>1866</v>
      </c>
      <c r="AC95" s="168">
        <v>1622</v>
      </c>
      <c r="AD95" s="168">
        <v>542</v>
      </c>
      <c r="AE95" s="168">
        <v>79</v>
      </c>
      <c r="AF95" s="174">
        <v>4675</v>
      </c>
    </row>
    <row r="96" spans="1:32">
      <c r="A96" s="336"/>
      <c r="B96" s="444" t="s">
        <v>36</v>
      </c>
      <c r="C96" s="170">
        <v>1365</v>
      </c>
      <c r="D96" s="171">
        <v>2680</v>
      </c>
      <c r="E96" s="171">
        <v>5189</v>
      </c>
      <c r="F96" s="171">
        <v>840</v>
      </c>
      <c r="G96" s="171">
        <v>209</v>
      </c>
      <c r="H96" s="175">
        <v>10283</v>
      </c>
      <c r="I96" s="170">
        <v>1323</v>
      </c>
      <c r="J96" s="171">
        <v>4212</v>
      </c>
      <c r="K96" s="171">
        <v>4351</v>
      </c>
      <c r="L96" s="171">
        <v>673</v>
      </c>
      <c r="M96" s="171">
        <v>189</v>
      </c>
      <c r="N96" s="175">
        <v>10748</v>
      </c>
      <c r="O96" s="170">
        <v>1325</v>
      </c>
      <c r="P96" s="171">
        <v>4045</v>
      </c>
      <c r="Q96" s="171">
        <v>3732</v>
      </c>
      <c r="R96" s="171">
        <v>795</v>
      </c>
      <c r="S96" s="171">
        <v>159</v>
      </c>
      <c r="T96" s="175">
        <v>10056</v>
      </c>
      <c r="U96" s="170">
        <v>1571</v>
      </c>
      <c r="V96" s="171">
        <v>4945</v>
      </c>
      <c r="W96" s="171">
        <v>5156</v>
      </c>
      <c r="X96" s="171">
        <v>1256</v>
      </c>
      <c r="Y96" s="171">
        <v>273</v>
      </c>
      <c r="Z96" s="175">
        <v>13201</v>
      </c>
      <c r="AA96" s="170">
        <v>1449</v>
      </c>
      <c r="AB96" s="171">
        <v>4187</v>
      </c>
      <c r="AC96" s="171">
        <v>4817</v>
      </c>
      <c r="AD96" s="171">
        <v>1425</v>
      </c>
      <c r="AE96" s="171">
        <v>351</v>
      </c>
      <c r="AF96" s="175">
        <v>12229</v>
      </c>
    </row>
    <row r="97" spans="1:32">
      <c r="A97" s="104" t="s">
        <v>8</v>
      </c>
      <c r="B97" s="441" t="s">
        <v>41</v>
      </c>
      <c r="C97" s="169">
        <v>28</v>
      </c>
      <c r="D97" s="168">
        <v>22</v>
      </c>
      <c r="E97" s="168">
        <v>9</v>
      </c>
      <c r="F97" s="168">
        <v>1</v>
      </c>
      <c r="G97" s="168">
        <v>0</v>
      </c>
      <c r="H97" s="174">
        <v>60</v>
      </c>
      <c r="I97" s="169">
        <v>33</v>
      </c>
      <c r="J97" s="168">
        <v>16</v>
      </c>
      <c r="K97" s="168">
        <v>7</v>
      </c>
      <c r="L97" s="168">
        <v>0</v>
      </c>
      <c r="M97" s="168">
        <v>1</v>
      </c>
      <c r="N97" s="174">
        <v>57</v>
      </c>
      <c r="O97" s="169">
        <v>37</v>
      </c>
      <c r="P97" s="168">
        <v>23</v>
      </c>
      <c r="Q97" s="168">
        <v>5</v>
      </c>
      <c r="R97" s="168">
        <v>1</v>
      </c>
      <c r="S97" s="168">
        <v>0</v>
      </c>
      <c r="T97" s="174">
        <v>66</v>
      </c>
      <c r="U97" s="169">
        <v>37</v>
      </c>
      <c r="V97" s="168">
        <v>37</v>
      </c>
      <c r="W97" s="168">
        <v>12</v>
      </c>
      <c r="X97" s="168">
        <v>1</v>
      </c>
      <c r="Y97" s="168">
        <v>0</v>
      </c>
      <c r="Z97" s="174">
        <v>87</v>
      </c>
      <c r="AA97" s="169">
        <v>34</v>
      </c>
      <c r="AB97" s="168">
        <v>34</v>
      </c>
      <c r="AC97" s="168">
        <v>3</v>
      </c>
      <c r="AD97" s="168">
        <v>1</v>
      </c>
      <c r="AE97" s="168">
        <v>1</v>
      </c>
      <c r="AF97" s="174">
        <v>73</v>
      </c>
    </row>
    <row r="98" spans="1:32">
      <c r="A98" s="104"/>
      <c r="B98" s="441" t="s">
        <v>44</v>
      </c>
      <c r="C98" s="169">
        <v>6</v>
      </c>
      <c r="D98" s="168">
        <v>4</v>
      </c>
      <c r="E98" s="168">
        <v>19</v>
      </c>
      <c r="F98" s="168">
        <v>4</v>
      </c>
      <c r="G98" s="168">
        <v>0</v>
      </c>
      <c r="H98" s="174">
        <v>33</v>
      </c>
      <c r="I98" s="169">
        <v>6</v>
      </c>
      <c r="J98" s="168">
        <v>41</v>
      </c>
      <c r="K98" s="168">
        <v>23</v>
      </c>
      <c r="L98" s="168">
        <v>2</v>
      </c>
      <c r="M98" s="168">
        <v>0</v>
      </c>
      <c r="N98" s="174">
        <v>72</v>
      </c>
      <c r="O98" s="169">
        <v>11</v>
      </c>
      <c r="P98" s="168">
        <v>46</v>
      </c>
      <c r="Q98" s="168">
        <v>28</v>
      </c>
      <c r="R98" s="168">
        <v>1</v>
      </c>
      <c r="S98" s="168">
        <v>0</v>
      </c>
      <c r="T98" s="174">
        <v>86</v>
      </c>
      <c r="U98" s="169">
        <v>26</v>
      </c>
      <c r="V98" s="168">
        <v>75</v>
      </c>
      <c r="W98" s="168">
        <v>40</v>
      </c>
      <c r="X98" s="168">
        <v>4</v>
      </c>
      <c r="Y98" s="168">
        <v>0</v>
      </c>
      <c r="Z98" s="174">
        <v>145</v>
      </c>
      <c r="AA98" s="169">
        <v>18</v>
      </c>
      <c r="AB98" s="168">
        <v>41</v>
      </c>
      <c r="AC98" s="168">
        <v>36</v>
      </c>
      <c r="AD98" s="168">
        <v>5</v>
      </c>
      <c r="AE98" s="168">
        <v>0</v>
      </c>
      <c r="AF98" s="174">
        <v>100</v>
      </c>
    </row>
    <row r="99" spans="1:32">
      <c r="A99" s="104"/>
      <c r="B99" s="441" t="s">
        <v>36</v>
      </c>
      <c r="C99" s="169">
        <v>34</v>
      </c>
      <c r="D99" s="168">
        <v>26</v>
      </c>
      <c r="E99" s="168">
        <v>28</v>
      </c>
      <c r="F99" s="168">
        <v>5</v>
      </c>
      <c r="G99" s="168">
        <v>0</v>
      </c>
      <c r="H99" s="174">
        <v>93</v>
      </c>
      <c r="I99" s="169">
        <v>39</v>
      </c>
      <c r="J99" s="168">
        <v>57</v>
      </c>
      <c r="K99" s="168">
        <v>30</v>
      </c>
      <c r="L99" s="168">
        <v>2</v>
      </c>
      <c r="M99" s="168">
        <v>1</v>
      </c>
      <c r="N99" s="174">
        <v>129</v>
      </c>
      <c r="O99" s="169">
        <v>48</v>
      </c>
      <c r="P99" s="168">
        <v>69</v>
      </c>
      <c r="Q99" s="168">
        <v>33</v>
      </c>
      <c r="R99" s="168">
        <v>2</v>
      </c>
      <c r="S99" s="168">
        <v>0</v>
      </c>
      <c r="T99" s="174">
        <v>152</v>
      </c>
      <c r="U99" s="169">
        <v>63</v>
      </c>
      <c r="V99" s="168">
        <v>112</v>
      </c>
      <c r="W99" s="168">
        <v>52</v>
      </c>
      <c r="X99" s="168">
        <v>5</v>
      </c>
      <c r="Y99" s="168">
        <v>0</v>
      </c>
      <c r="Z99" s="174">
        <v>232</v>
      </c>
      <c r="AA99" s="169">
        <v>52</v>
      </c>
      <c r="AB99" s="168">
        <v>75</v>
      </c>
      <c r="AC99" s="168">
        <v>39</v>
      </c>
      <c r="AD99" s="168">
        <v>6</v>
      </c>
      <c r="AE99" s="168">
        <v>1</v>
      </c>
      <c r="AF99" s="174">
        <v>173</v>
      </c>
    </row>
    <row r="100" spans="1:32" ht="26.25">
      <c r="A100" s="448" t="s">
        <v>9</v>
      </c>
      <c r="B100" s="429" t="s">
        <v>180</v>
      </c>
      <c r="C100" s="172">
        <v>0</v>
      </c>
      <c r="D100" s="173">
        <v>0</v>
      </c>
      <c r="E100" s="173">
        <v>0</v>
      </c>
      <c r="F100" s="173">
        <v>0</v>
      </c>
      <c r="G100" s="173">
        <v>0</v>
      </c>
      <c r="H100" s="291">
        <v>0</v>
      </c>
      <c r="I100" s="172">
        <v>0</v>
      </c>
      <c r="J100" s="173">
        <v>1</v>
      </c>
      <c r="K100" s="173">
        <v>0</v>
      </c>
      <c r="L100" s="173">
        <v>0</v>
      </c>
      <c r="M100" s="173">
        <v>0</v>
      </c>
      <c r="N100" s="291">
        <v>1</v>
      </c>
      <c r="O100" s="172">
        <v>0</v>
      </c>
      <c r="P100" s="173">
        <v>0</v>
      </c>
      <c r="Q100" s="173">
        <v>0</v>
      </c>
      <c r="R100" s="173">
        <v>0</v>
      </c>
      <c r="S100" s="173">
        <v>0</v>
      </c>
      <c r="T100" s="291">
        <v>0</v>
      </c>
      <c r="U100" s="172">
        <v>0</v>
      </c>
      <c r="V100" s="173">
        <v>0</v>
      </c>
      <c r="W100" s="173">
        <v>1</v>
      </c>
      <c r="X100" s="173">
        <v>0</v>
      </c>
      <c r="Y100" s="173">
        <v>0</v>
      </c>
      <c r="Z100" s="291">
        <v>1</v>
      </c>
      <c r="AA100" s="172">
        <v>0</v>
      </c>
      <c r="AB100" s="173">
        <v>0</v>
      </c>
      <c r="AC100" s="173">
        <v>0</v>
      </c>
      <c r="AD100" s="173">
        <v>0</v>
      </c>
      <c r="AE100" s="173">
        <v>0</v>
      </c>
      <c r="AF100" s="291">
        <v>0</v>
      </c>
    </row>
    <row r="101" spans="1:32" ht="26.25">
      <c r="A101" s="290"/>
      <c r="B101" s="58" t="s">
        <v>181</v>
      </c>
      <c r="C101" s="169">
        <v>1</v>
      </c>
      <c r="D101" s="168">
        <v>3</v>
      </c>
      <c r="E101" s="168">
        <v>0</v>
      </c>
      <c r="F101" s="168">
        <v>0</v>
      </c>
      <c r="G101" s="168">
        <v>0</v>
      </c>
      <c r="H101" s="174">
        <v>4</v>
      </c>
      <c r="I101" s="169">
        <v>0</v>
      </c>
      <c r="J101" s="168">
        <v>0</v>
      </c>
      <c r="K101" s="168">
        <v>1</v>
      </c>
      <c r="L101" s="168">
        <v>0</v>
      </c>
      <c r="M101" s="168">
        <v>0</v>
      </c>
      <c r="N101" s="174">
        <v>1</v>
      </c>
      <c r="O101" s="169">
        <v>0</v>
      </c>
      <c r="P101" s="168">
        <v>1</v>
      </c>
      <c r="Q101" s="168">
        <v>2</v>
      </c>
      <c r="R101" s="168">
        <v>0</v>
      </c>
      <c r="S101" s="168">
        <v>0</v>
      </c>
      <c r="T101" s="174">
        <v>3</v>
      </c>
      <c r="U101" s="169">
        <v>2</v>
      </c>
      <c r="V101" s="168">
        <v>1</v>
      </c>
      <c r="W101" s="168">
        <v>2</v>
      </c>
      <c r="X101" s="168">
        <v>0</v>
      </c>
      <c r="Y101" s="168">
        <v>0</v>
      </c>
      <c r="Z101" s="174">
        <v>5</v>
      </c>
      <c r="AA101" s="169">
        <v>0</v>
      </c>
      <c r="AB101" s="168">
        <v>3</v>
      </c>
      <c r="AC101" s="168">
        <v>1</v>
      </c>
      <c r="AD101" s="168">
        <v>0</v>
      </c>
      <c r="AE101" s="168">
        <v>0</v>
      </c>
      <c r="AF101" s="174">
        <v>4</v>
      </c>
    </row>
    <row r="102" spans="1:32">
      <c r="A102" s="336"/>
      <c r="B102" s="444" t="s">
        <v>36</v>
      </c>
      <c r="C102" s="170">
        <v>1</v>
      </c>
      <c r="D102" s="171">
        <v>3</v>
      </c>
      <c r="E102" s="171">
        <v>0</v>
      </c>
      <c r="F102" s="171">
        <v>0</v>
      </c>
      <c r="G102" s="171">
        <v>0</v>
      </c>
      <c r="H102" s="175">
        <v>4</v>
      </c>
      <c r="I102" s="170">
        <v>0</v>
      </c>
      <c r="J102" s="171">
        <v>1</v>
      </c>
      <c r="K102" s="171">
        <v>1</v>
      </c>
      <c r="L102" s="171">
        <v>0</v>
      </c>
      <c r="M102" s="171">
        <v>0</v>
      </c>
      <c r="N102" s="175">
        <v>2</v>
      </c>
      <c r="O102" s="170">
        <v>0</v>
      </c>
      <c r="P102" s="171">
        <v>1</v>
      </c>
      <c r="Q102" s="171">
        <v>2</v>
      </c>
      <c r="R102" s="171">
        <v>0</v>
      </c>
      <c r="S102" s="171">
        <v>0</v>
      </c>
      <c r="T102" s="175">
        <v>3</v>
      </c>
      <c r="U102" s="170">
        <v>2</v>
      </c>
      <c r="V102" s="171">
        <v>1</v>
      </c>
      <c r="W102" s="171">
        <v>3</v>
      </c>
      <c r="X102" s="171">
        <v>0</v>
      </c>
      <c r="Y102" s="171">
        <v>0</v>
      </c>
      <c r="Z102" s="175">
        <v>6</v>
      </c>
      <c r="AA102" s="170">
        <v>0</v>
      </c>
      <c r="AB102" s="171">
        <v>3</v>
      </c>
      <c r="AC102" s="171">
        <v>1</v>
      </c>
      <c r="AD102" s="171">
        <v>0</v>
      </c>
      <c r="AE102" s="171">
        <v>0</v>
      </c>
      <c r="AF102" s="175">
        <v>4</v>
      </c>
    </row>
    <row r="103" spans="1:32" ht="26.25">
      <c r="A103" s="452" t="s">
        <v>10</v>
      </c>
      <c r="B103" s="440" t="s">
        <v>182</v>
      </c>
      <c r="C103" s="179">
        <v>3</v>
      </c>
      <c r="D103" s="178">
        <v>2</v>
      </c>
      <c r="E103" s="178">
        <v>3</v>
      </c>
      <c r="F103" s="178">
        <v>1</v>
      </c>
      <c r="G103" s="178">
        <v>0</v>
      </c>
      <c r="H103" s="180">
        <v>9</v>
      </c>
      <c r="I103" s="179">
        <v>0</v>
      </c>
      <c r="J103" s="178">
        <v>4</v>
      </c>
      <c r="K103" s="178">
        <v>2</v>
      </c>
      <c r="L103" s="178">
        <v>0</v>
      </c>
      <c r="M103" s="178">
        <v>0</v>
      </c>
      <c r="N103" s="180">
        <v>6</v>
      </c>
      <c r="O103" s="179">
        <v>0</v>
      </c>
      <c r="P103" s="178">
        <v>7</v>
      </c>
      <c r="Q103" s="178">
        <v>3</v>
      </c>
      <c r="R103" s="178">
        <v>0</v>
      </c>
      <c r="S103" s="178">
        <v>1</v>
      </c>
      <c r="T103" s="180">
        <v>11</v>
      </c>
      <c r="U103" s="179">
        <v>2</v>
      </c>
      <c r="V103" s="178">
        <v>3</v>
      </c>
      <c r="W103" s="178">
        <v>6</v>
      </c>
      <c r="X103" s="178">
        <v>1</v>
      </c>
      <c r="Y103" s="178">
        <v>1</v>
      </c>
      <c r="Z103" s="180">
        <v>13</v>
      </c>
      <c r="AA103" s="179">
        <v>2</v>
      </c>
      <c r="AB103" s="178">
        <v>2</v>
      </c>
      <c r="AC103" s="178">
        <v>12</v>
      </c>
      <c r="AD103" s="178">
        <v>2</v>
      </c>
      <c r="AE103" s="178">
        <v>1</v>
      </c>
      <c r="AF103" s="180">
        <v>19</v>
      </c>
    </row>
    <row r="104" spans="1:32">
      <c r="A104" s="452" t="s">
        <v>11</v>
      </c>
      <c r="B104" s="440" t="s">
        <v>54</v>
      </c>
      <c r="C104" s="179">
        <v>0</v>
      </c>
      <c r="D104" s="178">
        <v>0</v>
      </c>
      <c r="E104" s="178">
        <v>0</v>
      </c>
      <c r="F104" s="178">
        <v>0</v>
      </c>
      <c r="G104" s="178">
        <v>0</v>
      </c>
      <c r="H104" s="180">
        <v>0</v>
      </c>
      <c r="I104" s="179">
        <v>0</v>
      </c>
      <c r="J104" s="178">
        <v>0</v>
      </c>
      <c r="K104" s="178">
        <v>0</v>
      </c>
      <c r="L104" s="178">
        <v>0</v>
      </c>
      <c r="M104" s="178">
        <v>0</v>
      </c>
      <c r="N104" s="180">
        <v>0</v>
      </c>
      <c r="O104" s="179">
        <v>1</v>
      </c>
      <c r="P104" s="178">
        <v>0</v>
      </c>
      <c r="Q104" s="178">
        <v>0</v>
      </c>
      <c r="R104" s="178">
        <v>0</v>
      </c>
      <c r="S104" s="178">
        <v>0</v>
      </c>
      <c r="T104" s="180">
        <v>1</v>
      </c>
      <c r="U104" s="179">
        <v>0</v>
      </c>
      <c r="V104" s="178">
        <v>0</v>
      </c>
      <c r="W104" s="178">
        <v>0</v>
      </c>
      <c r="X104" s="178">
        <v>0</v>
      </c>
      <c r="Y104" s="178">
        <v>0</v>
      </c>
      <c r="Z104" s="180">
        <v>0</v>
      </c>
      <c r="AA104" s="179">
        <v>0</v>
      </c>
      <c r="AB104" s="178">
        <v>0</v>
      </c>
      <c r="AC104" s="178">
        <v>0</v>
      </c>
      <c r="AD104" s="178">
        <v>0</v>
      </c>
      <c r="AE104" s="178">
        <v>0</v>
      </c>
      <c r="AF104" s="180">
        <v>0</v>
      </c>
    </row>
    <row r="105" spans="1:32" ht="26.25">
      <c r="A105" s="452" t="s">
        <v>12</v>
      </c>
      <c r="B105" s="440" t="s">
        <v>12</v>
      </c>
      <c r="C105" s="179">
        <v>0</v>
      </c>
      <c r="D105" s="178">
        <v>0</v>
      </c>
      <c r="E105" s="178">
        <v>0</v>
      </c>
      <c r="F105" s="178">
        <v>0</v>
      </c>
      <c r="G105" s="178">
        <v>0</v>
      </c>
      <c r="H105" s="180">
        <v>0</v>
      </c>
      <c r="I105" s="179">
        <v>1</v>
      </c>
      <c r="J105" s="178">
        <v>1</v>
      </c>
      <c r="K105" s="178">
        <v>1</v>
      </c>
      <c r="L105" s="178">
        <v>0</v>
      </c>
      <c r="M105" s="178">
        <v>0</v>
      </c>
      <c r="N105" s="180">
        <v>3</v>
      </c>
      <c r="O105" s="179">
        <v>0</v>
      </c>
      <c r="P105" s="178">
        <v>0</v>
      </c>
      <c r="Q105" s="178">
        <v>0</v>
      </c>
      <c r="R105" s="178">
        <v>0</v>
      </c>
      <c r="S105" s="178">
        <v>0</v>
      </c>
      <c r="T105" s="180">
        <v>0</v>
      </c>
      <c r="U105" s="179">
        <v>1</v>
      </c>
      <c r="V105" s="178">
        <v>0</v>
      </c>
      <c r="W105" s="178">
        <v>1</v>
      </c>
      <c r="X105" s="178">
        <v>0</v>
      </c>
      <c r="Y105" s="178">
        <v>0</v>
      </c>
      <c r="Z105" s="180">
        <v>2</v>
      </c>
      <c r="AA105" s="179">
        <v>0</v>
      </c>
      <c r="AB105" s="178">
        <v>1</v>
      </c>
      <c r="AC105" s="178">
        <v>0</v>
      </c>
      <c r="AD105" s="178">
        <v>0</v>
      </c>
      <c r="AE105" s="178">
        <v>0</v>
      </c>
      <c r="AF105" s="180">
        <v>1</v>
      </c>
    </row>
    <row r="106" spans="1:32">
      <c r="A106" s="452" t="s">
        <v>13</v>
      </c>
      <c r="B106" s="440" t="s">
        <v>60</v>
      </c>
      <c r="C106" s="179">
        <v>1</v>
      </c>
      <c r="D106" s="178">
        <v>0</v>
      </c>
      <c r="E106" s="178">
        <v>0</v>
      </c>
      <c r="F106" s="178">
        <v>1</v>
      </c>
      <c r="G106" s="178">
        <v>0</v>
      </c>
      <c r="H106" s="180">
        <v>2</v>
      </c>
      <c r="I106" s="179">
        <v>0</v>
      </c>
      <c r="J106" s="178">
        <v>0</v>
      </c>
      <c r="K106" s="178">
        <v>0</v>
      </c>
      <c r="L106" s="178">
        <v>1</v>
      </c>
      <c r="M106" s="178">
        <v>0</v>
      </c>
      <c r="N106" s="180">
        <v>1</v>
      </c>
      <c r="O106" s="179">
        <v>0</v>
      </c>
      <c r="P106" s="178">
        <v>1</v>
      </c>
      <c r="Q106" s="178">
        <v>0</v>
      </c>
      <c r="R106" s="178">
        <v>0</v>
      </c>
      <c r="S106" s="178">
        <v>0</v>
      </c>
      <c r="T106" s="180">
        <v>1</v>
      </c>
      <c r="U106" s="179">
        <v>0</v>
      </c>
      <c r="V106" s="178">
        <v>0</v>
      </c>
      <c r="W106" s="178">
        <v>0</v>
      </c>
      <c r="X106" s="178">
        <v>0</v>
      </c>
      <c r="Y106" s="178">
        <v>0</v>
      </c>
      <c r="Z106" s="180">
        <v>0</v>
      </c>
      <c r="AA106" s="179">
        <v>1</v>
      </c>
      <c r="AB106" s="178">
        <v>0</v>
      </c>
      <c r="AC106" s="178">
        <v>1</v>
      </c>
      <c r="AD106" s="178">
        <v>0</v>
      </c>
      <c r="AE106" s="178">
        <v>0</v>
      </c>
      <c r="AF106" s="180">
        <v>2</v>
      </c>
    </row>
    <row r="107" spans="1:32">
      <c r="A107" s="452" t="s">
        <v>14</v>
      </c>
      <c r="B107" s="440" t="s">
        <v>66</v>
      </c>
      <c r="C107" s="179">
        <v>0</v>
      </c>
      <c r="D107" s="178">
        <v>0</v>
      </c>
      <c r="E107" s="178">
        <v>0</v>
      </c>
      <c r="F107" s="178">
        <v>0</v>
      </c>
      <c r="G107" s="178">
        <v>0</v>
      </c>
      <c r="H107" s="180">
        <v>0</v>
      </c>
      <c r="I107" s="179">
        <v>0</v>
      </c>
      <c r="J107" s="178">
        <v>0</v>
      </c>
      <c r="K107" s="178">
        <v>0</v>
      </c>
      <c r="L107" s="178">
        <v>0</v>
      </c>
      <c r="M107" s="178">
        <v>0</v>
      </c>
      <c r="N107" s="180">
        <v>0</v>
      </c>
      <c r="O107" s="179">
        <v>0</v>
      </c>
      <c r="P107" s="178">
        <v>0</v>
      </c>
      <c r="Q107" s="178">
        <v>0</v>
      </c>
      <c r="R107" s="178">
        <v>0</v>
      </c>
      <c r="S107" s="178">
        <v>0</v>
      </c>
      <c r="T107" s="180">
        <v>0</v>
      </c>
      <c r="U107" s="179">
        <v>0</v>
      </c>
      <c r="V107" s="178">
        <v>0</v>
      </c>
      <c r="W107" s="178">
        <v>1</v>
      </c>
      <c r="X107" s="178">
        <v>0</v>
      </c>
      <c r="Y107" s="178">
        <v>0</v>
      </c>
      <c r="Z107" s="180">
        <v>1</v>
      </c>
      <c r="AA107" s="179">
        <v>0</v>
      </c>
      <c r="AB107" s="178">
        <v>0</v>
      </c>
      <c r="AC107" s="178">
        <v>0</v>
      </c>
      <c r="AD107" s="178">
        <v>0</v>
      </c>
      <c r="AE107" s="178">
        <v>0</v>
      </c>
      <c r="AF107" s="180">
        <v>0</v>
      </c>
    </row>
    <row r="108" spans="1:32" ht="33" customHeight="1">
      <c r="A108" s="452" t="s">
        <v>16</v>
      </c>
      <c r="B108" s="440" t="s">
        <v>186</v>
      </c>
      <c r="C108" s="179">
        <v>1</v>
      </c>
      <c r="D108" s="178">
        <v>0</v>
      </c>
      <c r="E108" s="178">
        <v>0</v>
      </c>
      <c r="F108" s="178">
        <v>0</v>
      </c>
      <c r="G108" s="178">
        <v>0</v>
      </c>
      <c r="H108" s="180">
        <v>1</v>
      </c>
      <c r="I108" s="179">
        <v>1</v>
      </c>
      <c r="J108" s="178">
        <v>1</v>
      </c>
      <c r="K108" s="178">
        <v>1</v>
      </c>
      <c r="L108" s="178">
        <v>0</v>
      </c>
      <c r="M108" s="178">
        <v>0</v>
      </c>
      <c r="N108" s="180">
        <v>3</v>
      </c>
      <c r="O108" s="179">
        <v>1</v>
      </c>
      <c r="P108" s="178">
        <v>0</v>
      </c>
      <c r="Q108" s="178">
        <v>0</v>
      </c>
      <c r="R108" s="178">
        <v>0</v>
      </c>
      <c r="S108" s="178">
        <v>0</v>
      </c>
      <c r="T108" s="180">
        <v>1</v>
      </c>
      <c r="U108" s="179">
        <v>1</v>
      </c>
      <c r="V108" s="178">
        <v>1</v>
      </c>
      <c r="W108" s="178">
        <v>0</v>
      </c>
      <c r="X108" s="178">
        <v>0</v>
      </c>
      <c r="Y108" s="178">
        <v>0</v>
      </c>
      <c r="Z108" s="180">
        <v>2</v>
      </c>
      <c r="AA108" s="179">
        <v>1</v>
      </c>
      <c r="AB108" s="178">
        <v>0</v>
      </c>
      <c r="AC108" s="178">
        <v>0</v>
      </c>
      <c r="AD108" s="178">
        <v>0</v>
      </c>
      <c r="AE108" s="178">
        <v>0</v>
      </c>
      <c r="AF108" s="180">
        <v>1</v>
      </c>
    </row>
    <row r="109" spans="1:32">
      <c r="A109" s="452" t="s">
        <v>17</v>
      </c>
      <c r="B109" s="440" t="s">
        <v>89</v>
      </c>
      <c r="C109" s="179">
        <v>69</v>
      </c>
      <c r="D109" s="178">
        <v>215</v>
      </c>
      <c r="E109" s="178">
        <v>577</v>
      </c>
      <c r="F109" s="178">
        <v>360</v>
      </c>
      <c r="G109" s="178">
        <v>91</v>
      </c>
      <c r="H109" s="180">
        <v>1312</v>
      </c>
      <c r="I109" s="179">
        <v>47</v>
      </c>
      <c r="J109" s="178">
        <v>334</v>
      </c>
      <c r="K109" s="178">
        <v>643</v>
      </c>
      <c r="L109" s="178">
        <v>345</v>
      </c>
      <c r="M109" s="178">
        <v>90</v>
      </c>
      <c r="N109" s="180">
        <v>1459</v>
      </c>
      <c r="O109" s="179">
        <v>53</v>
      </c>
      <c r="P109" s="178">
        <v>288</v>
      </c>
      <c r="Q109" s="178">
        <v>523</v>
      </c>
      <c r="R109" s="178">
        <v>358</v>
      </c>
      <c r="S109" s="178">
        <v>89</v>
      </c>
      <c r="T109" s="180">
        <v>1311</v>
      </c>
      <c r="U109" s="179">
        <v>49</v>
      </c>
      <c r="V109" s="178">
        <v>299</v>
      </c>
      <c r="W109" s="178">
        <v>724</v>
      </c>
      <c r="X109" s="178">
        <v>487</v>
      </c>
      <c r="Y109" s="178">
        <v>104</v>
      </c>
      <c r="Z109" s="180">
        <v>1663</v>
      </c>
      <c r="AA109" s="179">
        <v>48</v>
      </c>
      <c r="AB109" s="178">
        <v>250</v>
      </c>
      <c r="AC109" s="178">
        <v>566</v>
      </c>
      <c r="AD109" s="178">
        <v>469</v>
      </c>
      <c r="AE109" s="178">
        <v>107</v>
      </c>
      <c r="AF109" s="180">
        <v>1440</v>
      </c>
    </row>
    <row r="110" spans="1:32">
      <c r="A110" s="104" t="s">
        <v>18</v>
      </c>
      <c r="B110" s="441" t="s">
        <v>97</v>
      </c>
      <c r="C110" s="169">
        <v>1</v>
      </c>
      <c r="D110" s="168">
        <v>3</v>
      </c>
      <c r="E110" s="168">
        <v>0</v>
      </c>
      <c r="F110" s="168">
        <v>0</v>
      </c>
      <c r="G110" s="168">
        <v>2</v>
      </c>
      <c r="H110" s="174">
        <v>6</v>
      </c>
      <c r="I110" s="169">
        <v>2</v>
      </c>
      <c r="J110" s="168">
        <v>1</v>
      </c>
      <c r="K110" s="168">
        <v>1</v>
      </c>
      <c r="L110" s="168">
        <v>0</v>
      </c>
      <c r="M110" s="168">
        <v>0</v>
      </c>
      <c r="N110" s="174">
        <v>4</v>
      </c>
      <c r="O110" s="169">
        <v>0</v>
      </c>
      <c r="P110" s="168">
        <v>3</v>
      </c>
      <c r="Q110" s="168">
        <v>1</v>
      </c>
      <c r="R110" s="168">
        <v>2</v>
      </c>
      <c r="S110" s="168">
        <v>1</v>
      </c>
      <c r="T110" s="174">
        <v>7</v>
      </c>
      <c r="U110" s="169">
        <v>2</v>
      </c>
      <c r="V110" s="168">
        <v>7</v>
      </c>
      <c r="W110" s="168">
        <v>2</v>
      </c>
      <c r="X110" s="168">
        <v>1</v>
      </c>
      <c r="Y110" s="168">
        <v>0</v>
      </c>
      <c r="Z110" s="174">
        <v>12</v>
      </c>
      <c r="AA110" s="169">
        <v>0</v>
      </c>
      <c r="AB110" s="168">
        <v>1</v>
      </c>
      <c r="AC110" s="168">
        <v>2</v>
      </c>
      <c r="AD110" s="168">
        <v>0</v>
      </c>
      <c r="AE110" s="168">
        <v>0</v>
      </c>
      <c r="AF110" s="174">
        <v>3</v>
      </c>
    </row>
    <row r="111" spans="1:32">
      <c r="A111" s="104"/>
      <c r="B111" s="441" t="s">
        <v>108</v>
      </c>
      <c r="C111" s="169">
        <v>0</v>
      </c>
      <c r="D111" s="168">
        <v>0</v>
      </c>
      <c r="E111" s="168">
        <v>0</v>
      </c>
      <c r="F111" s="168">
        <v>0</v>
      </c>
      <c r="G111" s="168">
        <v>0</v>
      </c>
      <c r="H111" s="174">
        <v>0</v>
      </c>
      <c r="I111" s="169">
        <v>0</v>
      </c>
      <c r="J111" s="168">
        <v>0</v>
      </c>
      <c r="K111" s="168">
        <v>0</v>
      </c>
      <c r="L111" s="168">
        <v>0</v>
      </c>
      <c r="M111" s="168">
        <v>0</v>
      </c>
      <c r="N111" s="174">
        <v>0</v>
      </c>
      <c r="O111" s="169">
        <v>0</v>
      </c>
      <c r="P111" s="168">
        <v>0</v>
      </c>
      <c r="Q111" s="168">
        <v>0</v>
      </c>
      <c r="R111" s="168">
        <v>0</v>
      </c>
      <c r="S111" s="168">
        <v>0</v>
      </c>
      <c r="T111" s="174">
        <v>0</v>
      </c>
      <c r="U111" s="169">
        <v>0</v>
      </c>
      <c r="V111" s="168">
        <v>0</v>
      </c>
      <c r="W111" s="168">
        <v>0</v>
      </c>
      <c r="X111" s="168">
        <v>0</v>
      </c>
      <c r="Y111" s="168">
        <v>1</v>
      </c>
      <c r="Z111" s="174">
        <v>1</v>
      </c>
      <c r="AA111" s="169">
        <v>0</v>
      </c>
      <c r="AB111" s="168">
        <v>0</v>
      </c>
      <c r="AC111" s="168">
        <v>0</v>
      </c>
      <c r="AD111" s="168">
        <v>0</v>
      </c>
      <c r="AE111" s="168">
        <v>0</v>
      </c>
      <c r="AF111" s="174">
        <v>0</v>
      </c>
    </row>
    <row r="112" spans="1:32">
      <c r="A112" s="446"/>
      <c r="B112" s="488" t="s">
        <v>36</v>
      </c>
      <c r="C112" s="170">
        <v>1</v>
      </c>
      <c r="D112" s="171">
        <v>3</v>
      </c>
      <c r="E112" s="171">
        <v>0</v>
      </c>
      <c r="F112" s="171">
        <v>0</v>
      </c>
      <c r="G112" s="171">
        <v>2</v>
      </c>
      <c r="H112" s="175">
        <v>6</v>
      </c>
      <c r="I112" s="170">
        <v>2</v>
      </c>
      <c r="J112" s="171">
        <v>1</v>
      </c>
      <c r="K112" s="171">
        <v>1</v>
      </c>
      <c r="L112" s="171">
        <v>0</v>
      </c>
      <c r="M112" s="171">
        <v>0</v>
      </c>
      <c r="N112" s="175">
        <v>4</v>
      </c>
      <c r="O112" s="170">
        <v>0</v>
      </c>
      <c r="P112" s="171">
        <v>3</v>
      </c>
      <c r="Q112" s="171">
        <v>1</v>
      </c>
      <c r="R112" s="171">
        <v>2</v>
      </c>
      <c r="S112" s="171">
        <v>1</v>
      </c>
      <c r="T112" s="175">
        <v>7</v>
      </c>
      <c r="U112" s="170">
        <v>2</v>
      </c>
      <c r="V112" s="171">
        <v>7</v>
      </c>
      <c r="W112" s="171">
        <v>2</v>
      </c>
      <c r="X112" s="171">
        <v>1</v>
      </c>
      <c r="Y112" s="171">
        <v>1</v>
      </c>
      <c r="Z112" s="175">
        <v>13</v>
      </c>
      <c r="AA112" s="170">
        <v>0</v>
      </c>
      <c r="AB112" s="171">
        <v>1</v>
      </c>
      <c r="AC112" s="171">
        <v>2</v>
      </c>
      <c r="AD112" s="171">
        <v>0</v>
      </c>
      <c r="AE112" s="171">
        <v>0</v>
      </c>
      <c r="AF112" s="175">
        <v>3</v>
      </c>
    </row>
    <row r="113" spans="1:32" ht="33" customHeight="1">
      <c r="A113" s="104" t="s">
        <v>20</v>
      </c>
      <c r="B113" s="441" t="s">
        <v>118</v>
      </c>
      <c r="C113" s="169">
        <v>0</v>
      </c>
      <c r="D113" s="168">
        <v>1</v>
      </c>
      <c r="E113" s="168">
        <v>0</v>
      </c>
      <c r="F113" s="168">
        <v>0</v>
      </c>
      <c r="G113" s="168">
        <v>0</v>
      </c>
      <c r="H113" s="174">
        <v>1</v>
      </c>
      <c r="I113" s="169">
        <v>0</v>
      </c>
      <c r="J113" s="168">
        <v>0</v>
      </c>
      <c r="K113" s="168">
        <v>0</v>
      </c>
      <c r="L113" s="168">
        <v>0</v>
      </c>
      <c r="M113" s="168">
        <v>0</v>
      </c>
      <c r="N113" s="174">
        <v>0</v>
      </c>
      <c r="O113" s="169">
        <v>0</v>
      </c>
      <c r="P113" s="168">
        <v>0</v>
      </c>
      <c r="Q113" s="168">
        <v>0</v>
      </c>
      <c r="R113" s="168">
        <v>0</v>
      </c>
      <c r="S113" s="168">
        <v>0</v>
      </c>
      <c r="T113" s="174">
        <v>0</v>
      </c>
      <c r="U113" s="169">
        <v>0</v>
      </c>
      <c r="V113" s="168">
        <v>0</v>
      </c>
      <c r="W113" s="168">
        <v>0</v>
      </c>
      <c r="X113" s="168">
        <v>0</v>
      </c>
      <c r="Y113" s="168">
        <v>0</v>
      </c>
      <c r="Z113" s="174">
        <v>0</v>
      </c>
      <c r="AA113" s="169">
        <v>0</v>
      </c>
      <c r="AB113" s="168">
        <v>0</v>
      </c>
      <c r="AC113" s="168">
        <v>0</v>
      </c>
      <c r="AD113" s="168">
        <v>0</v>
      </c>
      <c r="AE113" s="168">
        <v>0</v>
      </c>
      <c r="AF113" s="174">
        <v>0</v>
      </c>
    </row>
    <row r="114" spans="1:32">
      <c r="A114" s="104"/>
      <c r="B114" s="441" t="s">
        <v>121</v>
      </c>
      <c r="C114" s="169">
        <v>1</v>
      </c>
      <c r="D114" s="168">
        <v>1</v>
      </c>
      <c r="E114" s="168">
        <v>0</v>
      </c>
      <c r="F114" s="168">
        <v>0</v>
      </c>
      <c r="G114" s="168">
        <v>0</v>
      </c>
      <c r="H114" s="174">
        <v>2</v>
      </c>
      <c r="I114" s="169">
        <v>0</v>
      </c>
      <c r="J114" s="168">
        <v>1</v>
      </c>
      <c r="K114" s="168">
        <v>0</v>
      </c>
      <c r="L114" s="168">
        <v>0</v>
      </c>
      <c r="M114" s="168">
        <v>0</v>
      </c>
      <c r="N114" s="174">
        <v>1</v>
      </c>
      <c r="O114" s="169">
        <v>0</v>
      </c>
      <c r="P114" s="168">
        <v>0</v>
      </c>
      <c r="Q114" s="168">
        <v>1</v>
      </c>
      <c r="R114" s="168">
        <v>1</v>
      </c>
      <c r="S114" s="168">
        <v>0</v>
      </c>
      <c r="T114" s="174">
        <v>2</v>
      </c>
      <c r="U114" s="169">
        <v>0</v>
      </c>
      <c r="V114" s="168">
        <v>0</v>
      </c>
      <c r="W114" s="168">
        <v>0</v>
      </c>
      <c r="X114" s="168">
        <v>1</v>
      </c>
      <c r="Y114" s="168">
        <v>0</v>
      </c>
      <c r="Z114" s="174">
        <v>1</v>
      </c>
      <c r="AA114" s="169">
        <v>0</v>
      </c>
      <c r="AB114" s="168">
        <v>0</v>
      </c>
      <c r="AC114" s="168">
        <v>0</v>
      </c>
      <c r="AD114" s="168">
        <v>0</v>
      </c>
      <c r="AE114" s="168">
        <v>0</v>
      </c>
      <c r="AF114" s="174">
        <v>0</v>
      </c>
    </row>
    <row r="115" spans="1:32" ht="26.25">
      <c r="A115" s="104"/>
      <c r="B115" s="441" t="s">
        <v>188</v>
      </c>
      <c r="C115" s="169">
        <v>655</v>
      </c>
      <c r="D115" s="168">
        <v>924</v>
      </c>
      <c r="E115" s="168">
        <v>1322</v>
      </c>
      <c r="F115" s="168">
        <v>512</v>
      </c>
      <c r="G115" s="168">
        <v>381</v>
      </c>
      <c r="H115" s="174">
        <v>3794</v>
      </c>
      <c r="I115" s="169">
        <v>583</v>
      </c>
      <c r="J115" s="168">
        <v>1447</v>
      </c>
      <c r="K115" s="168">
        <v>1113</v>
      </c>
      <c r="L115" s="168">
        <v>520</v>
      </c>
      <c r="M115" s="168">
        <v>373</v>
      </c>
      <c r="N115" s="174">
        <v>4036</v>
      </c>
      <c r="O115" s="169">
        <v>619</v>
      </c>
      <c r="P115" s="168">
        <v>1472</v>
      </c>
      <c r="Q115" s="168">
        <v>1104</v>
      </c>
      <c r="R115" s="168">
        <v>646</v>
      </c>
      <c r="S115" s="168">
        <v>342</v>
      </c>
      <c r="T115" s="174">
        <v>4183</v>
      </c>
      <c r="U115" s="169">
        <v>722</v>
      </c>
      <c r="V115" s="168">
        <v>1803</v>
      </c>
      <c r="W115" s="168">
        <v>1510</v>
      </c>
      <c r="X115" s="168">
        <v>1196</v>
      </c>
      <c r="Y115" s="168">
        <v>560</v>
      </c>
      <c r="Z115" s="174">
        <v>5791</v>
      </c>
      <c r="AA115" s="169">
        <v>736</v>
      </c>
      <c r="AB115" s="168">
        <v>1681</v>
      </c>
      <c r="AC115" s="168">
        <v>1434</v>
      </c>
      <c r="AD115" s="168">
        <v>1437</v>
      </c>
      <c r="AE115" s="168">
        <v>553</v>
      </c>
      <c r="AF115" s="174">
        <v>5841</v>
      </c>
    </row>
    <row r="116" spans="1:32">
      <c r="A116" s="104"/>
      <c r="B116" s="441" t="s">
        <v>176</v>
      </c>
      <c r="C116" s="169">
        <v>0</v>
      </c>
      <c r="D116" s="168">
        <v>1</v>
      </c>
      <c r="E116" s="168">
        <v>10</v>
      </c>
      <c r="F116" s="168">
        <v>3</v>
      </c>
      <c r="G116" s="168">
        <v>2</v>
      </c>
      <c r="H116" s="174">
        <v>16</v>
      </c>
      <c r="I116" s="169">
        <v>2</v>
      </c>
      <c r="J116" s="168">
        <v>4</v>
      </c>
      <c r="K116" s="168">
        <v>3</v>
      </c>
      <c r="L116" s="168">
        <v>2</v>
      </c>
      <c r="M116" s="168">
        <v>0</v>
      </c>
      <c r="N116" s="174">
        <v>11</v>
      </c>
      <c r="O116" s="169">
        <v>4</v>
      </c>
      <c r="P116" s="168">
        <v>3</v>
      </c>
      <c r="Q116" s="168">
        <v>7</v>
      </c>
      <c r="R116" s="168">
        <v>1</v>
      </c>
      <c r="S116" s="168">
        <v>0</v>
      </c>
      <c r="T116" s="174">
        <v>15</v>
      </c>
      <c r="U116" s="169">
        <v>1</v>
      </c>
      <c r="V116" s="168">
        <v>3</v>
      </c>
      <c r="W116" s="168">
        <v>7</v>
      </c>
      <c r="X116" s="168">
        <v>2</v>
      </c>
      <c r="Y116" s="168">
        <v>3</v>
      </c>
      <c r="Z116" s="174">
        <v>16</v>
      </c>
      <c r="AA116" s="169">
        <v>1</v>
      </c>
      <c r="AB116" s="168">
        <v>2</v>
      </c>
      <c r="AC116" s="168">
        <v>2</v>
      </c>
      <c r="AD116" s="168">
        <v>5</v>
      </c>
      <c r="AE116" s="168">
        <v>0</v>
      </c>
      <c r="AF116" s="174">
        <v>10</v>
      </c>
    </row>
    <row r="117" spans="1:32">
      <c r="A117" s="336"/>
      <c r="B117" s="444" t="s">
        <v>36</v>
      </c>
      <c r="C117" s="170">
        <v>656</v>
      </c>
      <c r="D117" s="171">
        <v>927</v>
      </c>
      <c r="E117" s="171">
        <v>1332</v>
      </c>
      <c r="F117" s="171">
        <v>515</v>
      </c>
      <c r="G117" s="171">
        <v>383</v>
      </c>
      <c r="H117" s="175">
        <v>3813</v>
      </c>
      <c r="I117" s="170">
        <v>585</v>
      </c>
      <c r="J117" s="171">
        <v>1452</v>
      </c>
      <c r="K117" s="171">
        <v>1116</v>
      </c>
      <c r="L117" s="171">
        <v>522</v>
      </c>
      <c r="M117" s="171">
        <v>373</v>
      </c>
      <c r="N117" s="175">
        <v>4048</v>
      </c>
      <c r="O117" s="170">
        <v>623</v>
      </c>
      <c r="P117" s="171">
        <v>1475</v>
      </c>
      <c r="Q117" s="171">
        <v>1112</v>
      </c>
      <c r="R117" s="171">
        <v>648</v>
      </c>
      <c r="S117" s="171">
        <v>342</v>
      </c>
      <c r="T117" s="175">
        <v>4200</v>
      </c>
      <c r="U117" s="170">
        <v>723</v>
      </c>
      <c r="V117" s="171">
        <v>1806</v>
      </c>
      <c r="W117" s="171">
        <v>1517</v>
      </c>
      <c r="X117" s="171">
        <v>1199</v>
      </c>
      <c r="Y117" s="171">
        <v>563</v>
      </c>
      <c r="Z117" s="175">
        <v>5808</v>
      </c>
      <c r="AA117" s="170">
        <v>737</v>
      </c>
      <c r="AB117" s="171">
        <v>1683</v>
      </c>
      <c r="AC117" s="171">
        <v>1436</v>
      </c>
      <c r="AD117" s="171">
        <v>1442</v>
      </c>
      <c r="AE117" s="171">
        <v>553</v>
      </c>
      <c r="AF117" s="175">
        <v>5851</v>
      </c>
    </row>
    <row r="118" spans="1:32">
      <c r="A118" s="336" t="s">
        <v>21</v>
      </c>
      <c r="B118" s="444" t="s">
        <v>178</v>
      </c>
      <c r="C118" s="170">
        <v>0</v>
      </c>
      <c r="D118" s="171">
        <v>0</v>
      </c>
      <c r="E118" s="171">
        <v>0</v>
      </c>
      <c r="F118" s="171">
        <v>0</v>
      </c>
      <c r="G118" s="171">
        <v>0</v>
      </c>
      <c r="H118" s="175">
        <v>0</v>
      </c>
      <c r="I118" s="170">
        <v>0</v>
      </c>
      <c r="J118" s="171">
        <v>0</v>
      </c>
      <c r="K118" s="171">
        <v>0</v>
      </c>
      <c r="L118" s="171">
        <v>0</v>
      </c>
      <c r="M118" s="171">
        <v>0</v>
      </c>
      <c r="N118" s="175">
        <v>0</v>
      </c>
      <c r="O118" s="170">
        <v>0</v>
      </c>
      <c r="P118" s="171">
        <v>0</v>
      </c>
      <c r="Q118" s="171">
        <v>0</v>
      </c>
      <c r="R118" s="171">
        <v>0</v>
      </c>
      <c r="S118" s="171">
        <v>0</v>
      </c>
      <c r="T118" s="175">
        <v>0</v>
      </c>
      <c r="U118" s="170">
        <v>0</v>
      </c>
      <c r="V118" s="171">
        <v>1</v>
      </c>
      <c r="W118" s="171">
        <v>0</v>
      </c>
      <c r="X118" s="171">
        <v>0</v>
      </c>
      <c r="Y118" s="171">
        <v>0</v>
      </c>
      <c r="Z118" s="175">
        <v>1</v>
      </c>
      <c r="AA118" s="170">
        <v>0</v>
      </c>
      <c r="AB118" s="171">
        <v>0</v>
      </c>
      <c r="AC118" s="171">
        <v>0</v>
      </c>
      <c r="AD118" s="171">
        <v>0</v>
      </c>
      <c r="AE118" s="171">
        <v>0</v>
      </c>
      <c r="AF118" s="175">
        <v>0</v>
      </c>
    </row>
    <row r="119" spans="1:32">
      <c r="A119" s="459" t="s">
        <v>36</v>
      </c>
      <c r="B119" s="454"/>
      <c r="C119" s="179">
        <v>2131</v>
      </c>
      <c r="D119" s="178">
        <v>3856</v>
      </c>
      <c r="E119" s="178">
        <v>7129</v>
      </c>
      <c r="F119" s="178">
        <v>1722</v>
      </c>
      <c r="G119" s="178">
        <v>685</v>
      </c>
      <c r="H119" s="180">
        <v>15523</v>
      </c>
      <c r="I119" s="179">
        <v>1998</v>
      </c>
      <c r="J119" s="178">
        <v>6064</v>
      </c>
      <c r="K119" s="178">
        <v>6146</v>
      </c>
      <c r="L119" s="178">
        <v>1543</v>
      </c>
      <c r="M119" s="178">
        <v>653</v>
      </c>
      <c r="N119" s="180">
        <v>16404</v>
      </c>
      <c r="O119" s="179">
        <v>2051</v>
      </c>
      <c r="P119" s="178">
        <v>5889</v>
      </c>
      <c r="Q119" s="178">
        <v>5406</v>
      </c>
      <c r="R119" s="178">
        <v>1805</v>
      </c>
      <c r="S119" s="178">
        <v>592</v>
      </c>
      <c r="T119" s="180">
        <v>15743</v>
      </c>
      <c r="U119" s="179">
        <v>2414</v>
      </c>
      <c r="V119" s="178">
        <v>7176</v>
      </c>
      <c r="W119" s="178">
        <v>7462</v>
      </c>
      <c r="X119" s="178">
        <v>2949</v>
      </c>
      <c r="Y119" s="178">
        <v>942</v>
      </c>
      <c r="Z119" s="180">
        <v>20943</v>
      </c>
      <c r="AA119" s="179">
        <v>2290</v>
      </c>
      <c r="AB119" s="178">
        <v>6202</v>
      </c>
      <c r="AC119" s="178">
        <v>6874</v>
      </c>
      <c r="AD119" s="178">
        <v>3344</v>
      </c>
      <c r="AE119" s="178">
        <v>1013</v>
      </c>
      <c r="AF119" s="180">
        <v>19723</v>
      </c>
    </row>
    <row r="120" spans="1:32">
      <c r="A120" s="33"/>
      <c r="B120" s="167"/>
      <c r="C120" s="169"/>
      <c r="D120" s="168"/>
      <c r="E120" s="168"/>
      <c r="F120" s="168"/>
      <c r="G120" s="168"/>
      <c r="H120" s="168"/>
      <c r="I120" s="168"/>
      <c r="J120" s="168"/>
      <c r="K120" s="168"/>
      <c r="L120" s="168"/>
      <c r="M120" s="168"/>
      <c r="N120" s="168"/>
      <c r="O120" s="168"/>
      <c r="P120" s="173"/>
      <c r="Q120" s="173"/>
      <c r="R120" s="173"/>
      <c r="S120" s="173"/>
      <c r="T120" s="173"/>
      <c r="U120" s="173"/>
      <c r="V120" s="173"/>
      <c r="W120" s="173"/>
      <c r="X120" s="173"/>
      <c r="Y120" s="173"/>
      <c r="Z120" s="173"/>
      <c r="AA120" s="173"/>
      <c r="AB120" s="173"/>
      <c r="AC120" s="168"/>
      <c r="AD120" s="168"/>
      <c r="AE120" s="168"/>
      <c r="AF120" s="168"/>
    </row>
    <row r="121" spans="1:32">
      <c r="A121" s="223" t="s">
        <v>497</v>
      </c>
      <c r="B121" s="227"/>
      <c r="C121" s="170"/>
      <c r="D121" s="171"/>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row>
    <row r="122" spans="1:32">
      <c r="A122" s="31" t="s">
        <v>8</v>
      </c>
      <c r="B122" s="11" t="s">
        <v>41</v>
      </c>
      <c r="C122" s="172">
        <v>61</v>
      </c>
      <c r="D122" s="173">
        <v>52</v>
      </c>
      <c r="E122" s="173">
        <v>21</v>
      </c>
      <c r="F122" s="173">
        <v>0</v>
      </c>
      <c r="G122" s="173">
        <v>0</v>
      </c>
      <c r="H122" s="291">
        <v>134</v>
      </c>
      <c r="I122" s="172">
        <v>74</v>
      </c>
      <c r="J122" s="173">
        <v>40</v>
      </c>
      <c r="K122" s="173">
        <v>8</v>
      </c>
      <c r="L122" s="173">
        <v>0</v>
      </c>
      <c r="M122" s="173">
        <v>0</v>
      </c>
      <c r="N122" s="291">
        <v>122</v>
      </c>
      <c r="O122" s="172">
        <v>80</v>
      </c>
      <c r="P122" s="173">
        <v>31</v>
      </c>
      <c r="Q122" s="173">
        <v>7</v>
      </c>
      <c r="R122" s="173">
        <v>1</v>
      </c>
      <c r="S122" s="173">
        <v>0</v>
      </c>
      <c r="T122" s="291">
        <v>119</v>
      </c>
      <c r="U122" s="172">
        <v>78</v>
      </c>
      <c r="V122" s="173">
        <v>48</v>
      </c>
      <c r="W122" s="173">
        <v>5</v>
      </c>
      <c r="X122" s="173">
        <v>0</v>
      </c>
      <c r="Y122" s="173">
        <v>0</v>
      </c>
      <c r="Z122" s="291">
        <v>131</v>
      </c>
      <c r="AA122" s="172">
        <v>60</v>
      </c>
      <c r="AB122" s="173">
        <v>41</v>
      </c>
      <c r="AC122" s="173">
        <v>8</v>
      </c>
      <c r="AD122" s="173">
        <v>0</v>
      </c>
      <c r="AE122" s="173">
        <v>1</v>
      </c>
      <c r="AF122" s="291">
        <v>110</v>
      </c>
    </row>
    <row r="123" spans="1:32">
      <c r="A123" s="31"/>
      <c r="B123" s="11" t="s">
        <v>44</v>
      </c>
      <c r="C123" s="169">
        <v>39</v>
      </c>
      <c r="D123" s="168">
        <v>27</v>
      </c>
      <c r="E123" s="168">
        <v>14</v>
      </c>
      <c r="F123" s="168">
        <v>0</v>
      </c>
      <c r="G123" s="168">
        <v>0</v>
      </c>
      <c r="H123" s="174">
        <v>80</v>
      </c>
      <c r="I123" s="169">
        <v>53</v>
      </c>
      <c r="J123" s="168">
        <v>38</v>
      </c>
      <c r="K123" s="168">
        <v>14</v>
      </c>
      <c r="L123" s="168">
        <v>2</v>
      </c>
      <c r="M123" s="168">
        <v>0</v>
      </c>
      <c r="N123" s="174">
        <v>107</v>
      </c>
      <c r="O123" s="169">
        <v>52</v>
      </c>
      <c r="P123" s="168">
        <v>29</v>
      </c>
      <c r="Q123" s="168">
        <v>4</v>
      </c>
      <c r="R123" s="168">
        <v>1</v>
      </c>
      <c r="S123" s="168">
        <v>0</v>
      </c>
      <c r="T123" s="174">
        <v>86</v>
      </c>
      <c r="U123" s="169">
        <v>64</v>
      </c>
      <c r="V123" s="168">
        <v>28</v>
      </c>
      <c r="W123" s="168">
        <v>8</v>
      </c>
      <c r="X123" s="168">
        <v>0</v>
      </c>
      <c r="Y123" s="168">
        <v>0</v>
      </c>
      <c r="Z123" s="174">
        <v>100</v>
      </c>
      <c r="AA123" s="169">
        <v>59</v>
      </c>
      <c r="AB123" s="168">
        <v>47</v>
      </c>
      <c r="AC123" s="168">
        <v>9</v>
      </c>
      <c r="AD123" s="168">
        <v>0</v>
      </c>
      <c r="AE123" s="168">
        <v>0</v>
      </c>
      <c r="AF123" s="174">
        <v>115</v>
      </c>
    </row>
    <row r="124" spans="1:32">
      <c r="A124" s="161" t="s">
        <v>36</v>
      </c>
      <c r="B124" s="181"/>
      <c r="C124" s="179">
        <v>100</v>
      </c>
      <c r="D124" s="178">
        <v>79</v>
      </c>
      <c r="E124" s="178">
        <v>35</v>
      </c>
      <c r="F124" s="178">
        <v>0</v>
      </c>
      <c r="G124" s="178">
        <v>0</v>
      </c>
      <c r="H124" s="180">
        <v>214</v>
      </c>
      <c r="I124" s="179">
        <v>127</v>
      </c>
      <c r="J124" s="178">
        <v>78</v>
      </c>
      <c r="K124" s="178">
        <v>22</v>
      </c>
      <c r="L124" s="178">
        <v>2</v>
      </c>
      <c r="M124" s="178">
        <v>0</v>
      </c>
      <c r="N124" s="180">
        <v>229</v>
      </c>
      <c r="O124" s="179">
        <v>132</v>
      </c>
      <c r="P124" s="178">
        <v>60</v>
      </c>
      <c r="Q124" s="178">
        <v>11</v>
      </c>
      <c r="R124" s="178">
        <v>2</v>
      </c>
      <c r="S124" s="178">
        <v>0</v>
      </c>
      <c r="T124" s="180">
        <v>205</v>
      </c>
      <c r="U124" s="179">
        <v>142</v>
      </c>
      <c r="V124" s="178">
        <v>76</v>
      </c>
      <c r="W124" s="178">
        <v>13</v>
      </c>
      <c r="X124" s="178">
        <v>0</v>
      </c>
      <c r="Y124" s="178">
        <v>0</v>
      </c>
      <c r="Z124" s="180">
        <v>231</v>
      </c>
      <c r="AA124" s="179">
        <v>119</v>
      </c>
      <c r="AB124" s="178">
        <v>88</v>
      </c>
      <c r="AC124" s="178">
        <v>17</v>
      </c>
      <c r="AD124" s="178">
        <v>0</v>
      </c>
      <c r="AE124" s="178">
        <v>1</v>
      </c>
      <c r="AF124" s="180">
        <v>225</v>
      </c>
    </row>
    <row r="125" spans="1:32">
      <c r="A125" s="165"/>
      <c r="C125" s="165"/>
      <c r="D125" s="165"/>
      <c r="E125" s="165"/>
      <c r="F125" s="165"/>
      <c r="G125" s="165"/>
      <c r="H125" s="165"/>
      <c r="I125" s="165"/>
      <c r="J125" s="165"/>
      <c r="K125" s="165"/>
      <c r="L125" s="165"/>
      <c r="M125" s="165"/>
      <c r="N125" s="165"/>
      <c r="O125" s="165"/>
      <c r="Q125" s="165"/>
      <c r="R125" s="165"/>
      <c r="S125" s="165"/>
      <c r="T125" s="165"/>
      <c r="U125" s="165"/>
      <c r="V125" s="165"/>
      <c r="W125" s="165"/>
      <c r="X125" s="165"/>
      <c r="Y125" s="165"/>
      <c r="Z125" s="165"/>
      <c r="AA125" s="165"/>
      <c r="AB125" s="165"/>
      <c r="AC125" s="165"/>
      <c r="AD125" s="165"/>
      <c r="AE125" s="165"/>
      <c r="AF125" s="165"/>
    </row>
    <row r="126" spans="1:32" s="165" customFormat="1" ht="15.75">
      <c r="A126" s="154" t="s">
        <v>318</v>
      </c>
    </row>
    <row r="127" spans="1:32">
      <c r="A127" s="227" t="s">
        <v>239</v>
      </c>
      <c r="B127" s="365"/>
      <c r="C127" s="371"/>
      <c r="D127" s="365"/>
      <c r="E127" s="365"/>
      <c r="F127" s="365"/>
      <c r="G127" s="365"/>
      <c r="H127" s="371"/>
      <c r="I127" s="365"/>
      <c r="J127" s="365"/>
      <c r="K127" s="365"/>
      <c r="L127" s="365"/>
      <c r="M127" s="365"/>
      <c r="N127" s="365"/>
      <c r="O127" s="365"/>
      <c r="P127" s="365"/>
      <c r="Q127" s="372"/>
      <c r="R127" s="371"/>
      <c r="S127" s="365"/>
      <c r="T127" s="365"/>
      <c r="U127" s="365"/>
      <c r="V127" s="365"/>
      <c r="W127" s="365"/>
      <c r="X127" s="365"/>
      <c r="Y127" s="365"/>
      <c r="Z127" s="365"/>
      <c r="AA127" s="372"/>
      <c r="AB127" s="371"/>
      <c r="AC127" s="365"/>
      <c r="AD127" s="365"/>
      <c r="AE127" s="365"/>
      <c r="AF127" s="365"/>
    </row>
    <row r="128" spans="1:32">
      <c r="A128" s="223" t="s">
        <v>494</v>
      </c>
      <c r="B128" s="160"/>
      <c r="C128" s="54"/>
      <c r="D128" s="55"/>
      <c r="E128" s="55"/>
      <c r="F128" s="55"/>
      <c r="G128" s="55"/>
      <c r="H128" s="262"/>
      <c r="I128" s="54"/>
      <c r="J128" s="55"/>
      <c r="K128" s="55"/>
      <c r="L128" s="55"/>
      <c r="M128" s="55"/>
      <c r="N128" s="262"/>
      <c r="O128" s="54"/>
      <c r="P128" s="55"/>
      <c r="Q128" s="55"/>
      <c r="R128" s="55"/>
      <c r="S128" s="55"/>
      <c r="T128" s="262"/>
      <c r="U128" s="54"/>
      <c r="V128" s="55"/>
      <c r="W128" s="55"/>
      <c r="X128" s="55"/>
      <c r="Y128" s="55"/>
      <c r="Z128" s="262"/>
      <c r="AA128" s="54"/>
      <c r="AB128" s="55"/>
      <c r="AC128" s="55"/>
      <c r="AD128" s="55"/>
      <c r="AE128" s="55"/>
      <c r="AF128" s="262"/>
    </row>
    <row r="129" spans="1:32">
      <c r="A129" s="290" t="s">
        <v>7</v>
      </c>
      <c r="B129" s="58" t="s">
        <v>37</v>
      </c>
      <c r="C129" s="169">
        <v>9</v>
      </c>
      <c r="D129" s="168">
        <v>93</v>
      </c>
      <c r="E129" s="168">
        <v>112</v>
      </c>
      <c r="F129" s="168">
        <v>1</v>
      </c>
      <c r="G129" s="168">
        <v>87</v>
      </c>
      <c r="H129" s="174">
        <v>302</v>
      </c>
      <c r="I129" s="169">
        <v>8</v>
      </c>
      <c r="J129" s="168">
        <v>100</v>
      </c>
      <c r="K129" s="168">
        <v>78</v>
      </c>
      <c r="L129" s="168">
        <v>3</v>
      </c>
      <c r="M129" s="168">
        <v>96</v>
      </c>
      <c r="N129" s="174">
        <v>285</v>
      </c>
      <c r="O129" s="169">
        <v>6</v>
      </c>
      <c r="P129" s="168">
        <v>85</v>
      </c>
      <c r="Q129" s="168">
        <v>54</v>
      </c>
      <c r="R129" s="168">
        <v>2</v>
      </c>
      <c r="S129" s="168">
        <v>69</v>
      </c>
      <c r="T129" s="174">
        <v>216</v>
      </c>
      <c r="U129" s="169">
        <v>4</v>
      </c>
      <c r="V129" s="168">
        <v>83</v>
      </c>
      <c r="W129" s="168">
        <v>48</v>
      </c>
      <c r="X129" s="168">
        <v>9</v>
      </c>
      <c r="Y129" s="168">
        <v>82</v>
      </c>
      <c r="Z129" s="174">
        <v>226</v>
      </c>
      <c r="AA129" s="169">
        <v>2</v>
      </c>
      <c r="AB129" s="168">
        <v>62</v>
      </c>
      <c r="AC129" s="168">
        <v>49</v>
      </c>
      <c r="AD129" s="168">
        <v>4</v>
      </c>
      <c r="AE129" s="168">
        <v>84</v>
      </c>
      <c r="AF129" s="174">
        <v>201</v>
      </c>
    </row>
    <row r="130" spans="1:32">
      <c r="A130" s="290"/>
      <c r="B130" s="58" t="s">
        <v>405</v>
      </c>
      <c r="C130" s="169">
        <v>4</v>
      </c>
      <c r="D130" s="168">
        <v>96</v>
      </c>
      <c r="E130" s="168">
        <v>94</v>
      </c>
      <c r="F130" s="168">
        <v>2</v>
      </c>
      <c r="G130" s="168">
        <v>32</v>
      </c>
      <c r="H130" s="174">
        <v>228</v>
      </c>
      <c r="I130" s="169">
        <v>6</v>
      </c>
      <c r="J130" s="168">
        <v>108</v>
      </c>
      <c r="K130" s="168">
        <v>65</v>
      </c>
      <c r="L130" s="168">
        <v>0</v>
      </c>
      <c r="M130" s="168">
        <v>38</v>
      </c>
      <c r="N130" s="174">
        <v>217</v>
      </c>
      <c r="O130" s="169">
        <v>5</v>
      </c>
      <c r="P130" s="168">
        <v>98</v>
      </c>
      <c r="Q130" s="168">
        <v>53</v>
      </c>
      <c r="R130" s="168">
        <v>2</v>
      </c>
      <c r="S130" s="168">
        <v>56</v>
      </c>
      <c r="T130" s="174">
        <v>214</v>
      </c>
      <c r="U130" s="169">
        <v>1</v>
      </c>
      <c r="V130" s="168">
        <v>97</v>
      </c>
      <c r="W130" s="168">
        <v>79</v>
      </c>
      <c r="X130" s="168">
        <v>7</v>
      </c>
      <c r="Y130" s="168">
        <v>80</v>
      </c>
      <c r="Z130" s="174">
        <v>264</v>
      </c>
      <c r="AA130" s="169">
        <v>2</v>
      </c>
      <c r="AB130" s="168">
        <v>86</v>
      </c>
      <c r="AC130" s="168">
        <v>67</v>
      </c>
      <c r="AD130" s="168">
        <v>4</v>
      </c>
      <c r="AE130" s="168">
        <v>73</v>
      </c>
      <c r="AF130" s="174">
        <v>232</v>
      </c>
    </row>
    <row r="131" spans="1:32">
      <c r="A131" s="336"/>
      <c r="B131" s="444" t="s">
        <v>36</v>
      </c>
      <c r="C131" s="170">
        <v>13</v>
      </c>
      <c r="D131" s="171">
        <v>189</v>
      </c>
      <c r="E131" s="171">
        <v>206</v>
      </c>
      <c r="F131" s="171">
        <v>3</v>
      </c>
      <c r="G131" s="171">
        <v>119</v>
      </c>
      <c r="H131" s="175">
        <v>530</v>
      </c>
      <c r="I131" s="170">
        <v>14</v>
      </c>
      <c r="J131" s="171">
        <v>208</v>
      </c>
      <c r="K131" s="171">
        <v>143</v>
      </c>
      <c r="L131" s="171">
        <v>3</v>
      </c>
      <c r="M131" s="171">
        <v>134</v>
      </c>
      <c r="N131" s="175">
        <v>502</v>
      </c>
      <c r="O131" s="170">
        <v>11</v>
      </c>
      <c r="P131" s="171">
        <v>183</v>
      </c>
      <c r="Q131" s="171">
        <v>107</v>
      </c>
      <c r="R131" s="171">
        <v>4</v>
      </c>
      <c r="S131" s="171">
        <v>125</v>
      </c>
      <c r="T131" s="175">
        <v>430</v>
      </c>
      <c r="U131" s="170">
        <v>5</v>
      </c>
      <c r="V131" s="171">
        <v>180</v>
      </c>
      <c r="W131" s="171">
        <v>127</v>
      </c>
      <c r="X131" s="171">
        <v>16</v>
      </c>
      <c r="Y131" s="171">
        <v>162</v>
      </c>
      <c r="Z131" s="175">
        <v>490</v>
      </c>
      <c r="AA131" s="170">
        <v>4</v>
      </c>
      <c r="AB131" s="171">
        <v>148</v>
      </c>
      <c r="AC131" s="171">
        <v>116</v>
      </c>
      <c r="AD131" s="171">
        <v>8</v>
      </c>
      <c r="AE131" s="171">
        <v>157</v>
      </c>
      <c r="AF131" s="175">
        <v>433</v>
      </c>
    </row>
    <row r="132" spans="1:32">
      <c r="A132" s="290" t="s">
        <v>8</v>
      </c>
      <c r="B132" s="58" t="s">
        <v>41</v>
      </c>
      <c r="C132" s="169">
        <v>3</v>
      </c>
      <c r="D132" s="168">
        <v>11</v>
      </c>
      <c r="E132" s="168">
        <v>2</v>
      </c>
      <c r="F132" s="168">
        <v>0</v>
      </c>
      <c r="G132" s="168">
        <v>0</v>
      </c>
      <c r="H132" s="174">
        <v>16</v>
      </c>
      <c r="I132" s="169">
        <v>0</v>
      </c>
      <c r="J132" s="168">
        <v>13</v>
      </c>
      <c r="K132" s="168">
        <v>4</v>
      </c>
      <c r="L132" s="168">
        <v>0</v>
      </c>
      <c r="M132" s="168">
        <v>0</v>
      </c>
      <c r="N132" s="174">
        <v>17</v>
      </c>
      <c r="O132" s="169">
        <v>3</v>
      </c>
      <c r="P132" s="168">
        <v>17</v>
      </c>
      <c r="Q132" s="168">
        <v>3</v>
      </c>
      <c r="R132" s="168">
        <v>0</v>
      </c>
      <c r="S132" s="168">
        <v>3</v>
      </c>
      <c r="T132" s="174">
        <v>26</v>
      </c>
      <c r="U132" s="169">
        <v>3</v>
      </c>
      <c r="V132" s="168">
        <v>19</v>
      </c>
      <c r="W132" s="168">
        <v>3</v>
      </c>
      <c r="X132" s="168">
        <v>0</v>
      </c>
      <c r="Y132" s="168">
        <v>0</v>
      </c>
      <c r="Z132" s="174">
        <v>25</v>
      </c>
      <c r="AA132" s="169">
        <v>7</v>
      </c>
      <c r="AB132" s="168">
        <v>11</v>
      </c>
      <c r="AC132" s="168">
        <v>5</v>
      </c>
      <c r="AD132" s="168">
        <v>0</v>
      </c>
      <c r="AE132" s="168">
        <v>0</v>
      </c>
      <c r="AF132" s="174">
        <v>23</v>
      </c>
    </row>
    <row r="133" spans="1:32">
      <c r="A133" s="290"/>
      <c r="B133" s="58" t="s">
        <v>44</v>
      </c>
      <c r="C133" s="169">
        <v>0</v>
      </c>
      <c r="D133" s="168">
        <v>0</v>
      </c>
      <c r="E133" s="168">
        <v>0</v>
      </c>
      <c r="F133" s="168">
        <v>0</v>
      </c>
      <c r="G133" s="168">
        <v>0</v>
      </c>
      <c r="H133" s="174">
        <v>0</v>
      </c>
      <c r="I133" s="169">
        <v>0</v>
      </c>
      <c r="J133" s="168">
        <v>0</v>
      </c>
      <c r="K133" s="168">
        <v>0</v>
      </c>
      <c r="L133" s="168">
        <v>0</v>
      </c>
      <c r="M133" s="168">
        <v>0</v>
      </c>
      <c r="N133" s="174">
        <v>0</v>
      </c>
      <c r="O133" s="169">
        <v>0</v>
      </c>
      <c r="P133" s="168">
        <v>0</v>
      </c>
      <c r="Q133" s="168">
        <v>0</v>
      </c>
      <c r="R133" s="168">
        <v>0</v>
      </c>
      <c r="S133" s="168">
        <v>0</v>
      </c>
      <c r="T133" s="174">
        <v>0</v>
      </c>
      <c r="U133" s="169">
        <v>0</v>
      </c>
      <c r="V133" s="168">
        <v>2</v>
      </c>
      <c r="W133" s="168">
        <v>0</v>
      </c>
      <c r="X133" s="168">
        <v>0</v>
      </c>
      <c r="Y133" s="168">
        <v>1</v>
      </c>
      <c r="Z133" s="174">
        <v>3</v>
      </c>
      <c r="AA133" s="169">
        <v>0</v>
      </c>
      <c r="AB133" s="168">
        <v>2</v>
      </c>
      <c r="AC133" s="168">
        <v>2</v>
      </c>
      <c r="AD133" s="168">
        <v>1</v>
      </c>
      <c r="AE133" s="168">
        <v>0</v>
      </c>
      <c r="AF133" s="174">
        <v>5</v>
      </c>
    </row>
    <row r="134" spans="1:32">
      <c r="A134" s="336"/>
      <c r="B134" s="467" t="s">
        <v>36</v>
      </c>
      <c r="C134" s="170">
        <v>3</v>
      </c>
      <c r="D134" s="171">
        <v>11</v>
      </c>
      <c r="E134" s="171">
        <v>2</v>
      </c>
      <c r="F134" s="171">
        <v>0</v>
      </c>
      <c r="G134" s="171">
        <v>0</v>
      </c>
      <c r="H134" s="175">
        <v>16</v>
      </c>
      <c r="I134" s="170">
        <v>0</v>
      </c>
      <c r="J134" s="171">
        <v>13</v>
      </c>
      <c r="K134" s="171">
        <v>4</v>
      </c>
      <c r="L134" s="171">
        <v>0</v>
      </c>
      <c r="M134" s="171">
        <v>0</v>
      </c>
      <c r="N134" s="175">
        <v>17</v>
      </c>
      <c r="O134" s="170">
        <v>3</v>
      </c>
      <c r="P134" s="171">
        <v>17</v>
      </c>
      <c r="Q134" s="171">
        <v>3</v>
      </c>
      <c r="R134" s="171">
        <v>0</v>
      </c>
      <c r="S134" s="171">
        <v>3</v>
      </c>
      <c r="T134" s="175">
        <v>26</v>
      </c>
      <c r="U134" s="170">
        <v>3</v>
      </c>
      <c r="V134" s="171">
        <v>21</v>
      </c>
      <c r="W134" s="171">
        <v>3</v>
      </c>
      <c r="X134" s="171">
        <v>0</v>
      </c>
      <c r="Y134" s="171">
        <v>1</v>
      </c>
      <c r="Z134" s="175">
        <v>28</v>
      </c>
      <c r="AA134" s="170">
        <v>7</v>
      </c>
      <c r="AB134" s="171">
        <v>13</v>
      </c>
      <c r="AC134" s="171">
        <v>7</v>
      </c>
      <c r="AD134" s="171">
        <v>1</v>
      </c>
      <c r="AE134" s="171">
        <v>0</v>
      </c>
      <c r="AF134" s="175">
        <v>28</v>
      </c>
    </row>
    <row r="135" spans="1:32" ht="26.25">
      <c r="A135" s="104" t="s">
        <v>10</v>
      </c>
      <c r="B135" s="441" t="s">
        <v>50</v>
      </c>
      <c r="C135" s="169">
        <v>0</v>
      </c>
      <c r="D135" s="168">
        <v>0</v>
      </c>
      <c r="E135" s="168">
        <v>1</v>
      </c>
      <c r="F135" s="168">
        <v>0</v>
      </c>
      <c r="G135" s="168">
        <v>0</v>
      </c>
      <c r="H135" s="174">
        <v>1</v>
      </c>
      <c r="I135" s="169">
        <v>0</v>
      </c>
      <c r="J135" s="168">
        <v>0</v>
      </c>
      <c r="K135" s="168">
        <v>0</v>
      </c>
      <c r="L135" s="168">
        <v>0</v>
      </c>
      <c r="M135" s="168">
        <v>0</v>
      </c>
      <c r="N135" s="174">
        <v>0</v>
      </c>
      <c r="O135" s="169">
        <v>0</v>
      </c>
      <c r="P135" s="168">
        <v>0</v>
      </c>
      <c r="Q135" s="168">
        <v>0</v>
      </c>
      <c r="R135" s="168">
        <v>0</v>
      </c>
      <c r="S135" s="168">
        <v>0</v>
      </c>
      <c r="T135" s="174">
        <v>0</v>
      </c>
      <c r="U135" s="169">
        <v>0</v>
      </c>
      <c r="V135" s="168">
        <v>0</v>
      </c>
      <c r="W135" s="168">
        <v>0</v>
      </c>
      <c r="X135" s="168">
        <v>0</v>
      </c>
      <c r="Y135" s="168">
        <v>0</v>
      </c>
      <c r="Z135" s="174">
        <v>0</v>
      </c>
      <c r="AA135" s="169">
        <v>0</v>
      </c>
      <c r="AB135" s="168">
        <v>0</v>
      </c>
      <c r="AC135" s="168">
        <v>0</v>
      </c>
      <c r="AD135" s="168">
        <v>0</v>
      </c>
      <c r="AE135" s="168">
        <v>0</v>
      </c>
      <c r="AF135" s="174">
        <v>0</v>
      </c>
    </row>
    <row r="136" spans="1:32">
      <c r="A136" s="104"/>
      <c r="B136" s="441" t="s">
        <v>182</v>
      </c>
      <c r="C136" s="169">
        <v>0</v>
      </c>
      <c r="D136" s="168">
        <v>0</v>
      </c>
      <c r="E136" s="168">
        <v>0</v>
      </c>
      <c r="F136" s="168">
        <v>0</v>
      </c>
      <c r="G136" s="168">
        <v>0</v>
      </c>
      <c r="H136" s="174">
        <v>0</v>
      </c>
      <c r="I136" s="169">
        <v>0</v>
      </c>
      <c r="J136" s="168">
        <v>0</v>
      </c>
      <c r="K136" s="168">
        <v>0</v>
      </c>
      <c r="L136" s="168">
        <v>0</v>
      </c>
      <c r="M136" s="168">
        <v>0</v>
      </c>
      <c r="N136" s="174">
        <v>0</v>
      </c>
      <c r="O136" s="169">
        <v>0</v>
      </c>
      <c r="P136" s="168">
        <v>0</v>
      </c>
      <c r="Q136" s="168">
        <v>0</v>
      </c>
      <c r="R136" s="168">
        <v>0</v>
      </c>
      <c r="S136" s="168">
        <v>1</v>
      </c>
      <c r="T136" s="174">
        <v>1</v>
      </c>
      <c r="U136" s="169">
        <v>0</v>
      </c>
      <c r="V136" s="168">
        <v>0</v>
      </c>
      <c r="W136" s="168">
        <v>0</v>
      </c>
      <c r="X136" s="168">
        <v>0</v>
      </c>
      <c r="Y136" s="168">
        <v>0</v>
      </c>
      <c r="Z136" s="174">
        <v>0</v>
      </c>
      <c r="AA136" s="169">
        <v>0</v>
      </c>
      <c r="AB136" s="168">
        <v>0</v>
      </c>
      <c r="AC136" s="168">
        <v>0</v>
      </c>
      <c r="AD136" s="168">
        <v>0</v>
      </c>
      <c r="AE136" s="168">
        <v>0</v>
      </c>
      <c r="AF136" s="174">
        <v>0</v>
      </c>
    </row>
    <row r="137" spans="1:32">
      <c r="A137" s="336"/>
      <c r="B137" s="444" t="s">
        <v>36</v>
      </c>
      <c r="C137" s="170">
        <v>0</v>
      </c>
      <c r="D137" s="171">
        <v>0</v>
      </c>
      <c r="E137" s="171">
        <v>1</v>
      </c>
      <c r="F137" s="171">
        <v>0</v>
      </c>
      <c r="G137" s="171">
        <v>0</v>
      </c>
      <c r="H137" s="175">
        <v>1</v>
      </c>
      <c r="I137" s="170">
        <v>0</v>
      </c>
      <c r="J137" s="171">
        <v>0</v>
      </c>
      <c r="K137" s="171">
        <v>0</v>
      </c>
      <c r="L137" s="171">
        <v>0</v>
      </c>
      <c r="M137" s="171">
        <v>0</v>
      </c>
      <c r="N137" s="175">
        <v>0</v>
      </c>
      <c r="O137" s="170">
        <v>0</v>
      </c>
      <c r="P137" s="171">
        <v>0</v>
      </c>
      <c r="Q137" s="171">
        <v>0</v>
      </c>
      <c r="R137" s="171">
        <v>0</v>
      </c>
      <c r="S137" s="171">
        <v>1</v>
      </c>
      <c r="T137" s="175">
        <v>1</v>
      </c>
      <c r="U137" s="170">
        <v>0</v>
      </c>
      <c r="V137" s="171">
        <v>0</v>
      </c>
      <c r="W137" s="171">
        <v>0</v>
      </c>
      <c r="X137" s="171">
        <v>0</v>
      </c>
      <c r="Y137" s="171">
        <v>0</v>
      </c>
      <c r="Z137" s="175">
        <v>0</v>
      </c>
      <c r="AA137" s="170">
        <v>0</v>
      </c>
      <c r="AB137" s="171">
        <v>0</v>
      </c>
      <c r="AC137" s="171">
        <v>0</v>
      </c>
      <c r="AD137" s="171">
        <v>0</v>
      </c>
      <c r="AE137" s="171">
        <v>0</v>
      </c>
      <c r="AF137" s="175">
        <v>0</v>
      </c>
    </row>
    <row r="138" spans="1:32">
      <c r="A138" s="336" t="s">
        <v>17</v>
      </c>
      <c r="B138" s="444" t="s">
        <v>89</v>
      </c>
      <c r="C138" s="170">
        <v>2</v>
      </c>
      <c r="D138" s="171">
        <v>15</v>
      </c>
      <c r="E138" s="171">
        <v>18</v>
      </c>
      <c r="F138" s="171">
        <v>4</v>
      </c>
      <c r="G138" s="171">
        <v>27</v>
      </c>
      <c r="H138" s="175">
        <v>66</v>
      </c>
      <c r="I138" s="170">
        <v>3</v>
      </c>
      <c r="J138" s="171">
        <v>18</v>
      </c>
      <c r="K138" s="171">
        <v>27</v>
      </c>
      <c r="L138" s="171">
        <v>1</v>
      </c>
      <c r="M138" s="171">
        <v>52</v>
      </c>
      <c r="N138" s="175">
        <v>101</v>
      </c>
      <c r="O138" s="170">
        <v>2</v>
      </c>
      <c r="P138" s="171">
        <v>18</v>
      </c>
      <c r="Q138" s="171">
        <v>18</v>
      </c>
      <c r="R138" s="171">
        <v>4</v>
      </c>
      <c r="S138" s="171">
        <v>44</v>
      </c>
      <c r="T138" s="175">
        <v>86</v>
      </c>
      <c r="U138" s="170">
        <v>0</v>
      </c>
      <c r="V138" s="171">
        <v>9</v>
      </c>
      <c r="W138" s="171">
        <v>12</v>
      </c>
      <c r="X138" s="171">
        <v>9</v>
      </c>
      <c r="Y138" s="171">
        <v>60</v>
      </c>
      <c r="Z138" s="175">
        <v>90</v>
      </c>
      <c r="AA138" s="170">
        <v>0</v>
      </c>
      <c r="AB138" s="171">
        <v>9</v>
      </c>
      <c r="AC138" s="171">
        <v>9</v>
      </c>
      <c r="AD138" s="171">
        <v>4</v>
      </c>
      <c r="AE138" s="171">
        <v>43</v>
      </c>
      <c r="AF138" s="175">
        <v>65</v>
      </c>
    </row>
    <row r="139" spans="1:32" s="165" customFormat="1">
      <c r="A139" s="452" t="s">
        <v>18</v>
      </c>
      <c r="B139" s="440" t="s">
        <v>97</v>
      </c>
      <c r="C139" s="179">
        <v>0</v>
      </c>
      <c r="D139" s="178">
        <v>0</v>
      </c>
      <c r="E139" s="178">
        <v>1</v>
      </c>
      <c r="F139" s="178">
        <v>0</v>
      </c>
      <c r="G139" s="178">
        <v>0</v>
      </c>
      <c r="H139" s="180">
        <v>1</v>
      </c>
      <c r="I139" s="179">
        <v>0</v>
      </c>
      <c r="J139" s="178">
        <v>0</v>
      </c>
      <c r="K139" s="178">
        <v>0</v>
      </c>
      <c r="L139" s="178">
        <v>0</v>
      </c>
      <c r="M139" s="178">
        <v>0</v>
      </c>
      <c r="N139" s="180">
        <v>0</v>
      </c>
      <c r="O139" s="179">
        <v>0</v>
      </c>
      <c r="P139" s="178">
        <v>0</v>
      </c>
      <c r="Q139" s="178">
        <v>0</v>
      </c>
      <c r="R139" s="178">
        <v>0</v>
      </c>
      <c r="S139" s="178">
        <v>0</v>
      </c>
      <c r="T139" s="180">
        <v>0</v>
      </c>
      <c r="U139" s="179">
        <v>0</v>
      </c>
      <c r="V139" s="178">
        <v>0</v>
      </c>
      <c r="W139" s="178">
        <v>1</v>
      </c>
      <c r="X139" s="178">
        <v>0</v>
      </c>
      <c r="Y139" s="178">
        <v>0</v>
      </c>
      <c r="Z139" s="180">
        <v>1</v>
      </c>
      <c r="AA139" s="179">
        <v>0</v>
      </c>
      <c r="AB139" s="178">
        <v>0</v>
      </c>
      <c r="AC139" s="178">
        <v>0</v>
      </c>
      <c r="AD139" s="178">
        <v>0</v>
      </c>
      <c r="AE139" s="178">
        <v>0</v>
      </c>
      <c r="AF139" s="180">
        <v>0</v>
      </c>
    </row>
    <row r="140" spans="1:32" s="165" customFormat="1" ht="33" customHeight="1">
      <c r="A140" s="448" t="s">
        <v>20</v>
      </c>
      <c r="B140" s="429" t="s">
        <v>188</v>
      </c>
      <c r="C140" s="172">
        <v>5</v>
      </c>
      <c r="D140" s="173">
        <v>68</v>
      </c>
      <c r="E140" s="173">
        <v>64</v>
      </c>
      <c r="F140" s="173">
        <v>3</v>
      </c>
      <c r="G140" s="173">
        <v>35</v>
      </c>
      <c r="H140" s="291">
        <v>175</v>
      </c>
      <c r="I140" s="172">
        <v>3</v>
      </c>
      <c r="J140" s="173">
        <v>60</v>
      </c>
      <c r="K140" s="173">
        <v>51</v>
      </c>
      <c r="L140" s="173">
        <v>3</v>
      </c>
      <c r="M140" s="173">
        <v>47</v>
      </c>
      <c r="N140" s="291">
        <v>164</v>
      </c>
      <c r="O140" s="172">
        <v>2</v>
      </c>
      <c r="P140" s="173">
        <v>79</v>
      </c>
      <c r="Q140" s="173">
        <v>48</v>
      </c>
      <c r="R140" s="173">
        <v>5</v>
      </c>
      <c r="S140" s="173">
        <v>56</v>
      </c>
      <c r="T140" s="291">
        <v>190</v>
      </c>
      <c r="U140" s="172">
        <v>2</v>
      </c>
      <c r="V140" s="173">
        <v>70</v>
      </c>
      <c r="W140" s="173">
        <v>42</v>
      </c>
      <c r="X140" s="173">
        <v>7</v>
      </c>
      <c r="Y140" s="173">
        <v>85</v>
      </c>
      <c r="Z140" s="291">
        <v>206</v>
      </c>
      <c r="AA140" s="172">
        <v>0</v>
      </c>
      <c r="AB140" s="173">
        <v>57</v>
      </c>
      <c r="AC140" s="173">
        <v>48</v>
      </c>
      <c r="AD140" s="173">
        <v>5</v>
      </c>
      <c r="AE140" s="173">
        <v>78</v>
      </c>
      <c r="AF140" s="291">
        <v>188</v>
      </c>
    </row>
    <row r="141" spans="1:32" s="165" customFormat="1">
      <c r="A141" s="104"/>
      <c r="B141" s="441" t="s">
        <v>176</v>
      </c>
      <c r="C141" s="169">
        <v>0</v>
      </c>
      <c r="D141" s="168">
        <v>0</v>
      </c>
      <c r="E141" s="168">
        <v>0</v>
      </c>
      <c r="F141" s="168">
        <v>0</v>
      </c>
      <c r="G141" s="168">
        <v>0</v>
      </c>
      <c r="H141" s="174">
        <v>0</v>
      </c>
      <c r="I141" s="169">
        <v>0</v>
      </c>
      <c r="J141" s="168">
        <v>0</v>
      </c>
      <c r="K141" s="168">
        <v>0</v>
      </c>
      <c r="L141" s="168">
        <v>0</v>
      </c>
      <c r="M141" s="168">
        <v>0</v>
      </c>
      <c r="N141" s="174">
        <v>0</v>
      </c>
      <c r="O141" s="169">
        <v>0</v>
      </c>
      <c r="P141" s="168">
        <v>0</v>
      </c>
      <c r="Q141" s="168">
        <v>0</v>
      </c>
      <c r="R141" s="168">
        <v>0</v>
      </c>
      <c r="S141" s="168">
        <v>0</v>
      </c>
      <c r="T141" s="174">
        <v>0</v>
      </c>
      <c r="U141" s="169">
        <v>0</v>
      </c>
      <c r="V141" s="168">
        <v>0</v>
      </c>
      <c r="W141" s="168">
        <v>0</v>
      </c>
      <c r="X141" s="168">
        <v>0</v>
      </c>
      <c r="Y141" s="168">
        <v>0</v>
      </c>
      <c r="Z141" s="174">
        <v>0</v>
      </c>
      <c r="AA141" s="169">
        <v>0</v>
      </c>
      <c r="AB141" s="168">
        <v>0</v>
      </c>
      <c r="AC141" s="168">
        <v>0</v>
      </c>
      <c r="AD141" s="168">
        <v>0</v>
      </c>
      <c r="AE141" s="168">
        <v>1</v>
      </c>
      <c r="AF141" s="174">
        <v>1</v>
      </c>
    </row>
    <row r="142" spans="1:32" s="165" customFormat="1">
      <c r="A142" s="336"/>
      <c r="B142" s="444" t="s">
        <v>36</v>
      </c>
      <c r="C142" s="170">
        <v>5</v>
      </c>
      <c r="D142" s="171">
        <v>68</v>
      </c>
      <c r="E142" s="171">
        <v>64</v>
      </c>
      <c r="F142" s="171">
        <v>3</v>
      </c>
      <c r="G142" s="171">
        <v>35</v>
      </c>
      <c r="H142" s="175">
        <v>175</v>
      </c>
      <c r="I142" s="170">
        <v>3</v>
      </c>
      <c r="J142" s="171">
        <v>60</v>
      </c>
      <c r="K142" s="171">
        <v>51</v>
      </c>
      <c r="L142" s="171">
        <v>3</v>
      </c>
      <c r="M142" s="171">
        <v>47</v>
      </c>
      <c r="N142" s="175">
        <v>164</v>
      </c>
      <c r="O142" s="170">
        <v>2</v>
      </c>
      <c r="P142" s="171">
        <v>79</v>
      </c>
      <c r="Q142" s="171">
        <v>48</v>
      </c>
      <c r="R142" s="171">
        <v>5</v>
      </c>
      <c r="S142" s="171">
        <v>56</v>
      </c>
      <c r="T142" s="175">
        <v>190</v>
      </c>
      <c r="U142" s="170">
        <v>2</v>
      </c>
      <c r="V142" s="171">
        <v>70</v>
      </c>
      <c r="W142" s="171">
        <v>42</v>
      </c>
      <c r="X142" s="171">
        <v>7</v>
      </c>
      <c r="Y142" s="171">
        <v>85</v>
      </c>
      <c r="Z142" s="175">
        <v>206</v>
      </c>
      <c r="AA142" s="170">
        <v>0</v>
      </c>
      <c r="AB142" s="171">
        <v>57</v>
      </c>
      <c r="AC142" s="171">
        <v>48</v>
      </c>
      <c r="AD142" s="171">
        <v>5</v>
      </c>
      <c r="AE142" s="171">
        <v>79</v>
      </c>
      <c r="AF142" s="175">
        <v>189</v>
      </c>
    </row>
    <row r="143" spans="1:32" s="165" customFormat="1">
      <c r="A143" s="459" t="s">
        <v>36</v>
      </c>
      <c r="B143" s="454"/>
      <c r="C143" s="179">
        <v>23</v>
      </c>
      <c r="D143" s="178">
        <v>283</v>
      </c>
      <c r="E143" s="178">
        <v>292</v>
      </c>
      <c r="F143" s="178">
        <v>10</v>
      </c>
      <c r="G143" s="178">
        <v>181</v>
      </c>
      <c r="H143" s="180">
        <v>789</v>
      </c>
      <c r="I143" s="179">
        <v>20</v>
      </c>
      <c r="J143" s="178">
        <v>299</v>
      </c>
      <c r="K143" s="178">
        <v>225</v>
      </c>
      <c r="L143" s="178">
        <v>7</v>
      </c>
      <c r="M143" s="178">
        <v>233</v>
      </c>
      <c r="N143" s="180">
        <v>784</v>
      </c>
      <c r="O143" s="179">
        <v>18</v>
      </c>
      <c r="P143" s="178">
        <v>297</v>
      </c>
      <c r="Q143" s="178">
        <v>176</v>
      </c>
      <c r="R143" s="178">
        <v>13</v>
      </c>
      <c r="S143" s="178">
        <v>229</v>
      </c>
      <c r="T143" s="180">
        <v>733</v>
      </c>
      <c r="U143" s="179">
        <v>10</v>
      </c>
      <c r="V143" s="178">
        <v>280</v>
      </c>
      <c r="W143" s="178">
        <v>185</v>
      </c>
      <c r="X143" s="178">
        <v>32</v>
      </c>
      <c r="Y143" s="178">
        <v>308</v>
      </c>
      <c r="Z143" s="180">
        <v>815</v>
      </c>
      <c r="AA143" s="179">
        <v>11</v>
      </c>
      <c r="AB143" s="178">
        <v>227</v>
      </c>
      <c r="AC143" s="178">
        <v>180</v>
      </c>
      <c r="AD143" s="178">
        <v>18</v>
      </c>
      <c r="AE143" s="178">
        <v>279</v>
      </c>
      <c r="AF143" s="180">
        <v>715</v>
      </c>
    </row>
    <row r="144" spans="1:32">
      <c r="A144" s="33"/>
      <c r="B144" s="167"/>
      <c r="C144" s="169"/>
      <c r="D144" s="168"/>
      <c r="E144" s="168"/>
      <c r="F144" s="168"/>
      <c r="G144" s="168"/>
      <c r="H144" s="168"/>
      <c r="I144" s="168"/>
      <c r="J144" s="168"/>
      <c r="K144" s="168"/>
      <c r="L144" s="168"/>
      <c r="M144" s="168"/>
      <c r="N144" s="168"/>
      <c r="O144" s="168"/>
      <c r="P144" s="168"/>
      <c r="Q144" s="173"/>
      <c r="R144" s="173"/>
      <c r="S144" s="173"/>
      <c r="T144" s="173"/>
      <c r="U144" s="173"/>
      <c r="V144" s="173"/>
      <c r="W144" s="173"/>
      <c r="X144" s="173"/>
      <c r="Y144" s="173"/>
      <c r="Z144" s="173"/>
      <c r="AA144" s="173"/>
      <c r="AB144" s="173"/>
      <c r="AC144" s="168"/>
      <c r="AD144" s="168"/>
      <c r="AE144" s="168"/>
      <c r="AF144" s="168"/>
    </row>
    <row r="145" spans="1:32">
      <c r="A145" s="223" t="s">
        <v>497</v>
      </c>
      <c r="B145" s="227"/>
      <c r="C145" s="170"/>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row>
    <row r="146" spans="1:32">
      <c r="A146" s="31" t="s">
        <v>8</v>
      </c>
      <c r="B146" s="11" t="s">
        <v>41</v>
      </c>
      <c r="C146" s="172">
        <v>13</v>
      </c>
      <c r="D146" s="173">
        <v>49</v>
      </c>
      <c r="E146" s="173">
        <v>16</v>
      </c>
      <c r="F146" s="173">
        <v>0</v>
      </c>
      <c r="G146" s="173">
        <v>0</v>
      </c>
      <c r="H146" s="291">
        <v>78</v>
      </c>
      <c r="I146" s="172">
        <v>7</v>
      </c>
      <c r="J146" s="173">
        <v>35</v>
      </c>
      <c r="K146" s="173">
        <v>14</v>
      </c>
      <c r="L146" s="173">
        <v>0</v>
      </c>
      <c r="M146" s="173">
        <v>0</v>
      </c>
      <c r="N146" s="291">
        <v>56</v>
      </c>
      <c r="O146" s="172">
        <v>10</v>
      </c>
      <c r="P146" s="173">
        <v>43</v>
      </c>
      <c r="Q146" s="173">
        <v>12</v>
      </c>
      <c r="R146" s="173">
        <v>0</v>
      </c>
      <c r="S146" s="173">
        <v>6</v>
      </c>
      <c r="T146" s="291">
        <v>71</v>
      </c>
      <c r="U146" s="172">
        <v>7</v>
      </c>
      <c r="V146" s="173">
        <v>33</v>
      </c>
      <c r="W146" s="173">
        <v>14</v>
      </c>
      <c r="X146" s="173">
        <v>0</v>
      </c>
      <c r="Y146" s="173">
        <v>0</v>
      </c>
      <c r="Z146" s="291">
        <v>54</v>
      </c>
      <c r="AA146" s="172">
        <v>10</v>
      </c>
      <c r="AB146" s="173">
        <v>21</v>
      </c>
      <c r="AC146" s="173">
        <v>12</v>
      </c>
      <c r="AD146" s="173">
        <v>0</v>
      </c>
      <c r="AE146" s="173">
        <v>3</v>
      </c>
      <c r="AF146" s="291">
        <v>46</v>
      </c>
    </row>
    <row r="147" spans="1:32">
      <c r="A147" s="31"/>
      <c r="B147" s="11" t="s">
        <v>44</v>
      </c>
      <c r="C147" s="169">
        <v>1</v>
      </c>
      <c r="D147" s="168">
        <v>12</v>
      </c>
      <c r="E147" s="168">
        <v>3</v>
      </c>
      <c r="F147" s="168">
        <v>0</v>
      </c>
      <c r="G147" s="168">
        <v>0</v>
      </c>
      <c r="H147" s="174">
        <v>16</v>
      </c>
      <c r="I147" s="169">
        <v>0</v>
      </c>
      <c r="J147" s="168">
        <v>6</v>
      </c>
      <c r="K147" s="168">
        <v>2</v>
      </c>
      <c r="L147" s="168">
        <v>0</v>
      </c>
      <c r="M147" s="168">
        <v>0</v>
      </c>
      <c r="N147" s="174">
        <v>8</v>
      </c>
      <c r="O147" s="169">
        <v>0</v>
      </c>
      <c r="P147" s="168">
        <v>4</v>
      </c>
      <c r="Q147" s="168">
        <v>3</v>
      </c>
      <c r="R147" s="168">
        <v>0</v>
      </c>
      <c r="S147" s="168">
        <v>0</v>
      </c>
      <c r="T147" s="174">
        <v>7</v>
      </c>
      <c r="U147" s="169">
        <v>0</v>
      </c>
      <c r="V147" s="168">
        <v>1</v>
      </c>
      <c r="W147" s="168">
        <v>1</v>
      </c>
      <c r="X147" s="168">
        <v>0</v>
      </c>
      <c r="Y147" s="168">
        <v>0</v>
      </c>
      <c r="Z147" s="174">
        <v>2</v>
      </c>
      <c r="AA147" s="169">
        <v>0</v>
      </c>
      <c r="AB147" s="168">
        <v>4</v>
      </c>
      <c r="AC147" s="168">
        <v>1</v>
      </c>
      <c r="AD147" s="168">
        <v>0</v>
      </c>
      <c r="AE147" s="168">
        <v>0</v>
      </c>
      <c r="AF147" s="174">
        <v>5</v>
      </c>
    </row>
    <row r="148" spans="1:32">
      <c r="A148" s="161" t="s">
        <v>36</v>
      </c>
      <c r="B148" s="181"/>
      <c r="C148" s="179">
        <v>14</v>
      </c>
      <c r="D148" s="178">
        <v>61</v>
      </c>
      <c r="E148" s="178">
        <v>19</v>
      </c>
      <c r="F148" s="178">
        <v>0</v>
      </c>
      <c r="G148" s="178">
        <v>0</v>
      </c>
      <c r="H148" s="180">
        <v>94</v>
      </c>
      <c r="I148" s="179">
        <v>7</v>
      </c>
      <c r="J148" s="178">
        <v>41</v>
      </c>
      <c r="K148" s="178">
        <v>16</v>
      </c>
      <c r="L148" s="178">
        <v>0</v>
      </c>
      <c r="M148" s="178">
        <v>0</v>
      </c>
      <c r="N148" s="180">
        <v>64</v>
      </c>
      <c r="O148" s="179">
        <v>10</v>
      </c>
      <c r="P148" s="178">
        <v>47</v>
      </c>
      <c r="Q148" s="178">
        <v>15</v>
      </c>
      <c r="R148" s="178">
        <v>0</v>
      </c>
      <c r="S148" s="178">
        <v>6</v>
      </c>
      <c r="T148" s="180">
        <v>78</v>
      </c>
      <c r="U148" s="179">
        <v>7</v>
      </c>
      <c r="V148" s="178">
        <v>34</v>
      </c>
      <c r="W148" s="178">
        <v>15</v>
      </c>
      <c r="X148" s="178">
        <v>0</v>
      </c>
      <c r="Y148" s="178">
        <v>0</v>
      </c>
      <c r="Z148" s="180">
        <v>56</v>
      </c>
      <c r="AA148" s="179">
        <v>10</v>
      </c>
      <c r="AB148" s="178">
        <v>25</v>
      </c>
      <c r="AC148" s="178">
        <v>13</v>
      </c>
      <c r="AD148" s="178">
        <v>0</v>
      </c>
      <c r="AE148" s="178">
        <v>3</v>
      </c>
      <c r="AF148" s="180">
        <v>51</v>
      </c>
    </row>
    <row r="149" spans="1:32">
      <c r="C149" s="165"/>
      <c r="D149" s="165"/>
      <c r="E149" s="165"/>
      <c r="F149" s="165"/>
      <c r="G149" s="165"/>
      <c r="H149" s="165"/>
      <c r="I149" s="165"/>
      <c r="J149" s="165"/>
      <c r="K149" s="165"/>
      <c r="L149" s="165"/>
      <c r="M149" s="165"/>
      <c r="N149" s="165"/>
      <c r="O149" s="165"/>
      <c r="Q149" s="165"/>
      <c r="R149" s="165"/>
      <c r="S149" s="165"/>
      <c r="T149" s="165"/>
      <c r="U149" s="165"/>
      <c r="V149" s="165"/>
      <c r="W149" s="165"/>
      <c r="X149" s="165"/>
      <c r="Y149" s="165"/>
      <c r="Z149" s="165"/>
      <c r="AA149" s="165"/>
      <c r="AB149" s="165"/>
      <c r="AC149" s="165"/>
      <c r="AD149" s="165"/>
      <c r="AE149" s="165"/>
      <c r="AF149" s="165"/>
    </row>
    <row r="150" spans="1:32" ht="45.75" customHeight="1">
      <c r="A150" s="578" t="s">
        <v>466</v>
      </c>
      <c r="B150" s="578"/>
    </row>
    <row r="151" spans="1:32" s="165" customFormat="1" ht="107.25" customHeight="1">
      <c r="A151" s="552" t="s">
        <v>765</v>
      </c>
      <c r="B151" s="552"/>
    </row>
    <row r="152" spans="1:32" ht="46.5" customHeight="1">
      <c r="A152" s="578" t="s">
        <v>499</v>
      </c>
      <c r="B152" s="578"/>
    </row>
    <row r="153" spans="1:32" ht="37.5" customHeight="1">
      <c r="A153" s="578" t="s">
        <v>498</v>
      </c>
      <c r="B153" s="578"/>
    </row>
    <row r="154" spans="1:32" ht="15" customHeight="1">
      <c r="A154" s="167" t="s">
        <v>491</v>
      </c>
    </row>
    <row r="155" spans="1:32">
      <c r="A155" s="42"/>
      <c r="C155" s="165"/>
      <c r="D155" s="165"/>
      <c r="E155" s="165"/>
      <c r="F155" s="165"/>
      <c r="G155" s="165"/>
      <c r="H155" s="165"/>
      <c r="I155" s="165"/>
      <c r="J155" s="165"/>
      <c r="K155" s="165"/>
      <c r="L155" s="165"/>
      <c r="M155" s="165"/>
      <c r="N155" s="165"/>
      <c r="O155" s="165"/>
      <c r="Q155" s="165"/>
      <c r="R155" s="165"/>
      <c r="S155" s="165"/>
      <c r="T155" s="165"/>
      <c r="U155" s="165"/>
      <c r="V155" s="165"/>
      <c r="W155" s="165"/>
      <c r="X155" s="165"/>
      <c r="Y155" s="165"/>
      <c r="Z155" s="165"/>
      <c r="AA155" s="165"/>
      <c r="AB155" s="165"/>
      <c r="AC155" s="165"/>
      <c r="AD155" s="165"/>
      <c r="AE155" s="165"/>
      <c r="AF155" s="165"/>
    </row>
    <row r="156" spans="1:32" ht="60.75" customHeight="1">
      <c r="A156" s="578" t="s">
        <v>639</v>
      </c>
      <c r="B156" s="578"/>
      <c r="C156" s="165"/>
      <c r="D156" s="165"/>
      <c r="E156" s="165"/>
      <c r="F156" s="165"/>
      <c r="G156" s="165"/>
      <c r="H156" s="165"/>
      <c r="I156" s="165"/>
      <c r="J156" s="165"/>
      <c r="K156" s="165"/>
      <c r="L156" s="165"/>
      <c r="M156" s="165"/>
      <c r="N156" s="165"/>
      <c r="O156" s="165"/>
      <c r="Q156" s="165"/>
      <c r="R156" s="165"/>
      <c r="S156" s="165"/>
      <c r="T156" s="165"/>
      <c r="U156" s="165"/>
      <c r="V156" s="165"/>
      <c r="W156" s="165"/>
      <c r="X156" s="165"/>
      <c r="Y156" s="165"/>
      <c r="Z156" s="165"/>
      <c r="AA156" s="165"/>
      <c r="AB156" s="165"/>
      <c r="AC156" s="165"/>
      <c r="AD156" s="165"/>
      <c r="AE156" s="165"/>
      <c r="AF156" s="165"/>
    </row>
    <row r="157" spans="1:32">
      <c r="A157" s="42"/>
    </row>
    <row r="158" spans="1:32" ht="16.5" customHeight="1">
      <c r="A158" s="316" t="s">
        <v>361</v>
      </c>
    </row>
    <row r="159" spans="1:32">
      <c r="A159" s="315" t="str">
        <f>+"New South Wales Criminal Courts Statistics " &amp;'Table Of Contents'!D$2</f>
        <v>New South Wales Criminal Courts Statistics June 2022</v>
      </c>
    </row>
    <row r="160" spans="1:32">
      <c r="A160" s="320" t="s">
        <v>0</v>
      </c>
    </row>
    <row r="161" spans="1:2" ht="16.5" customHeight="1">
      <c r="A161" s="320" t="s">
        <v>377</v>
      </c>
    </row>
    <row r="162" spans="1:2" ht="16.5" customHeight="1">
      <c r="A162" s="320" t="s">
        <v>27</v>
      </c>
    </row>
    <row r="163" spans="1:2" ht="16.5" customHeight="1">
      <c r="A163" s="320" t="s">
        <v>378</v>
      </c>
    </row>
    <row r="165" spans="1:2" ht="90" customHeight="1">
      <c r="A165" s="551" t="s">
        <v>759</v>
      </c>
      <c r="B165" s="551"/>
    </row>
  </sheetData>
  <mergeCells count="12">
    <mergeCell ref="A165:B165"/>
    <mergeCell ref="C6:AF6"/>
    <mergeCell ref="C7:H7"/>
    <mergeCell ref="I7:N7"/>
    <mergeCell ref="O7:T7"/>
    <mergeCell ref="U7:Z7"/>
    <mergeCell ref="AA7:AF7"/>
    <mergeCell ref="A150:B150"/>
    <mergeCell ref="A152:B152"/>
    <mergeCell ref="A153:B153"/>
    <mergeCell ref="A156:B156"/>
    <mergeCell ref="A151:B151"/>
  </mergeCells>
  <conditionalFormatting sqref="A86:B88 A80:B82 A74:B77 A101:B102 A138:B138 A12:B21 A25:B27 A104:B104 A34:B35 A37:B48 A69:B70 A72:B72 A113:B118 A29:B32 A54:B58 A106:B108 A129:B131 A135:B136">
    <cfRule type="cellIs" dxfId="139" priority="60" operator="equal">
      <formula>"Total"</formula>
    </cfRule>
  </conditionalFormatting>
  <conditionalFormatting sqref="A33:B33">
    <cfRule type="cellIs" dxfId="138" priority="44" operator="equal">
      <formula>"Total"</formula>
    </cfRule>
  </conditionalFormatting>
  <conditionalFormatting sqref="A36:B36">
    <cfRule type="cellIs" dxfId="137" priority="43" operator="equal">
      <formula>"Total"</formula>
    </cfRule>
  </conditionalFormatting>
  <conditionalFormatting sqref="A53:B53 A59:B59">
    <cfRule type="cellIs" dxfId="136" priority="36" operator="equal">
      <formula>"Total"</formula>
    </cfRule>
  </conditionalFormatting>
  <conditionalFormatting sqref="A63:B68">
    <cfRule type="cellIs" dxfId="135" priority="32" operator="equal">
      <formula>"Total"</formula>
    </cfRule>
  </conditionalFormatting>
  <conditionalFormatting sqref="A73:B73">
    <cfRule type="cellIs" dxfId="134" priority="29" operator="equal">
      <formula>"Total"</formula>
    </cfRule>
  </conditionalFormatting>
  <conditionalFormatting sqref="A78:B78">
    <cfRule type="cellIs" dxfId="133" priority="28" operator="equal">
      <formula>"Total"</formula>
    </cfRule>
  </conditionalFormatting>
  <conditionalFormatting sqref="A79:B79">
    <cfRule type="cellIs" dxfId="132" priority="27" operator="equal">
      <formula>"Total"</formula>
    </cfRule>
  </conditionalFormatting>
  <conditionalFormatting sqref="A122:B124">
    <cfRule type="cellIs" dxfId="131" priority="25" operator="equal">
      <formula>"Total"</formula>
    </cfRule>
  </conditionalFormatting>
  <conditionalFormatting sqref="A100:B100">
    <cfRule type="cellIs" dxfId="130" priority="20" operator="equal">
      <formula>"Total"</formula>
    </cfRule>
  </conditionalFormatting>
  <conditionalFormatting sqref="A94:B99">
    <cfRule type="cellIs" dxfId="129" priority="24" operator="equal">
      <formula>"Total"</formula>
    </cfRule>
  </conditionalFormatting>
  <conditionalFormatting sqref="A103:B103">
    <cfRule type="cellIs" dxfId="128" priority="23" operator="equal">
      <formula>"Total"</formula>
    </cfRule>
  </conditionalFormatting>
  <conditionalFormatting sqref="A105:B105">
    <cfRule type="cellIs" dxfId="127" priority="22" operator="equal">
      <formula>"Total"</formula>
    </cfRule>
  </conditionalFormatting>
  <conditionalFormatting sqref="A109:B109">
    <cfRule type="cellIs" dxfId="126" priority="21" operator="equal">
      <formula>"Total"</formula>
    </cfRule>
  </conditionalFormatting>
  <conditionalFormatting sqref="A141:B142">
    <cfRule type="cellIs" dxfId="125" priority="17" operator="equal">
      <formula>"Total"</formula>
    </cfRule>
  </conditionalFormatting>
  <conditionalFormatting sqref="A137:B137">
    <cfRule type="cellIs" dxfId="124" priority="13" operator="equal">
      <formula>"Total"</formula>
    </cfRule>
  </conditionalFormatting>
  <conditionalFormatting sqref="A146:B148">
    <cfRule type="cellIs" dxfId="123" priority="18" operator="equal">
      <formula>"Total"</formula>
    </cfRule>
  </conditionalFormatting>
  <conditionalFormatting sqref="A139:B139">
    <cfRule type="cellIs" dxfId="122" priority="16" operator="equal">
      <formula>"Total"</formula>
    </cfRule>
  </conditionalFormatting>
  <conditionalFormatting sqref="A140:B140">
    <cfRule type="cellIs" dxfId="121" priority="15" operator="equal">
      <formula>"Total"</formula>
    </cfRule>
  </conditionalFormatting>
  <conditionalFormatting sqref="A141:B141">
    <cfRule type="cellIs" dxfId="120" priority="14" operator="equal">
      <formula>"Total"</formula>
    </cfRule>
  </conditionalFormatting>
  <conditionalFormatting sqref="A83:B85">
    <cfRule type="cellIs" dxfId="119" priority="10" operator="equal">
      <formula>"Total"</formula>
    </cfRule>
  </conditionalFormatting>
  <conditionalFormatting sqref="A119:B121">
    <cfRule type="cellIs" dxfId="118" priority="9" operator="equal">
      <formula>"Total"</formula>
    </cfRule>
  </conditionalFormatting>
  <conditionalFormatting sqref="A143:B145">
    <cfRule type="cellIs" dxfId="117" priority="8" operator="equal">
      <formula>"Total"</formula>
    </cfRule>
  </conditionalFormatting>
  <conditionalFormatting sqref="A93:B93">
    <cfRule type="cellIs" dxfId="116" priority="7" operator="equal">
      <formula>"Total"</formula>
    </cfRule>
  </conditionalFormatting>
  <conditionalFormatting sqref="A22:B24">
    <cfRule type="cellIs" dxfId="115" priority="6" operator="equal">
      <formula>"Total"</formula>
    </cfRule>
  </conditionalFormatting>
  <conditionalFormatting sqref="A28:B28">
    <cfRule type="cellIs" dxfId="114" priority="5" operator="equal">
      <formula>"Total"</formula>
    </cfRule>
  </conditionalFormatting>
  <conditionalFormatting sqref="A71:B71">
    <cfRule type="cellIs" dxfId="113" priority="3" operator="equal">
      <formula>"Total"</formula>
    </cfRule>
  </conditionalFormatting>
  <conditionalFormatting sqref="A110:B112">
    <cfRule type="cellIs" dxfId="112" priority="2" operator="equal">
      <formula>"Total"</formula>
    </cfRule>
  </conditionalFormatting>
  <conditionalFormatting sqref="A132:B134">
    <cfRule type="cellIs" dxfId="111" priority="1" operator="equal">
      <formula>"Total"</formula>
    </cfRule>
  </conditionalFormatting>
  <hyperlinks>
    <hyperlink ref="A1" location="'Table Of Contents'!C6" display="return to table of contents" xr:uid="{00000000-0004-0000-0B00-000000000000}"/>
    <hyperlink ref="A165" location="'Explanatory Notes'!A2" display="COVID impact: changes to court operations to protect the safety of court users have led to a general decline in the number of criminal court finalisations in the latest 12 month period. See Explanatory Notes for details." xr:uid="{3E380286-7C25-4C10-8764-221789D823F3}"/>
  </hyperlinks>
  <pageMargins left="0.39370078740157483" right="0.39370078740157483" top="0.59055118110236227" bottom="0.59055118110236227" header="0.39370078740157483" footer="0.39370078740157483"/>
  <pageSetup paperSize="9" scale="58" fitToHeight="0" orientation="landscape" horizontalDpi="300" verticalDpi="300" r:id="rId1"/>
  <headerFooter>
    <oddHeader>&amp;C&amp;F     &amp;A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A131"/>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2" width="40.7109375" style="165" customWidth="1"/>
    <col min="3" max="27" width="6.5703125" style="165" customWidth="1"/>
    <col min="28" max="16384" width="11.42578125" style="165"/>
  </cols>
  <sheetData>
    <row r="1" spans="1:27">
      <c r="A1" s="187" t="s">
        <v>221</v>
      </c>
      <c r="B1" s="186"/>
    </row>
    <row r="2" spans="1:27">
      <c r="A2" s="238" t="s">
        <v>419</v>
      </c>
      <c r="B2" s="186"/>
    </row>
    <row r="3" spans="1:27">
      <c r="A3" s="238" t="str">
        <f>"NSW Higher, Local and Children's Criminal Courts " &amp;'Table Of Contents'!G4</f>
        <v>NSW Higher, Local and Children's Criminal Courts July 2021 to June 2022</v>
      </c>
      <c r="B3" s="183"/>
      <c r="C3" s="7"/>
      <c r="D3" s="7"/>
      <c r="E3" s="7"/>
      <c r="F3" s="7"/>
      <c r="G3" s="7"/>
      <c r="H3" s="7"/>
      <c r="I3" s="7"/>
      <c r="J3" s="7"/>
      <c r="K3" s="7"/>
      <c r="L3" s="7"/>
      <c r="M3" s="7"/>
      <c r="N3" s="7"/>
      <c r="O3" s="7"/>
      <c r="P3" s="7"/>
      <c r="Q3" s="7"/>
      <c r="R3" s="7"/>
      <c r="S3" s="7"/>
      <c r="T3" s="7"/>
      <c r="U3" s="7"/>
      <c r="V3" s="7"/>
      <c r="W3" s="7"/>
      <c r="X3" s="7"/>
      <c r="Y3" s="7"/>
      <c r="Z3" s="7"/>
      <c r="AA3" s="7"/>
    </row>
    <row r="4" spans="1:27">
      <c r="A4" s="107" t="s">
        <v>501</v>
      </c>
      <c r="B4" s="107"/>
      <c r="C4" s="7"/>
      <c r="D4" s="7"/>
      <c r="E4" s="7"/>
      <c r="F4" s="7"/>
      <c r="G4" s="7"/>
      <c r="H4" s="7"/>
      <c r="I4" s="7"/>
      <c r="J4" s="7"/>
      <c r="K4" s="7"/>
      <c r="L4" s="7"/>
      <c r="M4" s="7"/>
      <c r="N4" s="7"/>
      <c r="O4" s="7"/>
      <c r="P4" s="7"/>
      <c r="Q4" s="7"/>
      <c r="R4" s="7"/>
      <c r="S4" s="7"/>
      <c r="T4" s="7"/>
      <c r="U4" s="7"/>
      <c r="V4" s="7"/>
      <c r="W4" s="7"/>
      <c r="X4" s="7"/>
      <c r="Y4" s="7"/>
      <c r="Z4" s="7"/>
      <c r="AA4" s="7"/>
    </row>
    <row r="5" spans="1:27" ht="15.75">
      <c r="A5" s="154"/>
      <c r="B5" s="45"/>
      <c r="C5" s="45"/>
      <c r="D5" s="45"/>
      <c r="E5" s="45"/>
      <c r="F5" s="45"/>
      <c r="G5" s="45"/>
      <c r="H5" s="45"/>
      <c r="I5" s="45"/>
      <c r="J5" s="45"/>
      <c r="K5" s="45"/>
      <c r="L5" s="45"/>
      <c r="M5" s="45"/>
      <c r="N5" s="45"/>
      <c r="O5" s="45"/>
      <c r="P5" s="45"/>
      <c r="Q5" s="45"/>
      <c r="R5" s="45"/>
      <c r="S5" s="45"/>
      <c r="T5" s="45"/>
      <c r="U5" s="45"/>
      <c r="V5" s="45"/>
      <c r="W5" s="45"/>
      <c r="X5" s="45"/>
      <c r="Y5" s="45"/>
      <c r="Z5" s="45"/>
      <c r="AA5" s="45"/>
    </row>
    <row r="6" spans="1:27">
      <c r="A6" s="234"/>
      <c r="B6" s="49"/>
      <c r="C6" s="557" t="s">
        <v>146</v>
      </c>
      <c r="D6" s="558"/>
      <c r="E6" s="558"/>
      <c r="F6" s="558"/>
      <c r="G6" s="558"/>
      <c r="H6" s="558"/>
      <c r="I6" s="558"/>
      <c r="J6" s="558"/>
      <c r="K6" s="558"/>
      <c r="L6" s="558"/>
      <c r="M6" s="558"/>
      <c r="N6" s="558"/>
      <c r="O6" s="558"/>
      <c r="P6" s="558"/>
      <c r="Q6" s="558"/>
      <c r="R6" s="558"/>
      <c r="S6" s="558"/>
      <c r="T6" s="558"/>
      <c r="U6" s="558"/>
      <c r="V6" s="558"/>
      <c r="W6" s="558"/>
      <c r="X6" s="558"/>
      <c r="Y6" s="558"/>
      <c r="Z6" s="558"/>
      <c r="AA6" s="559"/>
    </row>
    <row r="7" spans="1:27">
      <c r="A7" s="50"/>
      <c r="B7" s="51"/>
      <c r="C7" s="570" t="str">
        <f>'Table Of Contents'!$G$4</f>
        <v>July 2021 to June 2022</v>
      </c>
      <c r="D7" s="571"/>
      <c r="E7" s="571"/>
      <c r="F7" s="571"/>
      <c r="G7" s="571"/>
      <c r="H7" s="571"/>
      <c r="I7" s="571"/>
      <c r="J7" s="571"/>
      <c r="K7" s="571"/>
      <c r="L7" s="571"/>
      <c r="M7" s="571"/>
      <c r="N7" s="571"/>
      <c r="O7" s="571"/>
      <c r="P7" s="571"/>
      <c r="Q7" s="571"/>
      <c r="R7" s="571"/>
      <c r="S7" s="571"/>
      <c r="T7" s="571"/>
      <c r="U7" s="571"/>
      <c r="V7" s="571"/>
      <c r="W7" s="571"/>
      <c r="X7" s="571"/>
      <c r="Y7" s="571"/>
      <c r="Z7" s="571"/>
      <c r="AA7" s="572"/>
    </row>
    <row r="8" spans="1:27" ht="163.5" customHeight="1">
      <c r="A8" s="223" t="s">
        <v>239</v>
      </c>
      <c r="B8" s="235"/>
      <c r="C8" s="54" t="s">
        <v>147</v>
      </c>
      <c r="D8" s="55" t="s">
        <v>246</v>
      </c>
      <c r="E8" s="55" t="s">
        <v>425</v>
      </c>
      <c r="F8" s="55" t="s">
        <v>586</v>
      </c>
      <c r="G8" s="55" t="s">
        <v>587</v>
      </c>
      <c r="H8" s="55" t="s">
        <v>588</v>
      </c>
      <c r="I8" s="55" t="s">
        <v>589</v>
      </c>
      <c r="J8" s="55" t="s">
        <v>590</v>
      </c>
      <c r="K8" s="55" t="s">
        <v>247</v>
      </c>
      <c r="L8" s="55" t="s">
        <v>193</v>
      </c>
      <c r="M8" s="55" t="s">
        <v>194</v>
      </c>
      <c r="N8" s="55" t="s">
        <v>591</v>
      </c>
      <c r="O8" s="55" t="s">
        <v>592</v>
      </c>
      <c r="P8" s="55" t="s">
        <v>23</v>
      </c>
      <c r="Q8" s="55" t="s">
        <v>408</v>
      </c>
      <c r="R8" s="55" t="s">
        <v>593</v>
      </c>
      <c r="S8" s="55" t="s">
        <v>594</v>
      </c>
      <c r="T8" s="55" t="s">
        <v>595</v>
      </c>
      <c r="U8" s="55" t="s">
        <v>596</v>
      </c>
      <c r="V8" s="55" t="s">
        <v>195</v>
      </c>
      <c r="W8" s="55" t="s">
        <v>597</v>
      </c>
      <c r="X8" s="55" t="s">
        <v>598</v>
      </c>
      <c r="Y8" s="55" t="s">
        <v>599</v>
      </c>
      <c r="Z8" s="55" t="s">
        <v>600</v>
      </c>
      <c r="AA8" s="392" t="s">
        <v>36</v>
      </c>
    </row>
    <row r="9" spans="1:27" ht="15.75">
      <c r="A9" s="154" t="s">
        <v>1</v>
      </c>
      <c r="B9" s="366"/>
      <c r="C9" s="368"/>
      <c r="D9" s="367"/>
      <c r="E9" s="367"/>
      <c r="F9" s="367"/>
      <c r="G9" s="367"/>
      <c r="H9" s="367"/>
      <c r="I9" s="367"/>
      <c r="J9" s="367"/>
      <c r="K9" s="368"/>
      <c r="L9" s="367"/>
      <c r="M9" s="367"/>
      <c r="N9" s="367"/>
      <c r="O9" s="367"/>
      <c r="P9" s="367"/>
      <c r="Q9" s="367"/>
      <c r="R9" s="367"/>
      <c r="S9" s="367"/>
      <c r="T9" s="367"/>
      <c r="U9" s="367"/>
      <c r="V9" s="367"/>
      <c r="W9" s="367"/>
      <c r="X9" s="367"/>
      <c r="Y9" s="367"/>
      <c r="Z9" s="367"/>
      <c r="AA9" s="369"/>
    </row>
    <row r="10" spans="1:27" ht="15.75">
      <c r="A10" s="154"/>
      <c r="B10" s="366"/>
      <c r="C10" s="373"/>
      <c r="D10" s="366"/>
      <c r="E10" s="366"/>
      <c r="F10" s="366"/>
      <c r="G10" s="366"/>
      <c r="H10" s="366"/>
      <c r="I10" s="366"/>
      <c r="J10" s="366"/>
      <c r="K10" s="373"/>
      <c r="L10" s="366"/>
      <c r="M10" s="366"/>
      <c r="N10" s="366"/>
      <c r="O10" s="366"/>
      <c r="P10" s="366"/>
      <c r="Q10" s="366"/>
      <c r="R10" s="366"/>
      <c r="S10" s="366"/>
      <c r="T10" s="366"/>
      <c r="U10" s="366"/>
      <c r="V10" s="366"/>
      <c r="W10" s="366"/>
      <c r="X10" s="366"/>
      <c r="Y10" s="366"/>
      <c r="Z10" s="366"/>
      <c r="AA10" s="374"/>
    </row>
    <row r="11" spans="1:27">
      <c r="A11" s="223" t="s">
        <v>494</v>
      </c>
      <c r="B11" s="227"/>
      <c r="C11" s="365"/>
      <c r="D11" s="365"/>
      <c r="E11" s="365"/>
      <c r="F11" s="365"/>
      <c r="G11" s="365"/>
      <c r="H11" s="365"/>
      <c r="I11" s="365"/>
      <c r="J11" s="365"/>
      <c r="K11" s="365"/>
      <c r="L11" s="365"/>
      <c r="M11" s="365"/>
      <c r="N11" s="365"/>
      <c r="O11" s="365"/>
      <c r="P11" s="371"/>
      <c r="Q11" s="371"/>
      <c r="R11" s="371"/>
      <c r="S11" s="371"/>
      <c r="T11" s="371"/>
      <c r="U11" s="371"/>
      <c r="V11" s="371"/>
      <c r="W11" s="371"/>
      <c r="X11" s="371"/>
      <c r="Y11" s="371"/>
      <c r="Z11" s="371"/>
      <c r="AA11" s="235"/>
    </row>
    <row r="12" spans="1:27">
      <c r="A12" s="290" t="s">
        <v>6</v>
      </c>
      <c r="B12" s="58" t="s">
        <v>32</v>
      </c>
      <c r="C12" s="168">
        <v>4</v>
      </c>
      <c r="D12" s="168">
        <v>0</v>
      </c>
      <c r="E12" s="168">
        <v>0</v>
      </c>
      <c r="F12" s="168">
        <v>0</v>
      </c>
      <c r="G12" s="168">
        <v>0</v>
      </c>
      <c r="H12" s="168">
        <v>0</v>
      </c>
      <c r="I12" s="168">
        <v>0</v>
      </c>
      <c r="J12" s="168">
        <v>0</v>
      </c>
      <c r="K12" s="168">
        <v>0</v>
      </c>
      <c r="L12" s="168">
        <v>0</v>
      </c>
      <c r="M12" s="168">
        <v>0</v>
      </c>
      <c r="N12" s="168">
        <v>0</v>
      </c>
      <c r="O12" s="168">
        <v>0</v>
      </c>
      <c r="P12" s="168">
        <v>0</v>
      </c>
      <c r="Q12" s="168">
        <v>0</v>
      </c>
      <c r="R12" s="168">
        <v>0</v>
      </c>
      <c r="S12" s="168">
        <v>0</v>
      </c>
      <c r="T12" s="168">
        <v>0</v>
      </c>
      <c r="U12" s="168">
        <v>0</v>
      </c>
      <c r="V12" s="168">
        <v>0</v>
      </c>
      <c r="W12" s="168">
        <v>0</v>
      </c>
      <c r="X12" s="168">
        <v>0</v>
      </c>
      <c r="Y12" s="168">
        <v>0</v>
      </c>
      <c r="Z12" s="168">
        <v>0</v>
      </c>
      <c r="AA12" s="174">
        <v>4</v>
      </c>
    </row>
    <row r="13" spans="1:27">
      <c r="A13" s="290"/>
      <c r="B13" s="58" t="s">
        <v>33</v>
      </c>
      <c r="C13" s="168">
        <v>2</v>
      </c>
      <c r="D13" s="168">
        <v>0</v>
      </c>
      <c r="E13" s="168">
        <v>0</v>
      </c>
      <c r="F13" s="168">
        <v>0</v>
      </c>
      <c r="G13" s="168">
        <v>0</v>
      </c>
      <c r="H13" s="168">
        <v>0</v>
      </c>
      <c r="I13" s="168">
        <v>0</v>
      </c>
      <c r="J13" s="168">
        <v>0</v>
      </c>
      <c r="K13" s="168">
        <v>0</v>
      </c>
      <c r="L13" s="168">
        <v>0</v>
      </c>
      <c r="M13" s="168">
        <v>0</v>
      </c>
      <c r="N13" s="168">
        <v>0</v>
      </c>
      <c r="O13" s="168">
        <v>0</v>
      </c>
      <c r="P13" s="168">
        <v>0</v>
      </c>
      <c r="Q13" s="168">
        <v>0</v>
      </c>
      <c r="R13" s="168">
        <v>0</v>
      </c>
      <c r="S13" s="168">
        <v>0</v>
      </c>
      <c r="T13" s="168">
        <v>0</v>
      </c>
      <c r="U13" s="168">
        <v>0</v>
      </c>
      <c r="V13" s="168">
        <v>0</v>
      </c>
      <c r="W13" s="168">
        <v>0</v>
      </c>
      <c r="X13" s="168">
        <v>0</v>
      </c>
      <c r="Y13" s="168">
        <v>0</v>
      </c>
      <c r="Z13" s="168">
        <v>0</v>
      </c>
      <c r="AA13" s="174">
        <v>2</v>
      </c>
    </row>
    <row r="14" spans="1:27">
      <c r="A14" s="104"/>
      <c r="B14" s="441" t="s">
        <v>179</v>
      </c>
      <c r="C14" s="168">
        <v>11</v>
      </c>
      <c r="D14" s="168">
        <v>0</v>
      </c>
      <c r="E14" s="168">
        <v>0</v>
      </c>
      <c r="F14" s="168">
        <v>0</v>
      </c>
      <c r="G14" s="168">
        <v>0</v>
      </c>
      <c r="H14" s="168">
        <v>0</v>
      </c>
      <c r="I14" s="168">
        <v>0</v>
      </c>
      <c r="J14" s="168">
        <v>0</v>
      </c>
      <c r="K14" s="168">
        <v>0</v>
      </c>
      <c r="L14" s="168">
        <v>0</v>
      </c>
      <c r="M14" s="168">
        <v>0</v>
      </c>
      <c r="N14" s="168">
        <v>0</v>
      </c>
      <c r="O14" s="168">
        <v>0</v>
      </c>
      <c r="P14" s="168">
        <v>0</v>
      </c>
      <c r="Q14" s="168">
        <v>0</v>
      </c>
      <c r="R14" s="168">
        <v>0</v>
      </c>
      <c r="S14" s="168">
        <v>0</v>
      </c>
      <c r="T14" s="168">
        <v>0</v>
      </c>
      <c r="U14" s="168">
        <v>0</v>
      </c>
      <c r="V14" s="168">
        <v>0</v>
      </c>
      <c r="W14" s="168">
        <v>0</v>
      </c>
      <c r="X14" s="168">
        <v>0</v>
      </c>
      <c r="Y14" s="168">
        <v>0</v>
      </c>
      <c r="Z14" s="168">
        <v>0</v>
      </c>
      <c r="AA14" s="174">
        <v>11</v>
      </c>
    </row>
    <row r="15" spans="1:27">
      <c r="A15" s="336"/>
      <c r="B15" s="444" t="s">
        <v>36</v>
      </c>
      <c r="C15" s="171">
        <v>17</v>
      </c>
      <c r="D15" s="171">
        <v>0</v>
      </c>
      <c r="E15" s="171">
        <v>0</v>
      </c>
      <c r="F15" s="171">
        <v>0</v>
      </c>
      <c r="G15" s="171">
        <v>0</v>
      </c>
      <c r="H15" s="171">
        <v>0</v>
      </c>
      <c r="I15" s="171">
        <v>0</v>
      </c>
      <c r="J15" s="171">
        <v>0</v>
      </c>
      <c r="K15" s="171">
        <v>0</v>
      </c>
      <c r="L15" s="171">
        <v>0</v>
      </c>
      <c r="M15" s="171">
        <v>0</v>
      </c>
      <c r="N15" s="171">
        <v>0</v>
      </c>
      <c r="O15" s="171">
        <v>0</v>
      </c>
      <c r="P15" s="171">
        <v>0</v>
      </c>
      <c r="Q15" s="171">
        <v>0</v>
      </c>
      <c r="R15" s="171">
        <v>0</v>
      </c>
      <c r="S15" s="171">
        <v>0</v>
      </c>
      <c r="T15" s="171">
        <v>0</v>
      </c>
      <c r="U15" s="171">
        <v>0</v>
      </c>
      <c r="V15" s="171">
        <v>0</v>
      </c>
      <c r="W15" s="171">
        <v>0</v>
      </c>
      <c r="X15" s="171">
        <v>0</v>
      </c>
      <c r="Y15" s="171">
        <v>0</v>
      </c>
      <c r="Z15" s="171">
        <v>0</v>
      </c>
      <c r="AA15" s="175">
        <v>17</v>
      </c>
    </row>
    <row r="16" spans="1:27">
      <c r="A16" s="104" t="s">
        <v>7</v>
      </c>
      <c r="B16" s="441" t="s">
        <v>37</v>
      </c>
      <c r="C16" s="168">
        <v>938</v>
      </c>
      <c r="D16" s="168">
        <v>2</v>
      </c>
      <c r="E16" s="168">
        <v>587</v>
      </c>
      <c r="F16" s="168">
        <v>5</v>
      </c>
      <c r="G16" s="168">
        <v>0</v>
      </c>
      <c r="H16" s="168">
        <v>1487</v>
      </c>
      <c r="I16" s="168">
        <v>3</v>
      </c>
      <c r="J16" s="168">
        <v>909</v>
      </c>
      <c r="K16" s="168">
        <v>24</v>
      </c>
      <c r="L16" s="168">
        <v>30</v>
      </c>
      <c r="M16" s="168">
        <v>29</v>
      </c>
      <c r="N16" s="168">
        <v>89</v>
      </c>
      <c r="O16" s="168">
        <v>484</v>
      </c>
      <c r="P16" s="168">
        <v>888</v>
      </c>
      <c r="Q16" s="168">
        <v>43</v>
      </c>
      <c r="R16" s="168">
        <v>177</v>
      </c>
      <c r="S16" s="168">
        <v>6</v>
      </c>
      <c r="T16" s="168">
        <v>1804</v>
      </c>
      <c r="U16" s="168">
        <v>15</v>
      </c>
      <c r="V16" s="168">
        <v>230</v>
      </c>
      <c r="W16" s="168">
        <v>27</v>
      </c>
      <c r="X16" s="168">
        <v>29</v>
      </c>
      <c r="Y16" s="168">
        <v>12</v>
      </c>
      <c r="Z16" s="168">
        <v>16</v>
      </c>
      <c r="AA16" s="174">
        <v>7834</v>
      </c>
    </row>
    <row r="17" spans="1:27">
      <c r="A17" s="104"/>
      <c r="B17" s="441" t="s">
        <v>405</v>
      </c>
      <c r="C17" s="168">
        <v>574</v>
      </c>
      <c r="D17" s="168">
        <v>2</v>
      </c>
      <c r="E17" s="168">
        <v>349</v>
      </c>
      <c r="F17" s="168">
        <v>0</v>
      </c>
      <c r="G17" s="168">
        <v>1</v>
      </c>
      <c r="H17" s="168">
        <v>1371</v>
      </c>
      <c r="I17" s="168">
        <v>0</v>
      </c>
      <c r="J17" s="168">
        <v>702</v>
      </c>
      <c r="K17" s="168">
        <v>21</v>
      </c>
      <c r="L17" s="168">
        <v>50</v>
      </c>
      <c r="M17" s="168">
        <v>30</v>
      </c>
      <c r="N17" s="168">
        <v>82</v>
      </c>
      <c r="O17" s="168">
        <v>301</v>
      </c>
      <c r="P17" s="168">
        <v>546</v>
      </c>
      <c r="Q17" s="168">
        <v>35</v>
      </c>
      <c r="R17" s="168">
        <v>71</v>
      </c>
      <c r="S17" s="168">
        <v>16</v>
      </c>
      <c r="T17" s="168">
        <v>620</v>
      </c>
      <c r="U17" s="168">
        <v>35</v>
      </c>
      <c r="V17" s="168">
        <v>44</v>
      </c>
      <c r="W17" s="168">
        <v>2</v>
      </c>
      <c r="X17" s="168">
        <v>47</v>
      </c>
      <c r="Y17" s="168">
        <v>24</v>
      </c>
      <c r="Z17" s="168">
        <v>0</v>
      </c>
      <c r="AA17" s="174">
        <v>4923</v>
      </c>
    </row>
    <row r="18" spans="1:27">
      <c r="A18" s="336"/>
      <c r="B18" s="444" t="s">
        <v>36</v>
      </c>
      <c r="C18" s="171">
        <v>1512</v>
      </c>
      <c r="D18" s="171">
        <v>4</v>
      </c>
      <c r="E18" s="171">
        <v>936</v>
      </c>
      <c r="F18" s="171">
        <v>5</v>
      </c>
      <c r="G18" s="171">
        <v>1</v>
      </c>
      <c r="H18" s="171">
        <v>2858</v>
      </c>
      <c r="I18" s="171">
        <v>3</v>
      </c>
      <c r="J18" s="171">
        <v>1611</v>
      </c>
      <c r="K18" s="171">
        <v>45</v>
      </c>
      <c r="L18" s="171">
        <v>80</v>
      </c>
      <c r="M18" s="171">
        <v>59</v>
      </c>
      <c r="N18" s="171">
        <v>171</v>
      </c>
      <c r="O18" s="171">
        <v>785</v>
      </c>
      <c r="P18" s="171">
        <v>1434</v>
      </c>
      <c r="Q18" s="171">
        <v>78</v>
      </c>
      <c r="R18" s="171">
        <v>248</v>
      </c>
      <c r="S18" s="171">
        <v>22</v>
      </c>
      <c r="T18" s="171">
        <v>2424</v>
      </c>
      <c r="U18" s="171">
        <v>50</v>
      </c>
      <c r="V18" s="171">
        <v>274</v>
      </c>
      <c r="W18" s="171">
        <v>29</v>
      </c>
      <c r="X18" s="171">
        <v>76</v>
      </c>
      <c r="Y18" s="171">
        <v>36</v>
      </c>
      <c r="Z18" s="171">
        <v>16</v>
      </c>
      <c r="AA18" s="175">
        <v>12757</v>
      </c>
    </row>
    <row r="19" spans="1:27">
      <c r="A19" s="290" t="s">
        <v>8</v>
      </c>
      <c r="B19" s="58" t="s">
        <v>41</v>
      </c>
      <c r="C19" s="168">
        <v>141</v>
      </c>
      <c r="D19" s="168">
        <v>7</v>
      </c>
      <c r="E19" s="168">
        <v>11</v>
      </c>
      <c r="F19" s="168">
        <v>2</v>
      </c>
      <c r="G19" s="168">
        <v>1</v>
      </c>
      <c r="H19" s="168">
        <v>31</v>
      </c>
      <c r="I19" s="168">
        <v>0</v>
      </c>
      <c r="J19" s="168">
        <v>5</v>
      </c>
      <c r="K19" s="168">
        <v>10</v>
      </c>
      <c r="L19" s="168">
        <v>2</v>
      </c>
      <c r="M19" s="168">
        <v>1</v>
      </c>
      <c r="N19" s="168">
        <v>0</v>
      </c>
      <c r="O19" s="168">
        <v>1</v>
      </c>
      <c r="P19" s="168">
        <v>1</v>
      </c>
      <c r="Q19" s="168">
        <v>0</v>
      </c>
      <c r="R19" s="168">
        <v>3</v>
      </c>
      <c r="S19" s="168">
        <v>1</v>
      </c>
      <c r="T19" s="168">
        <v>0</v>
      </c>
      <c r="U19" s="168">
        <v>1</v>
      </c>
      <c r="V19" s="168">
        <v>1</v>
      </c>
      <c r="W19" s="168">
        <v>0</v>
      </c>
      <c r="X19" s="168">
        <v>0</v>
      </c>
      <c r="Y19" s="168">
        <v>0</v>
      </c>
      <c r="Z19" s="168">
        <v>0</v>
      </c>
      <c r="AA19" s="174">
        <v>219</v>
      </c>
    </row>
    <row r="20" spans="1:27">
      <c r="A20" s="290"/>
      <c r="B20" s="58" t="s">
        <v>44</v>
      </c>
      <c r="C20" s="168">
        <v>18</v>
      </c>
      <c r="D20" s="168">
        <v>0</v>
      </c>
      <c r="E20" s="168">
        <v>11</v>
      </c>
      <c r="F20" s="168">
        <v>1</v>
      </c>
      <c r="G20" s="168">
        <v>0</v>
      </c>
      <c r="H20" s="168">
        <v>28</v>
      </c>
      <c r="I20" s="168">
        <v>0</v>
      </c>
      <c r="J20" s="168">
        <v>17</v>
      </c>
      <c r="K20" s="168">
        <v>2</v>
      </c>
      <c r="L20" s="168">
        <v>0</v>
      </c>
      <c r="M20" s="168">
        <v>1</v>
      </c>
      <c r="N20" s="168">
        <v>1</v>
      </c>
      <c r="O20" s="168">
        <v>3</v>
      </c>
      <c r="P20" s="168">
        <v>6</v>
      </c>
      <c r="Q20" s="168">
        <v>0</v>
      </c>
      <c r="R20" s="168">
        <v>1</v>
      </c>
      <c r="S20" s="168">
        <v>1</v>
      </c>
      <c r="T20" s="168">
        <v>17</v>
      </c>
      <c r="U20" s="168">
        <v>0</v>
      </c>
      <c r="V20" s="168">
        <v>0</v>
      </c>
      <c r="W20" s="168">
        <v>0</v>
      </c>
      <c r="X20" s="168">
        <v>0</v>
      </c>
      <c r="Y20" s="168">
        <v>0</v>
      </c>
      <c r="Z20" s="168">
        <v>0</v>
      </c>
      <c r="AA20" s="174">
        <v>107</v>
      </c>
    </row>
    <row r="21" spans="1:27">
      <c r="A21" s="446"/>
      <c r="B21" s="443" t="s">
        <v>36</v>
      </c>
      <c r="C21" s="171">
        <v>159</v>
      </c>
      <c r="D21" s="171">
        <v>7</v>
      </c>
      <c r="E21" s="171">
        <v>22</v>
      </c>
      <c r="F21" s="171">
        <v>3</v>
      </c>
      <c r="G21" s="171">
        <v>1</v>
      </c>
      <c r="H21" s="171">
        <v>59</v>
      </c>
      <c r="I21" s="171">
        <v>0</v>
      </c>
      <c r="J21" s="171">
        <v>22</v>
      </c>
      <c r="K21" s="171">
        <v>12</v>
      </c>
      <c r="L21" s="171">
        <v>2</v>
      </c>
      <c r="M21" s="171">
        <v>2</v>
      </c>
      <c r="N21" s="171">
        <v>1</v>
      </c>
      <c r="O21" s="171">
        <v>4</v>
      </c>
      <c r="P21" s="171">
        <v>7</v>
      </c>
      <c r="Q21" s="171">
        <v>0</v>
      </c>
      <c r="R21" s="171">
        <v>4</v>
      </c>
      <c r="S21" s="171">
        <v>2</v>
      </c>
      <c r="T21" s="171">
        <v>17</v>
      </c>
      <c r="U21" s="171">
        <v>1</v>
      </c>
      <c r="V21" s="171">
        <v>1</v>
      </c>
      <c r="W21" s="171">
        <v>0</v>
      </c>
      <c r="X21" s="171">
        <v>0</v>
      </c>
      <c r="Y21" s="171">
        <v>0</v>
      </c>
      <c r="Z21" s="171">
        <v>0</v>
      </c>
      <c r="AA21" s="175">
        <v>326</v>
      </c>
    </row>
    <row r="22" spans="1:27" ht="26.25">
      <c r="A22" s="452" t="s">
        <v>9</v>
      </c>
      <c r="B22" s="440" t="s">
        <v>181</v>
      </c>
      <c r="C22" s="178">
        <v>0</v>
      </c>
      <c r="D22" s="178">
        <v>0</v>
      </c>
      <c r="E22" s="178">
        <v>1</v>
      </c>
      <c r="F22" s="178">
        <v>0</v>
      </c>
      <c r="G22" s="178">
        <v>0</v>
      </c>
      <c r="H22" s="178">
        <v>2</v>
      </c>
      <c r="I22" s="178">
        <v>0</v>
      </c>
      <c r="J22" s="178">
        <v>0</v>
      </c>
      <c r="K22" s="178">
        <v>0</v>
      </c>
      <c r="L22" s="178">
        <v>0</v>
      </c>
      <c r="M22" s="178">
        <v>0</v>
      </c>
      <c r="N22" s="178">
        <v>0</v>
      </c>
      <c r="O22" s="178">
        <v>0</v>
      </c>
      <c r="P22" s="178">
        <v>0</v>
      </c>
      <c r="Q22" s="178">
        <v>0</v>
      </c>
      <c r="R22" s="178">
        <v>0</v>
      </c>
      <c r="S22" s="178">
        <v>0</v>
      </c>
      <c r="T22" s="178">
        <v>1</v>
      </c>
      <c r="U22" s="178">
        <v>0</v>
      </c>
      <c r="V22" s="178">
        <v>0</v>
      </c>
      <c r="W22" s="178">
        <v>0</v>
      </c>
      <c r="X22" s="178">
        <v>0</v>
      </c>
      <c r="Y22" s="178">
        <v>0</v>
      </c>
      <c r="Z22" s="178">
        <v>0</v>
      </c>
      <c r="AA22" s="180">
        <v>4</v>
      </c>
    </row>
    <row r="23" spans="1:27" ht="26.25">
      <c r="A23" s="104" t="s">
        <v>10</v>
      </c>
      <c r="B23" s="441" t="s">
        <v>50</v>
      </c>
      <c r="C23" s="168">
        <v>15</v>
      </c>
      <c r="D23" s="168">
        <v>0</v>
      </c>
      <c r="E23" s="168">
        <v>1</v>
      </c>
      <c r="F23" s="168">
        <v>0</v>
      </c>
      <c r="G23" s="168">
        <v>0</v>
      </c>
      <c r="H23" s="168">
        <v>2</v>
      </c>
      <c r="I23" s="168">
        <v>0</v>
      </c>
      <c r="J23" s="168">
        <v>0</v>
      </c>
      <c r="K23" s="168">
        <v>0</v>
      </c>
      <c r="L23" s="168">
        <v>0</v>
      </c>
      <c r="M23" s="168">
        <v>0</v>
      </c>
      <c r="N23" s="168">
        <v>0</v>
      </c>
      <c r="O23" s="168">
        <v>0</v>
      </c>
      <c r="P23" s="168">
        <v>0</v>
      </c>
      <c r="Q23" s="168">
        <v>0</v>
      </c>
      <c r="R23" s="168">
        <v>0</v>
      </c>
      <c r="S23" s="168">
        <v>0</v>
      </c>
      <c r="T23" s="168">
        <v>1</v>
      </c>
      <c r="U23" s="168">
        <v>0</v>
      </c>
      <c r="V23" s="168">
        <v>0</v>
      </c>
      <c r="W23" s="168">
        <v>0</v>
      </c>
      <c r="X23" s="168">
        <v>0</v>
      </c>
      <c r="Y23" s="168">
        <v>0</v>
      </c>
      <c r="Z23" s="168">
        <v>0</v>
      </c>
      <c r="AA23" s="174">
        <v>19</v>
      </c>
    </row>
    <row r="24" spans="1:27">
      <c r="A24" s="104"/>
      <c r="B24" s="441" t="s">
        <v>182</v>
      </c>
      <c r="C24" s="168">
        <v>2</v>
      </c>
      <c r="D24" s="168">
        <v>0</v>
      </c>
      <c r="E24" s="168">
        <v>0</v>
      </c>
      <c r="F24" s="168">
        <v>0</v>
      </c>
      <c r="G24" s="168">
        <v>0</v>
      </c>
      <c r="H24" s="168">
        <v>1</v>
      </c>
      <c r="I24" s="168">
        <v>0</v>
      </c>
      <c r="J24" s="168">
        <v>4</v>
      </c>
      <c r="K24" s="168">
        <v>0</v>
      </c>
      <c r="L24" s="168">
        <v>0</v>
      </c>
      <c r="M24" s="168">
        <v>0</v>
      </c>
      <c r="N24" s="168">
        <v>1</v>
      </c>
      <c r="O24" s="168">
        <v>1</v>
      </c>
      <c r="P24" s="168">
        <v>2</v>
      </c>
      <c r="Q24" s="168">
        <v>0</v>
      </c>
      <c r="R24" s="168">
        <v>0</v>
      </c>
      <c r="S24" s="168">
        <v>0</v>
      </c>
      <c r="T24" s="168">
        <v>7</v>
      </c>
      <c r="U24" s="168">
        <v>0</v>
      </c>
      <c r="V24" s="168">
        <v>1</v>
      </c>
      <c r="W24" s="168">
        <v>0</v>
      </c>
      <c r="X24" s="168">
        <v>0</v>
      </c>
      <c r="Y24" s="168">
        <v>0</v>
      </c>
      <c r="Z24" s="168">
        <v>0</v>
      </c>
      <c r="AA24" s="174">
        <v>19</v>
      </c>
    </row>
    <row r="25" spans="1:27">
      <c r="A25" s="336"/>
      <c r="B25" s="444" t="s">
        <v>36</v>
      </c>
      <c r="C25" s="171">
        <v>17</v>
      </c>
      <c r="D25" s="171">
        <v>0</v>
      </c>
      <c r="E25" s="171">
        <v>1</v>
      </c>
      <c r="F25" s="171">
        <v>0</v>
      </c>
      <c r="G25" s="171">
        <v>0</v>
      </c>
      <c r="H25" s="171">
        <v>3</v>
      </c>
      <c r="I25" s="171">
        <v>0</v>
      </c>
      <c r="J25" s="171">
        <v>4</v>
      </c>
      <c r="K25" s="171">
        <v>0</v>
      </c>
      <c r="L25" s="171">
        <v>0</v>
      </c>
      <c r="M25" s="171">
        <v>0</v>
      </c>
      <c r="N25" s="171">
        <v>1</v>
      </c>
      <c r="O25" s="171">
        <v>1</v>
      </c>
      <c r="P25" s="171">
        <v>2</v>
      </c>
      <c r="Q25" s="171">
        <v>0</v>
      </c>
      <c r="R25" s="171">
        <v>0</v>
      </c>
      <c r="S25" s="171">
        <v>0</v>
      </c>
      <c r="T25" s="171">
        <v>8</v>
      </c>
      <c r="U25" s="171">
        <v>0</v>
      </c>
      <c r="V25" s="171">
        <v>1</v>
      </c>
      <c r="W25" s="171">
        <v>0</v>
      </c>
      <c r="X25" s="171">
        <v>0</v>
      </c>
      <c r="Y25" s="171">
        <v>0</v>
      </c>
      <c r="Z25" s="171">
        <v>0</v>
      </c>
      <c r="AA25" s="175">
        <v>38</v>
      </c>
    </row>
    <row r="26" spans="1:27" ht="26.25">
      <c r="A26" s="336" t="s">
        <v>12</v>
      </c>
      <c r="B26" s="444" t="s">
        <v>12</v>
      </c>
      <c r="C26" s="171">
        <v>1</v>
      </c>
      <c r="D26" s="171">
        <v>0</v>
      </c>
      <c r="E26" s="171">
        <v>2</v>
      </c>
      <c r="F26" s="171">
        <v>0</v>
      </c>
      <c r="G26" s="171">
        <v>0</v>
      </c>
      <c r="H26" s="171">
        <v>0</v>
      </c>
      <c r="I26" s="171">
        <v>0</v>
      </c>
      <c r="J26" s="171">
        <v>0</v>
      </c>
      <c r="K26" s="171">
        <v>0</v>
      </c>
      <c r="L26" s="171">
        <v>0</v>
      </c>
      <c r="M26" s="171">
        <v>0</v>
      </c>
      <c r="N26" s="171">
        <v>0</v>
      </c>
      <c r="O26" s="171">
        <v>0</v>
      </c>
      <c r="P26" s="171">
        <v>0</v>
      </c>
      <c r="Q26" s="171">
        <v>0</v>
      </c>
      <c r="R26" s="171">
        <v>0</v>
      </c>
      <c r="S26" s="171">
        <v>0</v>
      </c>
      <c r="T26" s="171">
        <v>0</v>
      </c>
      <c r="U26" s="171">
        <v>0</v>
      </c>
      <c r="V26" s="171">
        <v>0</v>
      </c>
      <c r="W26" s="171">
        <v>0</v>
      </c>
      <c r="X26" s="171">
        <v>0</v>
      </c>
      <c r="Y26" s="171">
        <v>0</v>
      </c>
      <c r="Z26" s="171">
        <v>0</v>
      </c>
      <c r="AA26" s="175">
        <v>3</v>
      </c>
    </row>
    <row r="27" spans="1:27">
      <c r="A27" s="336" t="s">
        <v>13</v>
      </c>
      <c r="B27" s="444" t="s">
        <v>60</v>
      </c>
      <c r="C27" s="171">
        <v>1</v>
      </c>
      <c r="D27" s="171">
        <v>0</v>
      </c>
      <c r="E27" s="171">
        <v>0</v>
      </c>
      <c r="F27" s="171">
        <v>0</v>
      </c>
      <c r="G27" s="171">
        <v>0</v>
      </c>
      <c r="H27" s="171">
        <v>0</v>
      </c>
      <c r="I27" s="171">
        <v>0</v>
      </c>
      <c r="J27" s="171">
        <v>0</v>
      </c>
      <c r="K27" s="171">
        <v>0</v>
      </c>
      <c r="L27" s="171">
        <v>0</v>
      </c>
      <c r="M27" s="171">
        <v>0</v>
      </c>
      <c r="N27" s="171">
        <v>0</v>
      </c>
      <c r="O27" s="171">
        <v>0</v>
      </c>
      <c r="P27" s="171">
        <v>0</v>
      </c>
      <c r="Q27" s="171">
        <v>0</v>
      </c>
      <c r="R27" s="171">
        <v>0</v>
      </c>
      <c r="S27" s="171">
        <v>0</v>
      </c>
      <c r="T27" s="171">
        <v>1</v>
      </c>
      <c r="U27" s="171">
        <v>0</v>
      </c>
      <c r="V27" s="171">
        <v>0</v>
      </c>
      <c r="W27" s="171">
        <v>0</v>
      </c>
      <c r="X27" s="171">
        <v>0</v>
      </c>
      <c r="Y27" s="171">
        <v>0</v>
      </c>
      <c r="Z27" s="171">
        <v>0</v>
      </c>
      <c r="AA27" s="175">
        <v>2</v>
      </c>
    </row>
    <row r="28" spans="1:27" ht="33" customHeight="1">
      <c r="A28" s="447" t="s">
        <v>16</v>
      </c>
      <c r="B28" s="445" t="s">
        <v>186</v>
      </c>
      <c r="C28" s="178">
        <v>2</v>
      </c>
      <c r="D28" s="178">
        <v>0</v>
      </c>
      <c r="E28" s="178">
        <v>0</v>
      </c>
      <c r="F28" s="178">
        <v>0</v>
      </c>
      <c r="G28" s="178">
        <v>0</v>
      </c>
      <c r="H28" s="178">
        <v>0</v>
      </c>
      <c r="I28" s="178">
        <v>0</v>
      </c>
      <c r="J28" s="178">
        <v>0</v>
      </c>
      <c r="K28" s="178">
        <v>0</v>
      </c>
      <c r="L28" s="178">
        <v>0</v>
      </c>
      <c r="M28" s="178">
        <v>0</v>
      </c>
      <c r="N28" s="178">
        <v>0</v>
      </c>
      <c r="O28" s="178">
        <v>0</v>
      </c>
      <c r="P28" s="178">
        <v>0</v>
      </c>
      <c r="Q28" s="178">
        <v>0</v>
      </c>
      <c r="R28" s="178">
        <v>0</v>
      </c>
      <c r="S28" s="178">
        <v>0</v>
      </c>
      <c r="T28" s="178">
        <v>0</v>
      </c>
      <c r="U28" s="178">
        <v>0</v>
      </c>
      <c r="V28" s="178">
        <v>0</v>
      </c>
      <c r="W28" s="178">
        <v>0</v>
      </c>
      <c r="X28" s="178">
        <v>0</v>
      </c>
      <c r="Y28" s="178">
        <v>0</v>
      </c>
      <c r="Z28" s="178">
        <v>0</v>
      </c>
      <c r="AA28" s="180">
        <v>2</v>
      </c>
    </row>
    <row r="29" spans="1:27">
      <c r="A29" s="363" t="s">
        <v>17</v>
      </c>
      <c r="B29" s="442" t="s">
        <v>89</v>
      </c>
      <c r="C29" s="173">
        <v>53</v>
      </c>
      <c r="D29" s="173">
        <v>0</v>
      </c>
      <c r="E29" s="173">
        <v>22</v>
      </c>
      <c r="F29" s="173">
        <v>0</v>
      </c>
      <c r="G29" s="173">
        <v>0</v>
      </c>
      <c r="H29" s="173">
        <v>182</v>
      </c>
      <c r="I29" s="173">
        <v>0</v>
      </c>
      <c r="J29" s="173">
        <v>100</v>
      </c>
      <c r="K29" s="173">
        <v>2</v>
      </c>
      <c r="L29" s="173">
        <v>8</v>
      </c>
      <c r="M29" s="173">
        <v>2</v>
      </c>
      <c r="N29" s="173">
        <v>27</v>
      </c>
      <c r="O29" s="173">
        <v>84</v>
      </c>
      <c r="P29" s="173">
        <v>473</v>
      </c>
      <c r="Q29" s="173">
        <v>30</v>
      </c>
      <c r="R29" s="173">
        <v>21</v>
      </c>
      <c r="S29" s="173">
        <v>0</v>
      </c>
      <c r="T29" s="173">
        <v>382</v>
      </c>
      <c r="U29" s="173">
        <v>6</v>
      </c>
      <c r="V29" s="173">
        <v>77</v>
      </c>
      <c r="W29" s="173">
        <v>8</v>
      </c>
      <c r="X29" s="173">
        <v>19</v>
      </c>
      <c r="Y29" s="173">
        <v>7</v>
      </c>
      <c r="Z29" s="173">
        <v>9</v>
      </c>
      <c r="AA29" s="291">
        <v>1512</v>
      </c>
    </row>
    <row r="30" spans="1:27">
      <c r="A30" s="447" t="s">
        <v>18</v>
      </c>
      <c r="B30" s="445" t="s">
        <v>97</v>
      </c>
      <c r="C30" s="178">
        <v>0</v>
      </c>
      <c r="D30" s="178">
        <v>0</v>
      </c>
      <c r="E30" s="178">
        <v>0</v>
      </c>
      <c r="F30" s="178">
        <v>0</v>
      </c>
      <c r="G30" s="178">
        <v>0</v>
      </c>
      <c r="H30" s="178">
        <v>1</v>
      </c>
      <c r="I30" s="178">
        <v>0</v>
      </c>
      <c r="J30" s="178">
        <v>1</v>
      </c>
      <c r="K30" s="178">
        <v>0</v>
      </c>
      <c r="L30" s="178">
        <v>0</v>
      </c>
      <c r="M30" s="178">
        <v>0</v>
      </c>
      <c r="N30" s="178">
        <v>0</v>
      </c>
      <c r="O30" s="178">
        <v>0</v>
      </c>
      <c r="P30" s="178">
        <v>0</v>
      </c>
      <c r="Q30" s="178">
        <v>0</v>
      </c>
      <c r="R30" s="178">
        <v>0</v>
      </c>
      <c r="S30" s="178">
        <v>0</v>
      </c>
      <c r="T30" s="178">
        <v>1</v>
      </c>
      <c r="U30" s="178">
        <v>0</v>
      </c>
      <c r="V30" s="178">
        <v>0</v>
      </c>
      <c r="W30" s="178">
        <v>0</v>
      </c>
      <c r="X30" s="178">
        <v>0</v>
      </c>
      <c r="Y30" s="178">
        <v>0</v>
      </c>
      <c r="Z30" s="178">
        <v>0</v>
      </c>
      <c r="AA30" s="180">
        <v>3</v>
      </c>
    </row>
    <row r="31" spans="1:27" ht="33" customHeight="1">
      <c r="A31" s="104" t="s">
        <v>20</v>
      </c>
      <c r="B31" s="441" t="s">
        <v>188</v>
      </c>
      <c r="C31" s="168">
        <v>738</v>
      </c>
      <c r="D31" s="168">
        <v>0</v>
      </c>
      <c r="E31" s="168">
        <v>321</v>
      </c>
      <c r="F31" s="168">
        <v>1</v>
      </c>
      <c r="G31" s="168">
        <v>0</v>
      </c>
      <c r="H31" s="168">
        <v>1206</v>
      </c>
      <c r="I31" s="168">
        <v>2</v>
      </c>
      <c r="J31" s="168">
        <v>615</v>
      </c>
      <c r="K31" s="168">
        <v>12</v>
      </c>
      <c r="L31" s="168">
        <v>29</v>
      </c>
      <c r="M31" s="168">
        <v>23</v>
      </c>
      <c r="N31" s="168">
        <v>107</v>
      </c>
      <c r="O31" s="168">
        <v>359</v>
      </c>
      <c r="P31" s="168">
        <v>1442</v>
      </c>
      <c r="Q31" s="168">
        <v>399</v>
      </c>
      <c r="R31" s="168">
        <v>48</v>
      </c>
      <c r="S31" s="168">
        <v>14</v>
      </c>
      <c r="T31" s="168">
        <v>460</v>
      </c>
      <c r="U31" s="168">
        <v>24</v>
      </c>
      <c r="V31" s="168">
        <v>156</v>
      </c>
      <c r="W31" s="168">
        <v>0</v>
      </c>
      <c r="X31" s="168">
        <v>61</v>
      </c>
      <c r="Y31" s="168">
        <v>12</v>
      </c>
      <c r="Z31" s="168">
        <v>5</v>
      </c>
      <c r="AA31" s="174">
        <v>6034</v>
      </c>
    </row>
    <row r="32" spans="1:27">
      <c r="A32" s="336"/>
      <c r="B32" s="444" t="s">
        <v>176</v>
      </c>
      <c r="C32" s="171">
        <v>1</v>
      </c>
      <c r="D32" s="171">
        <v>0</v>
      </c>
      <c r="E32" s="171">
        <v>1</v>
      </c>
      <c r="F32" s="171">
        <v>0</v>
      </c>
      <c r="G32" s="171">
        <v>0</v>
      </c>
      <c r="H32" s="171">
        <v>1</v>
      </c>
      <c r="I32" s="171">
        <v>0</v>
      </c>
      <c r="J32" s="171">
        <v>0</v>
      </c>
      <c r="K32" s="171">
        <v>0</v>
      </c>
      <c r="L32" s="171">
        <v>0</v>
      </c>
      <c r="M32" s="171">
        <v>0</v>
      </c>
      <c r="N32" s="171">
        <v>0</v>
      </c>
      <c r="O32" s="171">
        <v>1</v>
      </c>
      <c r="P32" s="171">
        <v>5</v>
      </c>
      <c r="Q32" s="171">
        <v>0</v>
      </c>
      <c r="R32" s="171">
        <v>0</v>
      </c>
      <c r="S32" s="171">
        <v>0</v>
      </c>
      <c r="T32" s="171">
        <v>1</v>
      </c>
      <c r="U32" s="171">
        <v>0</v>
      </c>
      <c r="V32" s="171">
        <v>0</v>
      </c>
      <c r="W32" s="171">
        <v>0</v>
      </c>
      <c r="X32" s="171">
        <v>1</v>
      </c>
      <c r="Y32" s="171">
        <v>0</v>
      </c>
      <c r="Z32" s="171">
        <v>0</v>
      </c>
      <c r="AA32" s="175">
        <v>11</v>
      </c>
    </row>
    <row r="33" spans="1:27">
      <c r="A33" s="336"/>
      <c r="B33" s="444" t="s">
        <v>36</v>
      </c>
      <c r="C33" s="171">
        <v>739</v>
      </c>
      <c r="D33" s="171">
        <v>0</v>
      </c>
      <c r="E33" s="171">
        <v>322</v>
      </c>
      <c r="F33" s="171">
        <v>1</v>
      </c>
      <c r="G33" s="171">
        <v>0</v>
      </c>
      <c r="H33" s="171">
        <v>1207</v>
      </c>
      <c r="I33" s="171">
        <v>2</v>
      </c>
      <c r="J33" s="171">
        <v>615</v>
      </c>
      <c r="K33" s="171">
        <v>12</v>
      </c>
      <c r="L33" s="171">
        <v>29</v>
      </c>
      <c r="M33" s="171">
        <v>23</v>
      </c>
      <c r="N33" s="171">
        <v>107</v>
      </c>
      <c r="O33" s="171">
        <v>360</v>
      </c>
      <c r="P33" s="171">
        <v>1447</v>
      </c>
      <c r="Q33" s="171">
        <v>399</v>
      </c>
      <c r="R33" s="171">
        <v>48</v>
      </c>
      <c r="S33" s="171">
        <v>14</v>
      </c>
      <c r="T33" s="171">
        <v>461</v>
      </c>
      <c r="U33" s="171">
        <v>24</v>
      </c>
      <c r="V33" s="171">
        <v>156</v>
      </c>
      <c r="W33" s="171">
        <v>0</v>
      </c>
      <c r="X33" s="171">
        <v>62</v>
      </c>
      <c r="Y33" s="171">
        <v>12</v>
      </c>
      <c r="Z33" s="171">
        <v>5</v>
      </c>
      <c r="AA33" s="175">
        <v>6045</v>
      </c>
    </row>
    <row r="34" spans="1:27">
      <c r="A34" s="459" t="s">
        <v>36</v>
      </c>
      <c r="B34" s="454"/>
      <c r="C34" s="178">
        <v>2501</v>
      </c>
      <c r="D34" s="178">
        <v>11</v>
      </c>
      <c r="E34" s="178">
        <v>1306</v>
      </c>
      <c r="F34" s="178">
        <v>9</v>
      </c>
      <c r="G34" s="178">
        <v>2</v>
      </c>
      <c r="H34" s="178">
        <v>4312</v>
      </c>
      <c r="I34" s="178">
        <v>5</v>
      </c>
      <c r="J34" s="178">
        <v>2353</v>
      </c>
      <c r="K34" s="178">
        <v>71</v>
      </c>
      <c r="L34" s="178">
        <v>119</v>
      </c>
      <c r="M34" s="178">
        <v>86</v>
      </c>
      <c r="N34" s="178">
        <v>307</v>
      </c>
      <c r="O34" s="178">
        <v>1234</v>
      </c>
      <c r="P34" s="178">
        <v>3363</v>
      </c>
      <c r="Q34" s="178">
        <v>507</v>
      </c>
      <c r="R34" s="178">
        <v>321</v>
      </c>
      <c r="S34" s="178">
        <v>38</v>
      </c>
      <c r="T34" s="178">
        <v>3295</v>
      </c>
      <c r="U34" s="178">
        <v>81</v>
      </c>
      <c r="V34" s="178">
        <v>509</v>
      </c>
      <c r="W34" s="178">
        <v>37</v>
      </c>
      <c r="X34" s="178">
        <v>157</v>
      </c>
      <c r="Y34" s="178">
        <v>55</v>
      </c>
      <c r="Z34" s="178">
        <v>30</v>
      </c>
      <c r="AA34" s="180">
        <v>20709</v>
      </c>
    </row>
    <row r="35" spans="1:27">
      <c r="A35" s="33"/>
      <c r="B35" s="167"/>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74"/>
    </row>
    <row r="36" spans="1:27">
      <c r="A36" s="223" t="s">
        <v>497</v>
      </c>
      <c r="B36" s="227"/>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5"/>
    </row>
    <row r="37" spans="1:27">
      <c r="A37" s="31" t="s">
        <v>8</v>
      </c>
      <c r="B37" s="11" t="s">
        <v>41</v>
      </c>
      <c r="C37" s="168">
        <v>288</v>
      </c>
      <c r="D37" s="168">
        <v>10</v>
      </c>
      <c r="E37" s="168">
        <v>1</v>
      </c>
      <c r="F37" s="168">
        <v>4</v>
      </c>
      <c r="G37" s="168">
        <v>5</v>
      </c>
      <c r="H37" s="168">
        <v>63</v>
      </c>
      <c r="I37" s="168">
        <v>0</v>
      </c>
      <c r="J37" s="168">
        <v>12</v>
      </c>
      <c r="K37" s="168">
        <v>16</v>
      </c>
      <c r="L37" s="168">
        <v>5</v>
      </c>
      <c r="M37" s="168">
        <v>3</v>
      </c>
      <c r="N37" s="168">
        <v>1</v>
      </c>
      <c r="O37" s="168">
        <v>1</v>
      </c>
      <c r="P37" s="168">
        <v>0</v>
      </c>
      <c r="Q37" s="168">
        <v>0</v>
      </c>
      <c r="R37" s="168">
        <v>1</v>
      </c>
      <c r="S37" s="168">
        <v>1</v>
      </c>
      <c r="T37" s="168">
        <v>3</v>
      </c>
      <c r="U37" s="168">
        <v>2</v>
      </c>
      <c r="V37" s="168">
        <v>1</v>
      </c>
      <c r="W37" s="168">
        <v>0</v>
      </c>
      <c r="X37" s="168">
        <v>2</v>
      </c>
      <c r="Y37" s="168">
        <v>1</v>
      </c>
      <c r="Z37" s="168">
        <v>0</v>
      </c>
      <c r="AA37" s="174">
        <v>420</v>
      </c>
    </row>
    <row r="38" spans="1:27">
      <c r="A38" s="31"/>
      <c r="B38" s="11" t="s">
        <v>44</v>
      </c>
      <c r="C38" s="168">
        <v>170</v>
      </c>
      <c r="D38" s="168">
        <v>0</v>
      </c>
      <c r="E38" s="168">
        <v>3</v>
      </c>
      <c r="F38" s="168">
        <v>23</v>
      </c>
      <c r="G38" s="168">
        <v>2</v>
      </c>
      <c r="H38" s="168">
        <v>46</v>
      </c>
      <c r="I38" s="168">
        <v>0</v>
      </c>
      <c r="J38" s="168">
        <v>7</v>
      </c>
      <c r="K38" s="168">
        <v>1</v>
      </c>
      <c r="L38" s="168">
        <v>3</v>
      </c>
      <c r="M38" s="168">
        <v>4</v>
      </c>
      <c r="N38" s="168">
        <v>0</v>
      </c>
      <c r="O38" s="168">
        <v>1</v>
      </c>
      <c r="P38" s="168">
        <v>0</v>
      </c>
      <c r="Q38" s="168">
        <v>0</v>
      </c>
      <c r="R38" s="168">
        <v>0</v>
      </c>
      <c r="S38" s="168">
        <v>0</v>
      </c>
      <c r="T38" s="168">
        <v>1</v>
      </c>
      <c r="U38" s="168">
        <v>2</v>
      </c>
      <c r="V38" s="168">
        <v>0</v>
      </c>
      <c r="W38" s="168">
        <v>0</v>
      </c>
      <c r="X38" s="168">
        <v>0</v>
      </c>
      <c r="Y38" s="168">
        <v>0</v>
      </c>
      <c r="Z38" s="168">
        <v>0</v>
      </c>
      <c r="AA38" s="174">
        <v>263</v>
      </c>
    </row>
    <row r="39" spans="1:27">
      <c r="A39" s="161" t="s">
        <v>36</v>
      </c>
      <c r="B39" s="181"/>
      <c r="C39" s="178">
        <v>458</v>
      </c>
      <c r="D39" s="178">
        <v>10</v>
      </c>
      <c r="E39" s="178">
        <v>4</v>
      </c>
      <c r="F39" s="178">
        <v>27</v>
      </c>
      <c r="G39" s="178">
        <v>7</v>
      </c>
      <c r="H39" s="178">
        <v>109</v>
      </c>
      <c r="I39" s="178">
        <v>0</v>
      </c>
      <c r="J39" s="178">
        <v>19</v>
      </c>
      <c r="K39" s="178">
        <v>17</v>
      </c>
      <c r="L39" s="178">
        <v>8</v>
      </c>
      <c r="M39" s="178">
        <v>7</v>
      </c>
      <c r="N39" s="178">
        <v>1</v>
      </c>
      <c r="O39" s="178">
        <v>2</v>
      </c>
      <c r="P39" s="178">
        <v>0</v>
      </c>
      <c r="Q39" s="178">
        <v>0</v>
      </c>
      <c r="R39" s="178">
        <v>1</v>
      </c>
      <c r="S39" s="178">
        <v>1</v>
      </c>
      <c r="T39" s="178">
        <v>4</v>
      </c>
      <c r="U39" s="178">
        <v>4</v>
      </c>
      <c r="V39" s="178">
        <v>1</v>
      </c>
      <c r="W39" s="178">
        <v>0</v>
      </c>
      <c r="X39" s="178">
        <v>2</v>
      </c>
      <c r="Y39" s="178">
        <v>1</v>
      </c>
      <c r="Z39" s="178">
        <v>0</v>
      </c>
      <c r="AA39" s="180">
        <v>683</v>
      </c>
    </row>
    <row r="41" spans="1:27" ht="15.75">
      <c r="A41" s="154" t="s">
        <v>311</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row>
    <row r="42" spans="1:27">
      <c r="A42" s="221" t="s">
        <v>239</v>
      </c>
      <c r="B42" s="235"/>
      <c r="C42" s="54"/>
      <c r="D42" s="55"/>
      <c r="E42" s="55"/>
      <c r="F42" s="55"/>
      <c r="G42" s="55"/>
      <c r="H42" s="55"/>
      <c r="I42" s="55"/>
      <c r="J42" s="55"/>
      <c r="K42" s="55"/>
      <c r="L42" s="55"/>
      <c r="M42" s="55"/>
      <c r="N42" s="55"/>
      <c r="O42" s="55"/>
      <c r="P42" s="55"/>
      <c r="Q42" s="55"/>
      <c r="R42" s="55"/>
      <c r="S42" s="55"/>
      <c r="T42" s="55"/>
      <c r="U42" s="55"/>
      <c r="V42" s="55"/>
      <c r="W42" s="55"/>
      <c r="X42" s="55"/>
      <c r="Y42" s="55"/>
      <c r="Z42" s="55"/>
      <c r="AA42" s="392"/>
    </row>
    <row r="43" spans="1:27">
      <c r="A43" s="223" t="s">
        <v>494</v>
      </c>
      <c r="B43" s="160"/>
      <c r="C43" s="55"/>
      <c r="D43" s="55"/>
      <c r="E43" s="55"/>
      <c r="F43" s="55"/>
      <c r="G43" s="55"/>
      <c r="H43" s="55"/>
      <c r="I43" s="55"/>
      <c r="J43" s="55"/>
      <c r="K43" s="55"/>
      <c r="L43" s="55"/>
      <c r="M43" s="55"/>
      <c r="N43" s="55"/>
      <c r="O43" s="55"/>
      <c r="P43" s="56"/>
      <c r="Q43" s="56"/>
      <c r="R43" s="56"/>
      <c r="S43" s="56"/>
      <c r="T43" s="56"/>
      <c r="U43" s="56"/>
      <c r="V43" s="56"/>
      <c r="W43" s="56"/>
      <c r="X43" s="56"/>
      <c r="Y43" s="56"/>
      <c r="Z43" s="56"/>
      <c r="AA43" s="262"/>
    </row>
    <row r="44" spans="1:27">
      <c r="A44" s="33" t="s">
        <v>6</v>
      </c>
      <c r="B44" s="167" t="s">
        <v>32</v>
      </c>
      <c r="C44" s="168">
        <v>4</v>
      </c>
      <c r="D44" s="168">
        <v>0</v>
      </c>
      <c r="E44" s="168">
        <v>0</v>
      </c>
      <c r="F44" s="168">
        <v>0</v>
      </c>
      <c r="G44" s="168">
        <v>0</v>
      </c>
      <c r="H44" s="168">
        <v>0</v>
      </c>
      <c r="I44" s="168">
        <v>0</v>
      </c>
      <c r="J44" s="168">
        <v>0</v>
      </c>
      <c r="K44" s="168">
        <v>0</v>
      </c>
      <c r="L44" s="168">
        <v>0</v>
      </c>
      <c r="M44" s="168">
        <v>0</v>
      </c>
      <c r="N44" s="168">
        <v>0</v>
      </c>
      <c r="O44" s="168">
        <v>0</v>
      </c>
      <c r="P44" s="168">
        <v>0</v>
      </c>
      <c r="Q44" s="168">
        <v>0</v>
      </c>
      <c r="R44" s="168">
        <v>0</v>
      </c>
      <c r="S44" s="168">
        <v>0</v>
      </c>
      <c r="T44" s="168">
        <v>0</v>
      </c>
      <c r="U44" s="168">
        <v>0</v>
      </c>
      <c r="V44" s="168">
        <v>0</v>
      </c>
      <c r="W44" s="168">
        <v>0</v>
      </c>
      <c r="X44" s="168">
        <v>0</v>
      </c>
      <c r="Y44" s="168">
        <v>0</v>
      </c>
      <c r="Z44" s="168">
        <v>0</v>
      </c>
      <c r="AA44" s="174">
        <v>4</v>
      </c>
    </row>
    <row r="45" spans="1:27">
      <c r="A45" s="33"/>
      <c r="B45" s="167" t="s">
        <v>179</v>
      </c>
      <c r="C45" s="168">
        <v>8</v>
      </c>
      <c r="D45" s="168">
        <v>0</v>
      </c>
      <c r="E45" s="168">
        <v>0</v>
      </c>
      <c r="F45" s="168">
        <v>0</v>
      </c>
      <c r="G45" s="168">
        <v>0</v>
      </c>
      <c r="H45" s="168">
        <v>0</v>
      </c>
      <c r="I45" s="168">
        <v>0</v>
      </c>
      <c r="J45" s="168">
        <v>0</v>
      </c>
      <c r="K45" s="168">
        <v>0</v>
      </c>
      <c r="L45" s="168">
        <v>0</v>
      </c>
      <c r="M45" s="168">
        <v>0</v>
      </c>
      <c r="N45" s="168">
        <v>0</v>
      </c>
      <c r="O45" s="168">
        <v>0</v>
      </c>
      <c r="P45" s="168">
        <v>0</v>
      </c>
      <c r="Q45" s="168">
        <v>0</v>
      </c>
      <c r="R45" s="168">
        <v>0</v>
      </c>
      <c r="S45" s="168">
        <v>0</v>
      </c>
      <c r="T45" s="168">
        <v>0</v>
      </c>
      <c r="U45" s="168">
        <v>0</v>
      </c>
      <c r="V45" s="168">
        <v>0</v>
      </c>
      <c r="W45" s="168">
        <v>0</v>
      </c>
      <c r="X45" s="168">
        <v>0</v>
      </c>
      <c r="Y45" s="168">
        <v>0</v>
      </c>
      <c r="Z45" s="168">
        <v>0</v>
      </c>
      <c r="AA45" s="174">
        <v>8</v>
      </c>
    </row>
    <row r="46" spans="1:27">
      <c r="A46" s="222" t="s">
        <v>36</v>
      </c>
      <c r="B46" s="225"/>
      <c r="C46" s="178">
        <v>12</v>
      </c>
      <c r="D46" s="178">
        <v>0</v>
      </c>
      <c r="E46" s="178">
        <v>0</v>
      </c>
      <c r="F46" s="178">
        <v>0</v>
      </c>
      <c r="G46" s="178">
        <v>0</v>
      </c>
      <c r="H46" s="178">
        <v>0</v>
      </c>
      <c r="I46" s="178">
        <v>0</v>
      </c>
      <c r="J46" s="178">
        <v>0</v>
      </c>
      <c r="K46" s="178">
        <v>0</v>
      </c>
      <c r="L46" s="178">
        <v>0</v>
      </c>
      <c r="M46" s="178">
        <v>0</v>
      </c>
      <c r="N46" s="178">
        <v>0</v>
      </c>
      <c r="O46" s="178">
        <v>0</v>
      </c>
      <c r="P46" s="178">
        <v>0</v>
      </c>
      <c r="Q46" s="178">
        <v>0</v>
      </c>
      <c r="R46" s="178">
        <v>0</v>
      </c>
      <c r="S46" s="178">
        <v>0</v>
      </c>
      <c r="T46" s="178">
        <v>0</v>
      </c>
      <c r="U46" s="178">
        <v>0</v>
      </c>
      <c r="V46" s="178">
        <v>0</v>
      </c>
      <c r="W46" s="178">
        <v>0</v>
      </c>
      <c r="X46" s="178">
        <v>0</v>
      </c>
      <c r="Y46" s="178">
        <v>0</v>
      </c>
      <c r="Z46" s="178">
        <v>0</v>
      </c>
      <c r="AA46" s="180">
        <v>12</v>
      </c>
    </row>
    <row r="47" spans="1:27">
      <c r="A47" s="11"/>
      <c r="B47" s="11"/>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row>
    <row r="48" spans="1:27" ht="15.75">
      <c r="A48" s="154" t="s">
        <v>329</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row>
    <row r="49" spans="1:27">
      <c r="A49" s="221" t="s">
        <v>239</v>
      </c>
      <c r="B49" s="235"/>
      <c r="C49" s="54"/>
      <c r="D49" s="55"/>
      <c r="E49" s="55"/>
      <c r="F49" s="55"/>
      <c r="G49" s="55"/>
      <c r="H49" s="55"/>
      <c r="I49" s="55"/>
      <c r="J49" s="55"/>
      <c r="K49" s="55"/>
      <c r="L49" s="55"/>
      <c r="M49" s="55"/>
      <c r="N49" s="55"/>
      <c r="O49" s="55"/>
      <c r="P49" s="55"/>
      <c r="Q49" s="55"/>
      <c r="R49" s="55"/>
      <c r="S49" s="55"/>
      <c r="T49" s="55"/>
      <c r="U49" s="55"/>
      <c r="V49" s="55"/>
      <c r="W49" s="55"/>
      <c r="X49" s="55"/>
      <c r="Y49" s="55"/>
      <c r="Z49" s="55"/>
      <c r="AA49" s="392"/>
    </row>
    <row r="50" spans="1:27">
      <c r="A50" s="223" t="s">
        <v>494</v>
      </c>
      <c r="B50" s="160"/>
      <c r="C50" s="55"/>
      <c r="D50" s="55"/>
      <c r="E50" s="55"/>
      <c r="F50" s="55"/>
      <c r="G50" s="55"/>
      <c r="H50" s="55"/>
      <c r="I50" s="55"/>
      <c r="J50" s="55"/>
      <c r="K50" s="55"/>
      <c r="L50" s="55"/>
      <c r="M50" s="55"/>
      <c r="N50" s="55"/>
      <c r="O50" s="55"/>
      <c r="P50" s="56"/>
      <c r="Q50" s="56"/>
      <c r="R50" s="56"/>
      <c r="S50" s="56"/>
      <c r="T50" s="56"/>
      <c r="U50" s="56"/>
      <c r="V50" s="56"/>
      <c r="W50" s="56"/>
      <c r="X50" s="56"/>
      <c r="Y50" s="56"/>
      <c r="Z50" s="56"/>
      <c r="AA50" s="262"/>
    </row>
    <row r="51" spans="1:27">
      <c r="A51" s="448" t="s">
        <v>6</v>
      </c>
      <c r="B51" s="429" t="s">
        <v>33</v>
      </c>
      <c r="C51" s="173">
        <v>2</v>
      </c>
      <c r="D51" s="173">
        <v>0</v>
      </c>
      <c r="E51" s="173">
        <v>0</v>
      </c>
      <c r="F51" s="173">
        <v>0</v>
      </c>
      <c r="G51" s="173">
        <v>0</v>
      </c>
      <c r="H51" s="173">
        <v>0</v>
      </c>
      <c r="I51" s="173">
        <v>0</v>
      </c>
      <c r="J51" s="173">
        <v>0</v>
      </c>
      <c r="K51" s="173">
        <v>0</v>
      </c>
      <c r="L51" s="173">
        <v>0</v>
      </c>
      <c r="M51" s="173">
        <v>0</v>
      </c>
      <c r="N51" s="173">
        <v>0</v>
      </c>
      <c r="O51" s="173">
        <v>0</v>
      </c>
      <c r="P51" s="173">
        <v>0</v>
      </c>
      <c r="Q51" s="173">
        <v>0</v>
      </c>
      <c r="R51" s="173">
        <v>0</v>
      </c>
      <c r="S51" s="173">
        <v>0</v>
      </c>
      <c r="T51" s="173">
        <v>0</v>
      </c>
      <c r="U51" s="173">
        <v>0</v>
      </c>
      <c r="V51" s="173">
        <v>0</v>
      </c>
      <c r="W51" s="173">
        <v>0</v>
      </c>
      <c r="X51" s="173">
        <v>0</v>
      </c>
      <c r="Y51" s="173">
        <v>0</v>
      </c>
      <c r="Z51" s="173">
        <v>0</v>
      </c>
      <c r="AA51" s="291">
        <v>2</v>
      </c>
    </row>
    <row r="52" spans="1:27">
      <c r="A52" s="290"/>
      <c r="B52" s="58" t="s">
        <v>179</v>
      </c>
      <c r="C52" s="168">
        <v>3</v>
      </c>
      <c r="D52" s="168">
        <v>0</v>
      </c>
      <c r="E52" s="168">
        <v>0</v>
      </c>
      <c r="F52" s="168">
        <v>0</v>
      </c>
      <c r="G52" s="168">
        <v>0</v>
      </c>
      <c r="H52" s="168">
        <v>0</v>
      </c>
      <c r="I52" s="168">
        <v>0</v>
      </c>
      <c r="J52" s="168">
        <v>0</v>
      </c>
      <c r="K52" s="168">
        <v>0</v>
      </c>
      <c r="L52" s="168">
        <v>0</v>
      </c>
      <c r="M52" s="168">
        <v>0</v>
      </c>
      <c r="N52" s="168">
        <v>0</v>
      </c>
      <c r="O52" s="168">
        <v>0</v>
      </c>
      <c r="P52" s="168">
        <v>0</v>
      </c>
      <c r="Q52" s="168">
        <v>0</v>
      </c>
      <c r="R52" s="168">
        <v>0</v>
      </c>
      <c r="S52" s="168">
        <v>0</v>
      </c>
      <c r="T52" s="168">
        <v>0</v>
      </c>
      <c r="U52" s="168">
        <v>0</v>
      </c>
      <c r="V52" s="168">
        <v>0</v>
      </c>
      <c r="W52" s="168">
        <v>0</v>
      </c>
      <c r="X52" s="168">
        <v>0</v>
      </c>
      <c r="Y52" s="168">
        <v>0</v>
      </c>
      <c r="Z52" s="168">
        <v>0</v>
      </c>
      <c r="AA52" s="174">
        <v>3</v>
      </c>
    </row>
    <row r="53" spans="1:27">
      <c r="A53" s="446"/>
      <c r="B53" s="443" t="s">
        <v>36</v>
      </c>
      <c r="C53" s="171">
        <v>5</v>
      </c>
      <c r="D53" s="171">
        <v>0</v>
      </c>
      <c r="E53" s="171">
        <v>0</v>
      </c>
      <c r="F53" s="171">
        <v>0</v>
      </c>
      <c r="G53" s="171">
        <v>0</v>
      </c>
      <c r="H53" s="171">
        <v>0</v>
      </c>
      <c r="I53" s="171">
        <v>0</v>
      </c>
      <c r="J53" s="171">
        <v>0</v>
      </c>
      <c r="K53" s="171">
        <v>0</v>
      </c>
      <c r="L53" s="171">
        <v>0</v>
      </c>
      <c r="M53" s="171">
        <v>0</v>
      </c>
      <c r="N53" s="171">
        <v>0</v>
      </c>
      <c r="O53" s="171">
        <v>0</v>
      </c>
      <c r="P53" s="171">
        <v>0</v>
      </c>
      <c r="Q53" s="171">
        <v>0</v>
      </c>
      <c r="R53" s="171">
        <v>0</v>
      </c>
      <c r="S53" s="171">
        <v>0</v>
      </c>
      <c r="T53" s="171">
        <v>0</v>
      </c>
      <c r="U53" s="171">
        <v>0</v>
      </c>
      <c r="V53" s="171">
        <v>0</v>
      </c>
      <c r="W53" s="171">
        <v>0</v>
      </c>
      <c r="X53" s="171">
        <v>0</v>
      </c>
      <c r="Y53" s="171">
        <v>0</v>
      </c>
      <c r="Z53" s="171">
        <v>0</v>
      </c>
      <c r="AA53" s="175">
        <v>5</v>
      </c>
    </row>
    <row r="54" spans="1:27" ht="16.5" customHeight="1">
      <c r="A54" s="448" t="s">
        <v>7</v>
      </c>
      <c r="B54" s="429" t="s">
        <v>37</v>
      </c>
      <c r="C54" s="173">
        <v>55</v>
      </c>
      <c r="D54" s="173">
        <v>0</v>
      </c>
      <c r="E54" s="173">
        <v>14</v>
      </c>
      <c r="F54" s="173">
        <v>0</v>
      </c>
      <c r="G54" s="173">
        <v>0</v>
      </c>
      <c r="H54" s="173">
        <v>6</v>
      </c>
      <c r="I54" s="173">
        <v>0</v>
      </c>
      <c r="J54" s="173">
        <v>1</v>
      </c>
      <c r="K54" s="173">
        <v>0</v>
      </c>
      <c r="L54" s="173">
        <v>0</v>
      </c>
      <c r="M54" s="173">
        <v>0</v>
      </c>
      <c r="N54" s="173">
        <v>0</v>
      </c>
      <c r="O54" s="173">
        <v>0</v>
      </c>
      <c r="P54" s="173">
        <v>1</v>
      </c>
      <c r="Q54" s="173">
        <v>1</v>
      </c>
      <c r="R54" s="173">
        <v>0</v>
      </c>
      <c r="S54" s="173">
        <v>0</v>
      </c>
      <c r="T54" s="173">
        <v>1</v>
      </c>
      <c r="U54" s="173">
        <v>0</v>
      </c>
      <c r="V54" s="173">
        <v>0</v>
      </c>
      <c r="W54" s="173">
        <v>0</v>
      </c>
      <c r="X54" s="173">
        <v>0</v>
      </c>
      <c r="Y54" s="173">
        <v>0</v>
      </c>
      <c r="Z54" s="173">
        <v>0</v>
      </c>
      <c r="AA54" s="291">
        <v>79</v>
      </c>
    </row>
    <row r="55" spans="1:27">
      <c r="A55" s="290"/>
      <c r="B55" s="58" t="s">
        <v>405</v>
      </c>
      <c r="C55" s="168">
        <v>8</v>
      </c>
      <c r="D55" s="168">
        <v>0</v>
      </c>
      <c r="E55" s="168">
        <v>4</v>
      </c>
      <c r="F55" s="168">
        <v>0</v>
      </c>
      <c r="G55" s="168">
        <v>0</v>
      </c>
      <c r="H55" s="168">
        <v>3</v>
      </c>
      <c r="I55" s="168">
        <v>0</v>
      </c>
      <c r="J55" s="168">
        <v>0</v>
      </c>
      <c r="K55" s="168">
        <v>0</v>
      </c>
      <c r="L55" s="168">
        <v>0</v>
      </c>
      <c r="M55" s="168">
        <v>0</v>
      </c>
      <c r="N55" s="168">
        <v>0</v>
      </c>
      <c r="O55" s="168">
        <v>1</v>
      </c>
      <c r="P55" s="168">
        <v>0</v>
      </c>
      <c r="Q55" s="168">
        <v>0</v>
      </c>
      <c r="R55" s="168">
        <v>0</v>
      </c>
      <c r="S55" s="168">
        <v>0</v>
      </c>
      <c r="T55" s="168">
        <v>0</v>
      </c>
      <c r="U55" s="168">
        <v>0</v>
      </c>
      <c r="V55" s="168">
        <v>0</v>
      </c>
      <c r="W55" s="168">
        <v>0</v>
      </c>
      <c r="X55" s="168">
        <v>0</v>
      </c>
      <c r="Y55" s="168">
        <v>0</v>
      </c>
      <c r="Z55" s="168">
        <v>0</v>
      </c>
      <c r="AA55" s="174">
        <v>16</v>
      </c>
    </row>
    <row r="56" spans="1:27">
      <c r="A56" s="446"/>
      <c r="B56" s="443" t="s">
        <v>36</v>
      </c>
      <c r="C56" s="171">
        <v>63</v>
      </c>
      <c r="D56" s="171">
        <v>0</v>
      </c>
      <c r="E56" s="171">
        <v>18</v>
      </c>
      <c r="F56" s="171">
        <v>0</v>
      </c>
      <c r="G56" s="171">
        <v>0</v>
      </c>
      <c r="H56" s="171">
        <v>9</v>
      </c>
      <c r="I56" s="171">
        <v>0</v>
      </c>
      <c r="J56" s="171">
        <v>1</v>
      </c>
      <c r="K56" s="171">
        <v>0</v>
      </c>
      <c r="L56" s="171">
        <v>0</v>
      </c>
      <c r="M56" s="171">
        <v>0</v>
      </c>
      <c r="N56" s="171">
        <v>0</v>
      </c>
      <c r="O56" s="171">
        <v>1</v>
      </c>
      <c r="P56" s="171">
        <v>1</v>
      </c>
      <c r="Q56" s="171">
        <v>1</v>
      </c>
      <c r="R56" s="171">
        <v>0</v>
      </c>
      <c r="S56" s="171">
        <v>0</v>
      </c>
      <c r="T56" s="171">
        <v>1</v>
      </c>
      <c r="U56" s="171">
        <v>0</v>
      </c>
      <c r="V56" s="171">
        <v>0</v>
      </c>
      <c r="W56" s="171">
        <v>0</v>
      </c>
      <c r="X56" s="171">
        <v>0</v>
      </c>
      <c r="Y56" s="171">
        <v>0</v>
      </c>
      <c r="Z56" s="171">
        <v>0</v>
      </c>
      <c r="AA56" s="175">
        <v>95</v>
      </c>
    </row>
    <row r="57" spans="1:27">
      <c r="A57" s="448" t="s">
        <v>8</v>
      </c>
      <c r="B57" s="429" t="s">
        <v>41</v>
      </c>
      <c r="C57" s="173">
        <v>107</v>
      </c>
      <c r="D57" s="173">
        <v>0</v>
      </c>
      <c r="E57" s="173">
        <v>1</v>
      </c>
      <c r="F57" s="173">
        <v>1</v>
      </c>
      <c r="G57" s="173">
        <v>0</v>
      </c>
      <c r="H57" s="173">
        <v>10</v>
      </c>
      <c r="I57" s="173">
        <v>0</v>
      </c>
      <c r="J57" s="173">
        <v>3</v>
      </c>
      <c r="K57" s="173">
        <v>1</v>
      </c>
      <c r="L57" s="173">
        <v>0</v>
      </c>
      <c r="M57" s="173">
        <v>0</v>
      </c>
      <c r="N57" s="173">
        <v>0</v>
      </c>
      <c r="O57" s="173">
        <v>0</v>
      </c>
      <c r="P57" s="173">
        <v>0</v>
      </c>
      <c r="Q57" s="173">
        <v>0</v>
      </c>
      <c r="R57" s="173">
        <v>0</v>
      </c>
      <c r="S57" s="173">
        <v>0</v>
      </c>
      <c r="T57" s="173">
        <v>0</v>
      </c>
      <c r="U57" s="173">
        <v>0</v>
      </c>
      <c r="V57" s="173">
        <v>0</v>
      </c>
      <c r="W57" s="173">
        <v>0</v>
      </c>
      <c r="X57" s="173">
        <v>0</v>
      </c>
      <c r="Y57" s="173">
        <v>0</v>
      </c>
      <c r="Z57" s="173">
        <v>0</v>
      </c>
      <c r="AA57" s="291">
        <v>123</v>
      </c>
    </row>
    <row r="58" spans="1:27">
      <c r="A58" s="290"/>
      <c r="B58" s="541" t="s">
        <v>44</v>
      </c>
      <c r="C58" s="168">
        <v>0</v>
      </c>
      <c r="D58" s="168">
        <v>0</v>
      </c>
      <c r="E58" s="168">
        <v>1</v>
      </c>
      <c r="F58" s="168">
        <v>0</v>
      </c>
      <c r="G58" s="168">
        <v>0</v>
      </c>
      <c r="H58" s="168">
        <v>0</v>
      </c>
      <c r="I58" s="168">
        <v>0</v>
      </c>
      <c r="J58" s="168">
        <v>1</v>
      </c>
      <c r="K58" s="168">
        <v>0</v>
      </c>
      <c r="L58" s="168">
        <v>0</v>
      </c>
      <c r="M58" s="168">
        <v>0</v>
      </c>
      <c r="N58" s="168">
        <v>0</v>
      </c>
      <c r="O58" s="168">
        <v>0</v>
      </c>
      <c r="P58" s="168">
        <v>0</v>
      </c>
      <c r="Q58" s="168">
        <v>0</v>
      </c>
      <c r="R58" s="168">
        <v>0</v>
      </c>
      <c r="S58" s="168">
        <v>0</v>
      </c>
      <c r="T58" s="168">
        <v>0</v>
      </c>
      <c r="U58" s="168">
        <v>0</v>
      </c>
      <c r="V58" s="168">
        <v>0</v>
      </c>
      <c r="W58" s="168">
        <v>0</v>
      </c>
      <c r="X58" s="168">
        <v>0</v>
      </c>
      <c r="Y58" s="168">
        <v>0</v>
      </c>
      <c r="Z58" s="168">
        <v>0</v>
      </c>
      <c r="AA58" s="174">
        <v>2</v>
      </c>
    </row>
    <row r="59" spans="1:27">
      <c r="A59" s="446"/>
      <c r="B59" s="443" t="s">
        <v>36</v>
      </c>
      <c r="C59" s="171">
        <v>107</v>
      </c>
      <c r="D59" s="171">
        <v>0</v>
      </c>
      <c r="E59" s="171">
        <v>2</v>
      </c>
      <c r="F59" s="171">
        <v>1</v>
      </c>
      <c r="G59" s="171">
        <v>0</v>
      </c>
      <c r="H59" s="171">
        <v>10</v>
      </c>
      <c r="I59" s="171">
        <v>0</v>
      </c>
      <c r="J59" s="171">
        <v>4</v>
      </c>
      <c r="K59" s="171">
        <v>1</v>
      </c>
      <c r="L59" s="171">
        <v>0</v>
      </c>
      <c r="M59" s="171">
        <v>0</v>
      </c>
      <c r="N59" s="171">
        <v>0</v>
      </c>
      <c r="O59" s="171">
        <v>0</v>
      </c>
      <c r="P59" s="171">
        <v>0</v>
      </c>
      <c r="Q59" s="171">
        <v>0</v>
      </c>
      <c r="R59" s="171">
        <v>0</v>
      </c>
      <c r="S59" s="171">
        <v>0</v>
      </c>
      <c r="T59" s="171">
        <v>0</v>
      </c>
      <c r="U59" s="171">
        <v>0</v>
      </c>
      <c r="V59" s="171">
        <v>0</v>
      </c>
      <c r="W59" s="171">
        <v>0</v>
      </c>
      <c r="X59" s="171">
        <v>0</v>
      </c>
      <c r="Y59" s="171">
        <v>0</v>
      </c>
      <c r="Z59" s="171">
        <v>0</v>
      </c>
      <c r="AA59" s="175">
        <v>125</v>
      </c>
    </row>
    <row r="60" spans="1:27" ht="26.25">
      <c r="A60" s="363" t="s">
        <v>10</v>
      </c>
      <c r="B60" s="442" t="s">
        <v>50</v>
      </c>
      <c r="C60" s="173">
        <v>15</v>
      </c>
      <c r="D60" s="173">
        <v>0</v>
      </c>
      <c r="E60" s="173">
        <v>1</v>
      </c>
      <c r="F60" s="173">
        <v>0</v>
      </c>
      <c r="G60" s="173">
        <v>0</v>
      </c>
      <c r="H60" s="173">
        <v>2</v>
      </c>
      <c r="I60" s="173">
        <v>0</v>
      </c>
      <c r="J60" s="173">
        <v>0</v>
      </c>
      <c r="K60" s="173">
        <v>0</v>
      </c>
      <c r="L60" s="173">
        <v>0</v>
      </c>
      <c r="M60" s="173">
        <v>0</v>
      </c>
      <c r="N60" s="173">
        <v>0</v>
      </c>
      <c r="O60" s="173">
        <v>0</v>
      </c>
      <c r="P60" s="173">
        <v>0</v>
      </c>
      <c r="Q60" s="173">
        <v>0</v>
      </c>
      <c r="R60" s="173">
        <v>0</v>
      </c>
      <c r="S60" s="173">
        <v>0</v>
      </c>
      <c r="T60" s="173">
        <v>1</v>
      </c>
      <c r="U60" s="173">
        <v>0</v>
      </c>
      <c r="V60" s="173">
        <v>0</v>
      </c>
      <c r="W60" s="173">
        <v>0</v>
      </c>
      <c r="X60" s="173">
        <v>0</v>
      </c>
      <c r="Y60" s="173">
        <v>0</v>
      </c>
      <c r="Z60" s="173">
        <v>0</v>
      </c>
      <c r="AA60" s="291">
        <v>19</v>
      </c>
    </row>
    <row r="61" spans="1:27" ht="26.25">
      <c r="A61" s="363" t="s">
        <v>12</v>
      </c>
      <c r="B61" s="442" t="s">
        <v>12</v>
      </c>
      <c r="C61" s="173">
        <v>1</v>
      </c>
      <c r="D61" s="173">
        <v>0</v>
      </c>
      <c r="E61" s="173">
        <v>1</v>
      </c>
      <c r="F61" s="173">
        <v>0</v>
      </c>
      <c r="G61" s="173">
        <v>0</v>
      </c>
      <c r="H61" s="173">
        <v>0</v>
      </c>
      <c r="I61" s="173">
        <v>0</v>
      </c>
      <c r="J61" s="173">
        <v>0</v>
      </c>
      <c r="K61" s="173">
        <v>0</v>
      </c>
      <c r="L61" s="173">
        <v>0</v>
      </c>
      <c r="M61" s="173">
        <v>0</v>
      </c>
      <c r="N61" s="173">
        <v>0</v>
      </c>
      <c r="O61" s="173">
        <v>0</v>
      </c>
      <c r="P61" s="173">
        <v>0</v>
      </c>
      <c r="Q61" s="173">
        <v>0</v>
      </c>
      <c r="R61" s="173">
        <v>0</v>
      </c>
      <c r="S61" s="173">
        <v>0</v>
      </c>
      <c r="T61" s="173">
        <v>0</v>
      </c>
      <c r="U61" s="173">
        <v>0</v>
      </c>
      <c r="V61" s="173">
        <v>0</v>
      </c>
      <c r="W61" s="173">
        <v>0</v>
      </c>
      <c r="X61" s="173">
        <v>0</v>
      </c>
      <c r="Y61" s="173">
        <v>0</v>
      </c>
      <c r="Z61" s="173">
        <v>0</v>
      </c>
      <c r="AA61" s="291">
        <v>2</v>
      </c>
    </row>
    <row r="62" spans="1:27" ht="30" customHeight="1">
      <c r="A62" s="363" t="s">
        <v>16</v>
      </c>
      <c r="B62" s="442" t="s">
        <v>186</v>
      </c>
      <c r="C62" s="173">
        <v>1</v>
      </c>
      <c r="D62" s="173">
        <v>0</v>
      </c>
      <c r="E62" s="173">
        <v>0</v>
      </c>
      <c r="F62" s="173">
        <v>0</v>
      </c>
      <c r="G62" s="173">
        <v>0</v>
      </c>
      <c r="H62" s="173">
        <v>0</v>
      </c>
      <c r="I62" s="173">
        <v>0</v>
      </c>
      <c r="J62" s="173">
        <v>0</v>
      </c>
      <c r="K62" s="173">
        <v>0</v>
      </c>
      <c r="L62" s="173">
        <v>0</v>
      </c>
      <c r="M62" s="173">
        <v>0</v>
      </c>
      <c r="N62" s="173">
        <v>0</v>
      </c>
      <c r="O62" s="173">
        <v>0</v>
      </c>
      <c r="P62" s="173">
        <v>0</v>
      </c>
      <c r="Q62" s="173">
        <v>0</v>
      </c>
      <c r="R62" s="173">
        <v>0</v>
      </c>
      <c r="S62" s="173">
        <v>0</v>
      </c>
      <c r="T62" s="173">
        <v>0</v>
      </c>
      <c r="U62" s="173">
        <v>0</v>
      </c>
      <c r="V62" s="173">
        <v>0</v>
      </c>
      <c r="W62" s="173">
        <v>0</v>
      </c>
      <c r="X62" s="173">
        <v>0</v>
      </c>
      <c r="Y62" s="173">
        <v>0</v>
      </c>
      <c r="Z62" s="173">
        <v>0</v>
      </c>
      <c r="AA62" s="291">
        <v>1</v>
      </c>
    </row>
    <row r="63" spans="1:27" ht="15" customHeight="1">
      <c r="A63" s="452" t="s">
        <v>17</v>
      </c>
      <c r="B63" s="440" t="s">
        <v>89</v>
      </c>
      <c r="C63" s="178">
        <v>5</v>
      </c>
      <c r="D63" s="178">
        <v>0</v>
      </c>
      <c r="E63" s="178">
        <v>2</v>
      </c>
      <c r="F63" s="178">
        <v>0</v>
      </c>
      <c r="G63" s="178">
        <v>0</v>
      </c>
      <c r="H63" s="178">
        <v>0</v>
      </c>
      <c r="I63" s="178">
        <v>0</v>
      </c>
      <c r="J63" s="178">
        <v>0</v>
      </c>
      <c r="K63" s="178">
        <v>0</v>
      </c>
      <c r="L63" s="178">
        <v>0</v>
      </c>
      <c r="M63" s="178">
        <v>0</v>
      </c>
      <c r="N63" s="178">
        <v>0</v>
      </c>
      <c r="O63" s="178">
        <v>0</v>
      </c>
      <c r="P63" s="178">
        <v>0</v>
      </c>
      <c r="Q63" s="178">
        <v>0</v>
      </c>
      <c r="R63" s="178">
        <v>0</v>
      </c>
      <c r="S63" s="178">
        <v>0</v>
      </c>
      <c r="T63" s="178">
        <v>0</v>
      </c>
      <c r="U63" s="178">
        <v>0</v>
      </c>
      <c r="V63" s="178">
        <v>0</v>
      </c>
      <c r="W63" s="178">
        <v>0</v>
      </c>
      <c r="X63" s="178">
        <v>0</v>
      </c>
      <c r="Y63" s="178">
        <v>0</v>
      </c>
      <c r="Z63" s="178">
        <v>0</v>
      </c>
      <c r="AA63" s="180">
        <v>7</v>
      </c>
    </row>
    <row r="64" spans="1:27" ht="39">
      <c r="A64" s="336" t="s">
        <v>20</v>
      </c>
      <c r="B64" s="444" t="s">
        <v>188</v>
      </c>
      <c r="C64" s="171">
        <v>2</v>
      </c>
      <c r="D64" s="171">
        <v>0</v>
      </c>
      <c r="E64" s="171">
        <v>0</v>
      </c>
      <c r="F64" s="171">
        <v>0</v>
      </c>
      <c r="G64" s="171">
        <v>0</v>
      </c>
      <c r="H64" s="171">
        <v>0</v>
      </c>
      <c r="I64" s="171">
        <v>0</v>
      </c>
      <c r="J64" s="171">
        <v>0</v>
      </c>
      <c r="K64" s="171">
        <v>0</v>
      </c>
      <c r="L64" s="171">
        <v>0</v>
      </c>
      <c r="M64" s="171">
        <v>0</v>
      </c>
      <c r="N64" s="171">
        <v>1</v>
      </c>
      <c r="O64" s="171">
        <v>0</v>
      </c>
      <c r="P64" s="171">
        <v>0</v>
      </c>
      <c r="Q64" s="171">
        <v>1</v>
      </c>
      <c r="R64" s="171">
        <v>0</v>
      </c>
      <c r="S64" s="171">
        <v>0</v>
      </c>
      <c r="T64" s="171">
        <v>0</v>
      </c>
      <c r="U64" s="171">
        <v>0</v>
      </c>
      <c r="V64" s="171">
        <v>1</v>
      </c>
      <c r="W64" s="171">
        <v>0</v>
      </c>
      <c r="X64" s="171">
        <v>0</v>
      </c>
      <c r="Y64" s="171">
        <v>0</v>
      </c>
      <c r="Z64" s="171">
        <v>0</v>
      </c>
      <c r="AA64" s="175">
        <v>5</v>
      </c>
    </row>
    <row r="65" spans="1:27" ht="16.5" customHeight="1">
      <c r="A65" s="459" t="s">
        <v>36</v>
      </c>
      <c r="B65" s="454"/>
      <c r="C65" s="178">
        <v>199</v>
      </c>
      <c r="D65" s="178">
        <v>0</v>
      </c>
      <c r="E65" s="178">
        <v>24</v>
      </c>
      <c r="F65" s="178">
        <v>1</v>
      </c>
      <c r="G65" s="178">
        <v>0</v>
      </c>
      <c r="H65" s="178">
        <v>21</v>
      </c>
      <c r="I65" s="178">
        <v>0</v>
      </c>
      <c r="J65" s="178">
        <v>5</v>
      </c>
      <c r="K65" s="178">
        <v>1</v>
      </c>
      <c r="L65" s="178">
        <v>0</v>
      </c>
      <c r="M65" s="178">
        <v>0</v>
      </c>
      <c r="N65" s="178">
        <v>1</v>
      </c>
      <c r="O65" s="178">
        <v>1</v>
      </c>
      <c r="P65" s="178">
        <v>1</v>
      </c>
      <c r="Q65" s="178">
        <v>2</v>
      </c>
      <c r="R65" s="178">
        <v>0</v>
      </c>
      <c r="S65" s="178">
        <v>0</v>
      </c>
      <c r="T65" s="178">
        <v>2</v>
      </c>
      <c r="U65" s="178">
        <v>0</v>
      </c>
      <c r="V65" s="178">
        <v>1</v>
      </c>
      <c r="W65" s="178">
        <v>0</v>
      </c>
      <c r="X65" s="178">
        <v>0</v>
      </c>
      <c r="Y65" s="178">
        <v>0</v>
      </c>
      <c r="Z65" s="178">
        <v>0</v>
      </c>
      <c r="AA65" s="180">
        <v>259</v>
      </c>
    </row>
    <row r="66" spans="1:27">
      <c r="A66" s="33"/>
      <c r="B66" s="167"/>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74"/>
    </row>
    <row r="67" spans="1:27" ht="16.5" customHeight="1">
      <c r="A67" s="223" t="s">
        <v>497</v>
      </c>
      <c r="B67" s="227"/>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5"/>
    </row>
    <row r="68" spans="1:27" ht="16.5" customHeight="1">
      <c r="A68" s="31" t="s">
        <v>8</v>
      </c>
      <c r="B68" s="11" t="s">
        <v>41</v>
      </c>
      <c r="C68" s="168">
        <v>228</v>
      </c>
      <c r="D68" s="168">
        <v>0</v>
      </c>
      <c r="E68" s="168">
        <v>0</v>
      </c>
      <c r="F68" s="168">
        <v>2</v>
      </c>
      <c r="G68" s="168">
        <v>0</v>
      </c>
      <c r="H68" s="168">
        <v>25</v>
      </c>
      <c r="I68" s="168">
        <v>0</v>
      </c>
      <c r="J68" s="168">
        <v>5</v>
      </c>
      <c r="K68" s="168">
        <v>1</v>
      </c>
      <c r="L68" s="168">
        <v>0</v>
      </c>
      <c r="M68" s="168">
        <v>0</v>
      </c>
      <c r="N68" s="168">
        <v>0</v>
      </c>
      <c r="O68" s="168">
        <v>0</v>
      </c>
      <c r="P68" s="168">
        <v>0</v>
      </c>
      <c r="Q68" s="168">
        <v>0</v>
      </c>
      <c r="R68" s="168">
        <v>0</v>
      </c>
      <c r="S68" s="168">
        <v>0</v>
      </c>
      <c r="T68" s="168">
        <v>3</v>
      </c>
      <c r="U68" s="168">
        <v>0</v>
      </c>
      <c r="V68" s="168">
        <v>0</v>
      </c>
      <c r="W68" s="168">
        <v>0</v>
      </c>
      <c r="X68" s="168">
        <v>0</v>
      </c>
      <c r="Y68" s="168">
        <v>0</v>
      </c>
      <c r="Z68" s="168">
        <v>0</v>
      </c>
      <c r="AA68" s="174">
        <v>264</v>
      </c>
    </row>
    <row r="69" spans="1:27" ht="16.5" customHeight="1">
      <c r="A69" s="31"/>
      <c r="B69" s="11" t="s">
        <v>44</v>
      </c>
      <c r="C69" s="168">
        <v>111</v>
      </c>
      <c r="D69" s="168">
        <v>0</v>
      </c>
      <c r="E69" s="168">
        <v>1</v>
      </c>
      <c r="F69" s="168">
        <v>22</v>
      </c>
      <c r="G69" s="168">
        <v>2</v>
      </c>
      <c r="H69" s="168">
        <v>2</v>
      </c>
      <c r="I69" s="168">
        <v>0</v>
      </c>
      <c r="J69" s="168">
        <v>1</v>
      </c>
      <c r="K69" s="168">
        <v>0</v>
      </c>
      <c r="L69" s="168">
        <v>0</v>
      </c>
      <c r="M69" s="168">
        <v>4</v>
      </c>
      <c r="N69" s="168">
        <v>0</v>
      </c>
      <c r="O69" s="168">
        <v>0</v>
      </c>
      <c r="P69" s="168">
        <v>0</v>
      </c>
      <c r="Q69" s="168">
        <v>0</v>
      </c>
      <c r="R69" s="168">
        <v>0</v>
      </c>
      <c r="S69" s="168">
        <v>0</v>
      </c>
      <c r="T69" s="168">
        <v>0</v>
      </c>
      <c r="U69" s="168">
        <v>0</v>
      </c>
      <c r="V69" s="168">
        <v>0</v>
      </c>
      <c r="W69" s="168">
        <v>0</v>
      </c>
      <c r="X69" s="168">
        <v>0</v>
      </c>
      <c r="Y69" s="168">
        <v>0</v>
      </c>
      <c r="Z69" s="168">
        <v>0</v>
      </c>
      <c r="AA69" s="174">
        <v>143</v>
      </c>
    </row>
    <row r="70" spans="1:27" ht="16.5" customHeight="1">
      <c r="A70" s="161" t="s">
        <v>36</v>
      </c>
      <c r="B70" s="181"/>
      <c r="C70" s="178">
        <v>339</v>
      </c>
      <c r="D70" s="178">
        <v>0</v>
      </c>
      <c r="E70" s="178">
        <v>1</v>
      </c>
      <c r="F70" s="178">
        <v>24</v>
      </c>
      <c r="G70" s="178">
        <v>2</v>
      </c>
      <c r="H70" s="178">
        <v>27</v>
      </c>
      <c r="I70" s="178">
        <v>0</v>
      </c>
      <c r="J70" s="178">
        <v>6</v>
      </c>
      <c r="K70" s="178">
        <v>1</v>
      </c>
      <c r="L70" s="178">
        <v>0</v>
      </c>
      <c r="M70" s="178">
        <v>4</v>
      </c>
      <c r="N70" s="178">
        <v>0</v>
      </c>
      <c r="O70" s="178">
        <v>0</v>
      </c>
      <c r="P70" s="178">
        <v>0</v>
      </c>
      <c r="Q70" s="178">
        <v>0</v>
      </c>
      <c r="R70" s="178">
        <v>0</v>
      </c>
      <c r="S70" s="178">
        <v>0</v>
      </c>
      <c r="T70" s="178">
        <v>3</v>
      </c>
      <c r="U70" s="178">
        <v>0</v>
      </c>
      <c r="V70" s="178">
        <v>0</v>
      </c>
      <c r="W70" s="178">
        <v>0</v>
      </c>
      <c r="X70" s="178">
        <v>0</v>
      </c>
      <c r="Y70" s="178">
        <v>0</v>
      </c>
      <c r="Z70" s="178">
        <v>0</v>
      </c>
      <c r="AA70" s="180">
        <v>407</v>
      </c>
    </row>
    <row r="72" spans="1:27" ht="15.75">
      <c r="A72" s="154" t="s">
        <v>316</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row>
    <row r="73" spans="1:27">
      <c r="A73" s="221" t="s">
        <v>239</v>
      </c>
      <c r="B73" s="235"/>
      <c r="C73" s="54"/>
      <c r="D73" s="55"/>
      <c r="E73" s="55"/>
      <c r="F73" s="55"/>
      <c r="G73" s="55"/>
      <c r="H73" s="55"/>
      <c r="I73" s="55"/>
      <c r="J73" s="55"/>
      <c r="K73" s="55"/>
      <c r="L73" s="55"/>
      <c r="M73" s="55"/>
      <c r="N73" s="55"/>
      <c r="O73" s="55"/>
      <c r="P73" s="55"/>
      <c r="Q73" s="55"/>
      <c r="R73" s="55"/>
      <c r="S73" s="55"/>
      <c r="T73" s="55"/>
      <c r="U73" s="55"/>
      <c r="V73" s="55"/>
      <c r="W73" s="55"/>
      <c r="X73" s="55"/>
      <c r="Y73" s="55"/>
      <c r="Z73" s="55"/>
      <c r="AA73" s="392"/>
    </row>
    <row r="74" spans="1:27" ht="16.5" customHeight="1">
      <c r="A74" s="223" t="s">
        <v>494</v>
      </c>
      <c r="B74" s="160"/>
      <c r="C74" s="55"/>
      <c r="D74" s="55"/>
      <c r="E74" s="55"/>
      <c r="F74" s="55"/>
      <c r="G74" s="55"/>
      <c r="H74" s="55"/>
      <c r="I74" s="55"/>
      <c r="J74" s="55"/>
      <c r="K74" s="55"/>
      <c r="L74" s="55"/>
      <c r="M74" s="55"/>
      <c r="N74" s="55"/>
      <c r="O74" s="55"/>
      <c r="P74" s="56"/>
      <c r="Q74" s="56"/>
      <c r="R74" s="56"/>
      <c r="S74" s="56"/>
      <c r="T74" s="56"/>
      <c r="U74" s="56"/>
      <c r="V74" s="56"/>
      <c r="W74" s="56"/>
      <c r="X74" s="56"/>
      <c r="Y74" s="56"/>
      <c r="Z74" s="56"/>
      <c r="AA74" s="262"/>
    </row>
    <row r="75" spans="1:27">
      <c r="A75" s="290" t="s">
        <v>7</v>
      </c>
      <c r="B75" s="58" t="s">
        <v>37</v>
      </c>
      <c r="C75" s="168">
        <v>883</v>
      </c>
      <c r="D75" s="168">
        <v>0</v>
      </c>
      <c r="E75" s="168">
        <v>573</v>
      </c>
      <c r="F75" s="168">
        <v>0</v>
      </c>
      <c r="G75" s="168">
        <v>0</v>
      </c>
      <c r="H75" s="168">
        <v>1481</v>
      </c>
      <c r="I75" s="168">
        <v>0</v>
      </c>
      <c r="J75" s="168">
        <v>908</v>
      </c>
      <c r="K75" s="168">
        <v>0</v>
      </c>
      <c r="L75" s="168">
        <v>1</v>
      </c>
      <c r="M75" s="168">
        <v>0</v>
      </c>
      <c r="N75" s="168">
        <v>89</v>
      </c>
      <c r="O75" s="168">
        <v>484</v>
      </c>
      <c r="P75" s="168">
        <v>883</v>
      </c>
      <c r="Q75" s="168">
        <v>42</v>
      </c>
      <c r="R75" s="168">
        <v>177</v>
      </c>
      <c r="S75" s="168">
        <v>0</v>
      </c>
      <c r="T75" s="168">
        <v>1803</v>
      </c>
      <c r="U75" s="168">
        <v>0</v>
      </c>
      <c r="V75" s="168">
        <v>230</v>
      </c>
      <c r="W75" s="168">
        <v>0</v>
      </c>
      <c r="X75" s="168">
        <v>0</v>
      </c>
      <c r="Y75" s="168">
        <v>0</v>
      </c>
      <c r="Z75" s="168">
        <v>0</v>
      </c>
      <c r="AA75" s="174">
        <v>7554</v>
      </c>
    </row>
    <row r="76" spans="1:27">
      <c r="A76" s="290"/>
      <c r="B76" s="58" t="s">
        <v>405</v>
      </c>
      <c r="C76" s="168">
        <v>566</v>
      </c>
      <c r="D76" s="168">
        <v>0</v>
      </c>
      <c r="E76" s="168">
        <v>345</v>
      </c>
      <c r="F76" s="168">
        <v>0</v>
      </c>
      <c r="G76" s="168">
        <v>0</v>
      </c>
      <c r="H76" s="168">
        <v>1368</v>
      </c>
      <c r="I76" s="168">
        <v>0</v>
      </c>
      <c r="J76" s="168">
        <v>702</v>
      </c>
      <c r="K76" s="168">
        <v>0</v>
      </c>
      <c r="L76" s="168">
        <v>0</v>
      </c>
      <c r="M76" s="168">
        <v>0</v>
      </c>
      <c r="N76" s="168">
        <v>82</v>
      </c>
      <c r="O76" s="168">
        <v>300</v>
      </c>
      <c r="P76" s="168">
        <v>542</v>
      </c>
      <c r="Q76" s="168">
        <v>35</v>
      </c>
      <c r="R76" s="168">
        <v>71</v>
      </c>
      <c r="S76" s="168">
        <v>0</v>
      </c>
      <c r="T76" s="168">
        <v>620</v>
      </c>
      <c r="U76" s="168">
        <v>0</v>
      </c>
      <c r="V76" s="168">
        <v>44</v>
      </c>
      <c r="W76" s="168">
        <v>0</v>
      </c>
      <c r="X76" s="168">
        <v>0</v>
      </c>
      <c r="Y76" s="168">
        <v>0</v>
      </c>
      <c r="Z76" s="168">
        <v>0</v>
      </c>
      <c r="AA76" s="174">
        <v>4675</v>
      </c>
    </row>
    <row r="77" spans="1:27">
      <c r="A77" s="336"/>
      <c r="B77" s="444" t="s">
        <v>36</v>
      </c>
      <c r="C77" s="171">
        <v>1449</v>
      </c>
      <c r="D77" s="171">
        <v>0</v>
      </c>
      <c r="E77" s="171">
        <v>918</v>
      </c>
      <c r="F77" s="171">
        <v>0</v>
      </c>
      <c r="G77" s="171">
        <v>0</v>
      </c>
      <c r="H77" s="171">
        <v>2849</v>
      </c>
      <c r="I77" s="171">
        <v>0</v>
      </c>
      <c r="J77" s="171">
        <v>1610</v>
      </c>
      <c r="K77" s="171">
        <v>0</v>
      </c>
      <c r="L77" s="171">
        <v>1</v>
      </c>
      <c r="M77" s="171">
        <v>0</v>
      </c>
      <c r="N77" s="171">
        <v>171</v>
      </c>
      <c r="O77" s="171">
        <v>784</v>
      </c>
      <c r="P77" s="171">
        <v>1425</v>
      </c>
      <c r="Q77" s="171">
        <v>77</v>
      </c>
      <c r="R77" s="171">
        <v>248</v>
      </c>
      <c r="S77" s="171">
        <v>0</v>
      </c>
      <c r="T77" s="171">
        <v>2423</v>
      </c>
      <c r="U77" s="171">
        <v>0</v>
      </c>
      <c r="V77" s="171">
        <v>274</v>
      </c>
      <c r="W77" s="171">
        <v>0</v>
      </c>
      <c r="X77" s="171">
        <v>0</v>
      </c>
      <c r="Y77" s="171">
        <v>0</v>
      </c>
      <c r="Z77" s="171">
        <v>0</v>
      </c>
      <c r="AA77" s="175">
        <v>12229</v>
      </c>
    </row>
    <row r="78" spans="1:27">
      <c r="A78" s="104" t="s">
        <v>8</v>
      </c>
      <c r="B78" s="441" t="s">
        <v>41</v>
      </c>
      <c r="C78" s="168">
        <v>34</v>
      </c>
      <c r="D78" s="168">
        <v>0</v>
      </c>
      <c r="E78" s="168">
        <v>10</v>
      </c>
      <c r="F78" s="168">
        <v>0</v>
      </c>
      <c r="G78" s="168">
        <v>0</v>
      </c>
      <c r="H78" s="168">
        <v>21</v>
      </c>
      <c r="I78" s="168">
        <v>0</v>
      </c>
      <c r="J78" s="168">
        <v>2</v>
      </c>
      <c r="K78" s="168">
        <v>0</v>
      </c>
      <c r="L78" s="168">
        <v>0</v>
      </c>
      <c r="M78" s="168">
        <v>0</v>
      </c>
      <c r="N78" s="168">
        <v>0</v>
      </c>
      <c r="O78" s="168">
        <v>1</v>
      </c>
      <c r="P78" s="168">
        <v>1</v>
      </c>
      <c r="Q78" s="168">
        <v>0</v>
      </c>
      <c r="R78" s="168">
        <v>3</v>
      </c>
      <c r="S78" s="168">
        <v>0</v>
      </c>
      <c r="T78" s="168">
        <v>0</v>
      </c>
      <c r="U78" s="168">
        <v>0</v>
      </c>
      <c r="V78" s="168">
        <v>1</v>
      </c>
      <c r="W78" s="168">
        <v>0</v>
      </c>
      <c r="X78" s="168">
        <v>0</v>
      </c>
      <c r="Y78" s="168">
        <v>0</v>
      </c>
      <c r="Z78" s="168">
        <v>0</v>
      </c>
      <c r="AA78" s="174">
        <v>73</v>
      </c>
    </row>
    <row r="79" spans="1:27">
      <c r="A79" s="104"/>
      <c r="B79" s="441" t="s">
        <v>44</v>
      </c>
      <c r="C79" s="168">
        <v>18</v>
      </c>
      <c r="D79" s="168">
        <v>0</v>
      </c>
      <c r="E79" s="168">
        <v>10</v>
      </c>
      <c r="F79" s="168">
        <v>0</v>
      </c>
      <c r="G79" s="168">
        <v>0</v>
      </c>
      <c r="H79" s="168">
        <v>28</v>
      </c>
      <c r="I79" s="168">
        <v>0</v>
      </c>
      <c r="J79" s="168">
        <v>16</v>
      </c>
      <c r="K79" s="168">
        <v>0</v>
      </c>
      <c r="L79" s="168">
        <v>0</v>
      </c>
      <c r="M79" s="168">
        <v>0</v>
      </c>
      <c r="N79" s="168">
        <v>1</v>
      </c>
      <c r="O79" s="168">
        <v>3</v>
      </c>
      <c r="P79" s="168">
        <v>5</v>
      </c>
      <c r="Q79" s="168">
        <v>0</v>
      </c>
      <c r="R79" s="168">
        <v>1</v>
      </c>
      <c r="S79" s="168">
        <v>1</v>
      </c>
      <c r="T79" s="168">
        <v>17</v>
      </c>
      <c r="U79" s="168">
        <v>0</v>
      </c>
      <c r="V79" s="168">
        <v>0</v>
      </c>
      <c r="W79" s="168">
        <v>0</v>
      </c>
      <c r="X79" s="168">
        <v>0</v>
      </c>
      <c r="Y79" s="168">
        <v>0</v>
      </c>
      <c r="Z79" s="168">
        <v>0</v>
      </c>
      <c r="AA79" s="174">
        <v>100</v>
      </c>
    </row>
    <row r="80" spans="1:27">
      <c r="A80" s="446"/>
      <c r="B80" s="443" t="s">
        <v>36</v>
      </c>
      <c r="C80" s="171">
        <v>52</v>
      </c>
      <c r="D80" s="171">
        <v>0</v>
      </c>
      <c r="E80" s="171">
        <v>20</v>
      </c>
      <c r="F80" s="171">
        <v>0</v>
      </c>
      <c r="G80" s="171">
        <v>0</v>
      </c>
      <c r="H80" s="171">
        <v>49</v>
      </c>
      <c r="I80" s="171">
        <v>0</v>
      </c>
      <c r="J80" s="171">
        <v>18</v>
      </c>
      <c r="K80" s="171">
        <v>0</v>
      </c>
      <c r="L80" s="171">
        <v>0</v>
      </c>
      <c r="M80" s="171">
        <v>0</v>
      </c>
      <c r="N80" s="171">
        <v>1</v>
      </c>
      <c r="O80" s="171">
        <v>4</v>
      </c>
      <c r="P80" s="171">
        <v>6</v>
      </c>
      <c r="Q80" s="171">
        <v>0</v>
      </c>
      <c r="R80" s="171">
        <v>4</v>
      </c>
      <c r="S80" s="171">
        <v>1</v>
      </c>
      <c r="T80" s="171">
        <v>17</v>
      </c>
      <c r="U80" s="171">
        <v>0</v>
      </c>
      <c r="V80" s="171">
        <v>1</v>
      </c>
      <c r="W80" s="171">
        <v>0</v>
      </c>
      <c r="X80" s="171">
        <v>0</v>
      </c>
      <c r="Y80" s="171">
        <v>0</v>
      </c>
      <c r="Z80" s="171">
        <v>0</v>
      </c>
      <c r="AA80" s="175">
        <v>173</v>
      </c>
    </row>
    <row r="81" spans="1:27" ht="26.25">
      <c r="A81" s="104" t="s">
        <v>9</v>
      </c>
      <c r="B81" s="441" t="s">
        <v>181</v>
      </c>
      <c r="C81" s="168">
        <v>0</v>
      </c>
      <c r="D81" s="168">
        <v>0</v>
      </c>
      <c r="E81" s="168">
        <v>1</v>
      </c>
      <c r="F81" s="168">
        <v>0</v>
      </c>
      <c r="G81" s="168">
        <v>0</v>
      </c>
      <c r="H81" s="168">
        <v>2</v>
      </c>
      <c r="I81" s="168">
        <v>0</v>
      </c>
      <c r="J81" s="168">
        <v>0</v>
      </c>
      <c r="K81" s="168">
        <v>0</v>
      </c>
      <c r="L81" s="168">
        <v>0</v>
      </c>
      <c r="M81" s="168">
        <v>0</v>
      </c>
      <c r="N81" s="168">
        <v>0</v>
      </c>
      <c r="O81" s="168">
        <v>0</v>
      </c>
      <c r="P81" s="168">
        <v>0</v>
      </c>
      <c r="Q81" s="168">
        <v>0</v>
      </c>
      <c r="R81" s="168">
        <v>0</v>
      </c>
      <c r="S81" s="168">
        <v>0</v>
      </c>
      <c r="T81" s="168">
        <v>1</v>
      </c>
      <c r="U81" s="168">
        <v>0</v>
      </c>
      <c r="V81" s="168">
        <v>0</v>
      </c>
      <c r="W81" s="168">
        <v>0</v>
      </c>
      <c r="X81" s="168">
        <v>0</v>
      </c>
      <c r="Y81" s="168">
        <v>0</v>
      </c>
      <c r="Z81" s="168">
        <v>0</v>
      </c>
      <c r="AA81" s="174">
        <v>4</v>
      </c>
    </row>
    <row r="82" spans="1:27" ht="33" customHeight="1">
      <c r="A82" s="447" t="s">
        <v>10</v>
      </c>
      <c r="B82" s="445" t="s">
        <v>182</v>
      </c>
      <c r="C82" s="178">
        <v>2</v>
      </c>
      <c r="D82" s="178">
        <v>0</v>
      </c>
      <c r="E82" s="178">
        <v>0</v>
      </c>
      <c r="F82" s="178">
        <v>0</v>
      </c>
      <c r="G82" s="178">
        <v>0</v>
      </c>
      <c r="H82" s="178">
        <v>1</v>
      </c>
      <c r="I82" s="178">
        <v>0</v>
      </c>
      <c r="J82" s="178">
        <v>4</v>
      </c>
      <c r="K82" s="178">
        <v>0</v>
      </c>
      <c r="L82" s="178">
        <v>0</v>
      </c>
      <c r="M82" s="178">
        <v>0</v>
      </c>
      <c r="N82" s="178">
        <v>1</v>
      </c>
      <c r="O82" s="178">
        <v>1</v>
      </c>
      <c r="P82" s="178">
        <v>2</v>
      </c>
      <c r="Q82" s="178">
        <v>0</v>
      </c>
      <c r="R82" s="178">
        <v>0</v>
      </c>
      <c r="S82" s="178">
        <v>0</v>
      </c>
      <c r="T82" s="178">
        <v>7</v>
      </c>
      <c r="U82" s="178">
        <v>0</v>
      </c>
      <c r="V82" s="178">
        <v>1</v>
      </c>
      <c r="W82" s="178">
        <v>0</v>
      </c>
      <c r="X82" s="178">
        <v>0</v>
      </c>
      <c r="Y82" s="178">
        <v>0</v>
      </c>
      <c r="Z82" s="178">
        <v>0</v>
      </c>
      <c r="AA82" s="180">
        <v>19</v>
      </c>
    </row>
    <row r="83" spans="1:27" ht="33" customHeight="1">
      <c r="A83" s="447" t="s">
        <v>12</v>
      </c>
      <c r="B83" s="445" t="s">
        <v>12</v>
      </c>
      <c r="C83" s="178">
        <v>0</v>
      </c>
      <c r="D83" s="178">
        <v>0</v>
      </c>
      <c r="E83" s="178">
        <v>1</v>
      </c>
      <c r="F83" s="178">
        <v>0</v>
      </c>
      <c r="G83" s="178">
        <v>0</v>
      </c>
      <c r="H83" s="178">
        <v>0</v>
      </c>
      <c r="I83" s="178">
        <v>0</v>
      </c>
      <c r="J83" s="178">
        <v>0</v>
      </c>
      <c r="K83" s="178">
        <v>0</v>
      </c>
      <c r="L83" s="178">
        <v>0</v>
      </c>
      <c r="M83" s="178">
        <v>0</v>
      </c>
      <c r="N83" s="178">
        <v>0</v>
      </c>
      <c r="O83" s="178">
        <v>0</v>
      </c>
      <c r="P83" s="178">
        <v>0</v>
      </c>
      <c r="Q83" s="178">
        <v>0</v>
      </c>
      <c r="R83" s="178">
        <v>0</v>
      </c>
      <c r="S83" s="178">
        <v>0</v>
      </c>
      <c r="T83" s="178">
        <v>0</v>
      </c>
      <c r="U83" s="178">
        <v>0</v>
      </c>
      <c r="V83" s="178">
        <v>0</v>
      </c>
      <c r="W83" s="178">
        <v>0</v>
      </c>
      <c r="X83" s="178">
        <v>0</v>
      </c>
      <c r="Y83" s="178">
        <v>0</v>
      </c>
      <c r="Z83" s="178">
        <v>0</v>
      </c>
      <c r="AA83" s="180">
        <v>1</v>
      </c>
    </row>
    <row r="84" spans="1:27">
      <c r="A84" s="447" t="s">
        <v>13</v>
      </c>
      <c r="B84" s="445" t="s">
        <v>60</v>
      </c>
      <c r="C84" s="178">
        <v>1</v>
      </c>
      <c r="D84" s="178">
        <v>0</v>
      </c>
      <c r="E84" s="178">
        <v>0</v>
      </c>
      <c r="F84" s="178">
        <v>0</v>
      </c>
      <c r="G84" s="178">
        <v>0</v>
      </c>
      <c r="H84" s="178">
        <v>0</v>
      </c>
      <c r="I84" s="178">
        <v>0</v>
      </c>
      <c r="J84" s="178">
        <v>0</v>
      </c>
      <c r="K84" s="178">
        <v>0</v>
      </c>
      <c r="L84" s="178">
        <v>0</v>
      </c>
      <c r="M84" s="178">
        <v>0</v>
      </c>
      <c r="N84" s="178">
        <v>0</v>
      </c>
      <c r="O84" s="178">
        <v>0</v>
      </c>
      <c r="P84" s="178">
        <v>0</v>
      </c>
      <c r="Q84" s="178">
        <v>0</v>
      </c>
      <c r="R84" s="178">
        <v>0</v>
      </c>
      <c r="S84" s="178">
        <v>0</v>
      </c>
      <c r="T84" s="178">
        <v>1</v>
      </c>
      <c r="U84" s="178">
        <v>0</v>
      </c>
      <c r="V84" s="178">
        <v>0</v>
      </c>
      <c r="W84" s="178">
        <v>0</v>
      </c>
      <c r="X84" s="178">
        <v>0</v>
      </c>
      <c r="Y84" s="178">
        <v>0</v>
      </c>
      <c r="Z84" s="178">
        <v>0</v>
      </c>
      <c r="AA84" s="180">
        <v>2</v>
      </c>
    </row>
    <row r="85" spans="1:27" ht="26.25">
      <c r="A85" s="452" t="s">
        <v>16</v>
      </c>
      <c r="B85" s="440" t="s">
        <v>186</v>
      </c>
      <c r="C85" s="178">
        <v>1</v>
      </c>
      <c r="D85" s="178">
        <v>0</v>
      </c>
      <c r="E85" s="178">
        <v>0</v>
      </c>
      <c r="F85" s="178">
        <v>0</v>
      </c>
      <c r="G85" s="178">
        <v>0</v>
      </c>
      <c r="H85" s="178">
        <v>0</v>
      </c>
      <c r="I85" s="178">
        <v>0</v>
      </c>
      <c r="J85" s="178">
        <v>0</v>
      </c>
      <c r="K85" s="178">
        <v>0</v>
      </c>
      <c r="L85" s="178">
        <v>0</v>
      </c>
      <c r="M85" s="178">
        <v>0</v>
      </c>
      <c r="N85" s="178">
        <v>0</v>
      </c>
      <c r="O85" s="178">
        <v>0</v>
      </c>
      <c r="P85" s="178">
        <v>0</v>
      </c>
      <c r="Q85" s="178">
        <v>0</v>
      </c>
      <c r="R85" s="178">
        <v>0</v>
      </c>
      <c r="S85" s="178">
        <v>0</v>
      </c>
      <c r="T85" s="178">
        <v>0</v>
      </c>
      <c r="U85" s="178">
        <v>0</v>
      </c>
      <c r="V85" s="178">
        <v>0</v>
      </c>
      <c r="W85" s="178">
        <v>0</v>
      </c>
      <c r="X85" s="178">
        <v>0</v>
      </c>
      <c r="Y85" s="178">
        <v>0</v>
      </c>
      <c r="Z85" s="178">
        <v>0</v>
      </c>
      <c r="AA85" s="180">
        <v>1</v>
      </c>
    </row>
    <row r="86" spans="1:27">
      <c r="A86" s="452" t="s">
        <v>17</v>
      </c>
      <c r="B86" s="440" t="s">
        <v>89</v>
      </c>
      <c r="C86" s="178">
        <v>48</v>
      </c>
      <c r="D86" s="178">
        <v>0</v>
      </c>
      <c r="E86" s="178">
        <v>20</v>
      </c>
      <c r="F86" s="178">
        <v>0</v>
      </c>
      <c r="G86" s="178">
        <v>0</v>
      </c>
      <c r="H86" s="178">
        <v>182</v>
      </c>
      <c r="I86" s="178">
        <v>0</v>
      </c>
      <c r="J86" s="178">
        <v>100</v>
      </c>
      <c r="K86" s="178">
        <v>0</v>
      </c>
      <c r="L86" s="178">
        <v>0</v>
      </c>
      <c r="M86" s="178">
        <v>0</v>
      </c>
      <c r="N86" s="178">
        <v>27</v>
      </c>
      <c r="O86" s="178">
        <v>84</v>
      </c>
      <c r="P86" s="178">
        <v>469</v>
      </c>
      <c r="Q86" s="178">
        <v>30</v>
      </c>
      <c r="R86" s="178">
        <v>21</v>
      </c>
      <c r="S86" s="178">
        <v>0</v>
      </c>
      <c r="T86" s="178">
        <v>382</v>
      </c>
      <c r="U86" s="178">
        <v>0</v>
      </c>
      <c r="V86" s="178">
        <v>77</v>
      </c>
      <c r="W86" s="178">
        <v>0</v>
      </c>
      <c r="X86" s="178">
        <v>0</v>
      </c>
      <c r="Y86" s="178">
        <v>0</v>
      </c>
      <c r="Z86" s="178">
        <v>0</v>
      </c>
      <c r="AA86" s="180">
        <v>1440</v>
      </c>
    </row>
    <row r="87" spans="1:27">
      <c r="A87" s="448" t="s">
        <v>18</v>
      </c>
      <c r="B87" s="429" t="s">
        <v>97</v>
      </c>
      <c r="C87" s="173">
        <v>0</v>
      </c>
      <c r="D87" s="173">
        <v>0</v>
      </c>
      <c r="E87" s="173">
        <v>0</v>
      </c>
      <c r="F87" s="173">
        <v>0</v>
      </c>
      <c r="G87" s="173">
        <v>0</v>
      </c>
      <c r="H87" s="173">
        <v>1</v>
      </c>
      <c r="I87" s="173">
        <v>0</v>
      </c>
      <c r="J87" s="173">
        <v>1</v>
      </c>
      <c r="K87" s="173">
        <v>0</v>
      </c>
      <c r="L87" s="173">
        <v>0</v>
      </c>
      <c r="M87" s="173">
        <v>0</v>
      </c>
      <c r="N87" s="173">
        <v>0</v>
      </c>
      <c r="O87" s="173">
        <v>0</v>
      </c>
      <c r="P87" s="173">
        <v>0</v>
      </c>
      <c r="Q87" s="173">
        <v>0</v>
      </c>
      <c r="R87" s="173">
        <v>0</v>
      </c>
      <c r="S87" s="173">
        <v>0</v>
      </c>
      <c r="T87" s="173">
        <v>1</v>
      </c>
      <c r="U87" s="173">
        <v>0</v>
      </c>
      <c r="V87" s="173">
        <v>0</v>
      </c>
      <c r="W87" s="173">
        <v>0</v>
      </c>
      <c r="X87" s="173">
        <v>0</v>
      </c>
      <c r="Y87" s="173">
        <v>0</v>
      </c>
      <c r="Z87" s="173">
        <v>0</v>
      </c>
      <c r="AA87" s="291">
        <v>3</v>
      </c>
    </row>
    <row r="88" spans="1:27" ht="33" customHeight="1">
      <c r="A88" s="448" t="s">
        <v>20</v>
      </c>
      <c r="B88" s="429" t="s">
        <v>188</v>
      </c>
      <c r="C88" s="173">
        <v>736</v>
      </c>
      <c r="D88" s="173">
        <v>0</v>
      </c>
      <c r="E88" s="173">
        <v>321</v>
      </c>
      <c r="F88" s="173">
        <v>0</v>
      </c>
      <c r="G88" s="173">
        <v>0</v>
      </c>
      <c r="H88" s="173">
        <v>1206</v>
      </c>
      <c r="I88" s="173">
        <v>0</v>
      </c>
      <c r="J88" s="173">
        <v>615</v>
      </c>
      <c r="K88" s="173">
        <v>0</v>
      </c>
      <c r="L88" s="173">
        <v>0</v>
      </c>
      <c r="M88" s="173">
        <v>0</v>
      </c>
      <c r="N88" s="173">
        <v>106</v>
      </c>
      <c r="O88" s="173">
        <v>359</v>
      </c>
      <c r="P88" s="173">
        <v>1437</v>
      </c>
      <c r="Q88" s="173">
        <v>398</v>
      </c>
      <c r="R88" s="173">
        <v>48</v>
      </c>
      <c r="S88" s="173">
        <v>0</v>
      </c>
      <c r="T88" s="173">
        <v>460</v>
      </c>
      <c r="U88" s="173">
        <v>0</v>
      </c>
      <c r="V88" s="173">
        <v>155</v>
      </c>
      <c r="W88" s="173">
        <v>0</v>
      </c>
      <c r="X88" s="173">
        <v>0</v>
      </c>
      <c r="Y88" s="173">
        <v>0</v>
      </c>
      <c r="Z88" s="173">
        <v>0</v>
      </c>
      <c r="AA88" s="291">
        <v>5841</v>
      </c>
    </row>
    <row r="89" spans="1:27">
      <c r="A89" s="104"/>
      <c r="B89" s="441" t="s">
        <v>176</v>
      </c>
      <c r="C89" s="168">
        <v>1</v>
      </c>
      <c r="D89" s="168">
        <v>0</v>
      </c>
      <c r="E89" s="168">
        <v>1</v>
      </c>
      <c r="F89" s="168">
        <v>0</v>
      </c>
      <c r="G89" s="168">
        <v>0</v>
      </c>
      <c r="H89" s="168">
        <v>1</v>
      </c>
      <c r="I89" s="168">
        <v>0</v>
      </c>
      <c r="J89" s="168">
        <v>0</v>
      </c>
      <c r="K89" s="168">
        <v>0</v>
      </c>
      <c r="L89" s="168">
        <v>0</v>
      </c>
      <c r="M89" s="168">
        <v>0</v>
      </c>
      <c r="N89" s="168">
        <v>0</v>
      </c>
      <c r="O89" s="168">
        <v>1</v>
      </c>
      <c r="P89" s="168">
        <v>5</v>
      </c>
      <c r="Q89" s="168">
        <v>0</v>
      </c>
      <c r="R89" s="168">
        <v>0</v>
      </c>
      <c r="S89" s="168">
        <v>0</v>
      </c>
      <c r="T89" s="168">
        <v>1</v>
      </c>
      <c r="U89" s="168">
        <v>0</v>
      </c>
      <c r="V89" s="168">
        <v>0</v>
      </c>
      <c r="W89" s="168">
        <v>0</v>
      </c>
      <c r="X89" s="168">
        <v>0</v>
      </c>
      <c r="Y89" s="168">
        <v>0</v>
      </c>
      <c r="Z89" s="168">
        <v>0</v>
      </c>
      <c r="AA89" s="174">
        <v>10</v>
      </c>
    </row>
    <row r="90" spans="1:27">
      <c r="A90" s="336"/>
      <c r="B90" s="444" t="s">
        <v>36</v>
      </c>
      <c r="C90" s="171">
        <v>737</v>
      </c>
      <c r="D90" s="171">
        <v>0</v>
      </c>
      <c r="E90" s="171">
        <v>322</v>
      </c>
      <c r="F90" s="171">
        <v>0</v>
      </c>
      <c r="G90" s="171">
        <v>0</v>
      </c>
      <c r="H90" s="171">
        <v>1207</v>
      </c>
      <c r="I90" s="171">
        <v>0</v>
      </c>
      <c r="J90" s="171">
        <v>615</v>
      </c>
      <c r="K90" s="171">
        <v>0</v>
      </c>
      <c r="L90" s="171">
        <v>0</v>
      </c>
      <c r="M90" s="171">
        <v>0</v>
      </c>
      <c r="N90" s="171">
        <v>106</v>
      </c>
      <c r="O90" s="171">
        <v>360</v>
      </c>
      <c r="P90" s="171">
        <v>1442</v>
      </c>
      <c r="Q90" s="171">
        <v>398</v>
      </c>
      <c r="R90" s="171">
        <v>48</v>
      </c>
      <c r="S90" s="171">
        <v>0</v>
      </c>
      <c r="T90" s="171">
        <v>461</v>
      </c>
      <c r="U90" s="171">
        <v>0</v>
      </c>
      <c r="V90" s="171">
        <v>155</v>
      </c>
      <c r="W90" s="171">
        <v>0</v>
      </c>
      <c r="X90" s="171">
        <v>0</v>
      </c>
      <c r="Y90" s="171">
        <v>0</v>
      </c>
      <c r="Z90" s="171">
        <v>0</v>
      </c>
      <c r="AA90" s="175">
        <v>5851</v>
      </c>
    </row>
    <row r="91" spans="1:27">
      <c r="A91" s="459" t="s">
        <v>36</v>
      </c>
      <c r="B91" s="454"/>
      <c r="C91" s="178">
        <v>2290</v>
      </c>
      <c r="D91" s="178">
        <v>0</v>
      </c>
      <c r="E91" s="178">
        <v>1282</v>
      </c>
      <c r="F91" s="178">
        <v>0</v>
      </c>
      <c r="G91" s="178">
        <v>0</v>
      </c>
      <c r="H91" s="178">
        <v>4291</v>
      </c>
      <c r="I91" s="178">
        <v>0</v>
      </c>
      <c r="J91" s="178">
        <v>2348</v>
      </c>
      <c r="K91" s="178">
        <v>0</v>
      </c>
      <c r="L91" s="178">
        <v>1</v>
      </c>
      <c r="M91" s="178">
        <v>0</v>
      </c>
      <c r="N91" s="178">
        <v>306</v>
      </c>
      <c r="O91" s="178">
        <v>1233</v>
      </c>
      <c r="P91" s="178">
        <v>3344</v>
      </c>
      <c r="Q91" s="178">
        <v>505</v>
      </c>
      <c r="R91" s="178">
        <v>321</v>
      </c>
      <c r="S91" s="178">
        <v>1</v>
      </c>
      <c r="T91" s="178">
        <v>3293</v>
      </c>
      <c r="U91" s="178">
        <v>0</v>
      </c>
      <c r="V91" s="178">
        <v>508</v>
      </c>
      <c r="W91" s="178">
        <v>0</v>
      </c>
      <c r="X91" s="178">
        <v>0</v>
      </c>
      <c r="Y91" s="178">
        <v>0</v>
      </c>
      <c r="Z91" s="178">
        <v>0</v>
      </c>
      <c r="AA91" s="180">
        <v>19723</v>
      </c>
    </row>
    <row r="92" spans="1:27">
      <c r="A92" s="33"/>
      <c r="B92" s="167"/>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c r="AA92" s="174"/>
    </row>
    <row r="93" spans="1:27">
      <c r="A93" s="223" t="s">
        <v>497</v>
      </c>
      <c r="B93" s="227"/>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71"/>
      <c r="AA93" s="175"/>
    </row>
    <row r="94" spans="1:27">
      <c r="A94" s="31" t="s">
        <v>8</v>
      </c>
      <c r="B94" s="11" t="s">
        <v>41</v>
      </c>
      <c r="C94" s="168">
        <v>60</v>
      </c>
      <c r="D94" s="168">
        <v>0</v>
      </c>
      <c r="E94" s="168">
        <v>1</v>
      </c>
      <c r="F94" s="168">
        <v>0</v>
      </c>
      <c r="G94" s="168">
        <v>0</v>
      </c>
      <c r="H94" s="168">
        <v>38</v>
      </c>
      <c r="I94" s="168">
        <v>0</v>
      </c>
      <c r="J94" s="168">
        <v>7</v>
      </c>
      <c r="K94" s="168">
        <v>0</v>
      </c>
      <c r="L94" s="168">
        <v>0</v>
      </c>
      <c r="M94" s="168">
        <v>0</v>
      </c>
      <c r="N94" s="168">
        <v>1</v>
      </c>
      <c r="O94" s="168">
        <v>1</v>
      </c>
      <c r="P94" s="168">
        <v>0</v>
      </c>
      <c r="Q94" s="168">
        <v>0</v>
      </c>
      <c r="R94" s="168">
        <v>1</v>
      </c>
      <c r="S94" s="168">
        <v>0</v>
      </c>
      <c r="T94" s="168">
        <v>0</v>
      </c>
      <c r="U94" s="168">
        <v>0</v>
      </c>
      <c r="V94" s="168">
        <v>1</v>
      </c>
      <c r="W94" s="168">
        <v>0</v>
      </c>
      <c r="X94" s="168">
        <v>0</v>
      </c>
      <c r="Y94" s="168">
        <v>0</v>
      </c>
      <c r="Z94" s="168">
        <v>0</v>
      </c>
      <c r="AA94" s="174">
        <v>110</v>
      </c>
    </row>
    <row r="95" spans="1:27">
      <c r="A95" s="31"/>
      <c r="B95" s="11" t="s">
        <v>44</v>
      </c>
      <c r="C95" s="168">
        <v>59</v>
      </c>
      <c r="D95" s="168">
        <v>0</v>
      </c>
      <c r="E95" s="168">
        <v>2</v>
      </c>
      <c r="F95" s="168">
        <v>1</v>
      </c>
      <c r="G95" s="168">
        <v>0</v>
      </c>
      <c r="H95" s="168">
        <v>44</v>
      </c>
      <c r="I95" s="168">
        <v>0</v>
      </c>
      <c r="J95" s="168">
        <v>6</v>
      </c>
      <c r="K95" s="168">
        <v>0</v>
      </c>
      <c r="L95" s="168">
        <v>0</v>
      </c>
      <c r="M95" s="168">
        <v>0</v>
      </c>
      <c r="N95" s="168">
        <v>0</v>
      </c>
      <c r="O95" s="168">
        <v>1</v>
      </c>
      <c r="P95" s="168">
        <v>0</v>
      </c>
      <c r="Q95" s="168">
        <v>0</v>
      </c>
      <c r="R95" s="168">
        <v>0</v>
      </c>
      <c r="S95" s="168">
        <v>0</v>
      </c>
      <c r="T95" s="168">
        <v>1</v>
      </c>
      <c r="U95" s="168">
        <v>1</v>
      </c>
      <c r="V95" s="168">
        <v>0</v>
      </c>
      <c r="W95" s="168">
        <v>0</v>
      </c>
      <c r="X95" s="168">
        <v>0</v>
      </c>
      <c r="Y95" s="168">
        <v>0</v>
      </c>
      <c r="Z95" s="168">
        <v>0</v>
      </c>
      <c r="AA95" s="174">
        <v>115</v>
      </c>
    </row>
    <row r="96" spans="1:27">
      <c r="A96" s="161" t="s">
        <v>36</v>
      </c>
      <c r="B96" s="181"/>
      <c r="C96" s="178">
        <v>119</v>
      </c>
      <c r="D96" s="178">
        <v>0</v>
      </c>
      <c r="E96" s="178">
        <v>3</v>
      </c>
      <c r="F96" s="178">
        <v>1</v>
      </c>
      <c r="G96" s="178">
        <v>0</v>
      </c>
      <c r="H96" s="178">
        <v>82</v>
      </c>
      <c r="I96" s="178">
        <v>0</v>
      </c>
      <c r="J96" s="178">
        <v>13</v>
      </c>
      <c r="K96" s="178">
        <v>0</v>
      </c>
      <c r="L96" s="178">
        <v>0</v>
      </c>
      <c r="M96" s="178">
        <v>0</v>
      </c>
      <c r="N96" s="178">
        <v>1</v>
      </c>
      <c r="O96" s="178">
        <v>2</v>
      </c>
      <c r="P96" s="178">
        <v>0</v>
      </c>
      <c r="Q96" s="178">
        <v>0</v>
      </c>
      <c r="R96" s="178">
        <v>1</v>
      </c>
      <c r="S96" s="178">
        <v>0</v>
      </c>
      <c r="T96" s="178">
        <v>1</v>
      </c>
      <c r="U96" s="178">
        <v>1</v>
      </c>
      <c r="V96" s="178">
        <v>1</v>
      </c>
      <c r="W96" s="178">
        <v>0</v>
      </c>
      <c r="X96" s="178">
        <v>0</v>
      </c>
      <c r="Y96" s="178">
        <v>0</v>
      </c>
      <c r="Z96" s="178">
        <v>0</v>
      </c>
      <c r="AA96" s="180">
        <v>225</v>
      </c>
    </row>
    <row r="97" spans="1:27" ht="30" customHeight="1"/>
    <row r="98" spans="1:27" ht="30" customHeight="1">
      <c r="A98" s="154" t="s">
        <v>318</v>
      </c>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row>
    <row r="99" spans="1:27" ht="14.25" customHeight="1">
      <c r="A99" s="221" t="s">
        <v>239</v>
      </c>
      <c r="B99" s="235"/>
      <c r="C99" s="54"/>
      <c r="D99" s="55"/>
      <c r="E99" s="55"/>
      <c r="F99" s="55"/>
      <c r="G99" s="55"/>
      <c r="H99" s="55"/>
      <c r="I99" s="55"/>
      <c r="J99" s="55"/>
      <c r="K99" s="55"/>
      <c r="L99" s="55"/>
      <c r="M99" s="55"/>
      <c r="N99" s="55"/>
      <c r="O99" s="55"/>
      <c r="P99" s="55"/>
      <c r="Q99" s="55"/>
      <c r="R99" s="55"/>
      <c r="S99" s="55"/>
      <c r="T99" s="55"/>
      <c r="U99" s="55"/>
      <c r="V99" s="55"/>
      <c r="W99" s="55"/>
      <c r="X99" s="55"/>
      <c r="Y99" s="55"/>
      <c r="Z99" s="55"/>
      <c r="AA99" s="392"/>
    </row>
    <row r="100" spans="1:27" ht="15" customHeight="1">
      <c r="A100" s="223" t="s">
        <v>494</v>
      </c>
      <c r="B100" s="160"/>
      <c r="C100" s="55"/>
      <c r="D100" s="55"/>
      <c r="E100" s="55"/>
      <c r="F100" s="55"/>
      <c r="G100" s="55"/>
      <c r="H100" s="55"/>
      <c r="I100" s="55"/>
      <c r="J100" s="55"/>
      <c r="K100" s="55"/>
      <c r="L100" s="55"/>
      <c r="M100" s="55"/>
      <c r="N100" s="55"/>
      <c r="O100" s="55"/>
      <c r="P100" s="56"/>
      <c r="Q100" s="56"/>
      <c r="R100" s="56"/>
      <c r="S100" s="56"/>
      <c r="T100" s="56"/>
      <c r="U100" s="56"/>
      <c r="V100" s="56"/>
      <c r="W100" s="56"/>
      <c r="X100" s="56"/>
      <c r="Y100" s="56"/>
      <c r="Z100" s="56"/>
      <c r="AA100" s="262"/>
    </row>
    <row r="101" spans="1:27" ht="15" customHeight="1">
      <c r="A101" s="290" t="s">
        <v>7</v>
      </c>
      <c r="B101" s="58" t="s">
        <v>37</v>
      </c>
      <c r="C101" s="168">
        <v>0</v>
      </c>
      <c r="D101" s="168">
        <v>2</v>
      </c>
      <c r="E101" s="168">
        <v>0</v>
      </c>
      <c r="F101" s="168">
        <v>5</v>
      </c>
      <c r="G101" s="168">
        <v>0</v>
      </c>
      <c r="H101" s="168">
        <v>0</v>
      </c>
      <c r="I101" s="168">
        <v>3</v>
      </c>
      <c r="J101" s="168">
        <v>0</v>
      </c>
      <c r="K101" s="168">
        <v>24</v>
      </c>
      <c r="L101" s="168">
        <v>29</v>
      </c>
      <c r="M101" s="168">
        <v>29</v>
      </c>
      <c r="N101" s="168">
        <v>0</v>
      </c>
      <c r="O101" s="168">
        <v>0</v>
      </c>
      <c r="P101" s="168">
        <v>4</v>
      </c>
      <c r="Q101" s="168">
        <v>0</v>
      </c>
      <c r="R101" s="168">
        <v>0</v>
      </c>
      <c r="S101" s="168">
        <v>6</v>
      </c>
      <c r="T101" s="168">
        <v>0</v>
      </c>
      <c r="U101" s="168">
        <v>15</v>
      </c>
      <c r="V101" s="168">
        <v>0</v>
      </c>
      <c r="W101" s="168">
        <v>27</v>
      </c>
      <c r="X101" s="168">
        <v>29</v>
      </c>
      <c r="Y101" s="168">
        <v>12</v>
      </c>
      <c r="Z101" s="168">
        <v>16</v>
      </c>
      <c r="AA101" s="174">
        <v>201</v>
      </c>
    </row>
    <row r="102" spans="1:27">
      <c r="A102" s="290"/>
      <c r="B102" s="58" t="s">
        <v>405</v>
      </c>
      <c r="C102" s="168">
        <v>0</v>
      </c>
      <c r="D102" s="168">
        <v>2</v>
      </c>
      <c r="E102" s="168">
        <v>0</v>
      </c>
      <c r="F102" s="168">
        <v>0</v>
      </c>
      <c r="G102" s="168">
        <v>1</v>
      </c>
      <c r="H102" s="168">
        <v>0</v>
      </c>
      <c r="I102" s="168">
        <v>0</v>
      </c>
      <c r="J102" s="168">
        <v>0</v>
      </c>
      <c r="K102" s="168">
        <v>21</v>
      </c>
      <c r="L102" s="168">
        <v>50</v>
      </c>
      <c r="M102" s="168">
        <v>30</v>
      </c>
      <c r="N102" s="168">
        <v>0</v>
      </c>
      <c r="O102" s="168">
        <v>0</v>
      </c>
      <c r="P102" s="168">
        <v>4</v>
      </c>
      <c r="Q102" s="168">
        <v>0</v>
      </c>
      <c r="R102" s="168">
        <v>0</v>
      </c>
      <c r="S102" s="168">
        <v>16</v>
      </c>
      <c r="T102" s="168">
        <v>0</v>
      </c>
      <c r="U102" s="168">
        <v>35</v>
      </c>
      <c r="V102" s="168">
        <v>0</v>
      </c>
      <c r="W102" s="168">
        <v>2</v>
      </c>
      <c r="X102" s="168">
        <v>47</v>
      </c>
      <c r="Y102" s="168">
        <v>24</v>
      </c>
      <c r="Z102" s="168">
        <v>0</v>
      </c>
      <c r="AA102" s="174">
        <v>232</v>
      </c>
    </row>
    <row r="103" spans="1:27">
      <c r="A103" s="336"/>
      <c r="B103" s="444" t="s">
        <v>36</v>
      </c>
      <c r="C103" s="171">
        <v>0</v>
      </c>
      <c r="D103" s="171">
        <v>4</v>
      </c>
      <c r="E103" s="171">
        <v>0</v>
      </c>
      <c r="F103" s="171">
        <v>5</v>
      </c>
      <c r="G103" s="171">
        <v>1</v>
      </c>
      <c r="H103" s="171">
        <v>0</v>
      </c>
      <c r="I103" s="171">
        <v>3</v>
      </c>
      <c r="J103" s="171">
        <v>0</v>
      </c>
      <c r="K103" s="171">
        <v>45</v>
      </c>
      <c r="L103" s="171">
        <v>79</v>
      </c>
      <c r="M103" s="171">
        <v>59</v>
      </c>
      <c r="N103" s="171">
        <v>0</v>
      </c>
      <c r="O103" s="171">
        <v>0</v>
      </c>
      <c r="P103" s="171">
        <v>8</v>
      </c>
      <c r="Q103" s="171">
        <v>0</v>
      </c>
      <c r="R103" s="171">
        <v>0</v>
      </c>
      <c r="S103" s="171">
        <v>22</v>
      </c>
      <c r="T103" s="171">
        <v>0</v>
      </c>
      <c r="U103" s="171">
        <v>50</v>
      </c>
      <c r="V103" s="171">
        <v>0</v>
      </c>
      <c r="W103" s="171">
        <v>29</v>
      </c>
      <c r="X103" s="171">
        <v>76</v>
      </c>
      <c r="Y103" s="171">
        <v>36</v>
      </c>
      <c r="Z103" s="171">
        <v>16</v>
      </c>
      <c r="AA103" s="175">
        <v>433</v>
      </c>
    </row>
    <row r="104" spans="1:27">
      <c r="A104" s="290" t="s">
        <v>8</v>
      </c>
      <c r="B104" s="58" t="s">
        <v>41</v>
      </c>
      <c r="C104" s="168">
        <v>0</v>
      </c>
      <c r="D104" s="168">
        <v>7</v>
      </c>
      <c r="E104" s="168">
        <v>0</v>
      </c>
      <c r="F104" s="168">
        <v>1</v>
      </c>
      <c r="G104" s="168">
        <v>1</v>
      </c>
      <c r="H104" s="168">
        <v>0</v>
      </c>
      <c r="I104" s="168">
        <v>0</v>
      </c>
      <c r="J104" s="168">
        <v>0</v>
      </c>
      <c r="K104" s="168">
        <v>9</v>
      </c>
      <c r="L104" s="168">
        <v>2</v>
      </c>
      <c r="M104" s="168">
        <v>1</v>
      </c>
      <c r="N104" s="168">
        <v>0</v>
      </c>
      <c r="O104" s="168">
        <v>0</v>
      </c>
      <c r="P104" s="168">
        <v>0</v>
      </c>
      <c r="Q104" s="168">
        <v>0</v>
      </c>
      <c r="R104" s="168">
        <v>0</v>
      </c>
      <c r="S104" s="168">
        <v>1</v>
      </c>
      <c r="T104" s="168">
        <v>0</v>
      </c>
      <c r="U104" s="168">
        <v>1</v>
      </c>
      <c r="V104" s="168">
        <v>0</v>
      </c>
      <c r="W104" s="168">
        <v>0</v>
      </c>
      <c r="X104" s="168">
        <v>0</v>
      </c>
      <c r="Y104" s="168">
        <v>0</v>
      </c>
      <c r="Z104" s="168">
        <v>0</v>
      </c>
      <c r="AA104" s="174">
        <v>23</v>
      </c>
    </row>
    <row r="105" spans="1:27">
      <c r="A105" s="290"/>
      <c r="B105" s="58" t="s">
        <v>44</v>
      </c>
      <c r="C105" s="168">
        <v>0</v>
      </c>
      <c r="D105" s="168">
        <v>0</v>
      </c>
      <c r="E105" s="168">
        <v>0</v>
      </c>
      <c r="F105" s="168">
        <v>1</v>
      </c>
      <c r="G105" s="168">
        <v>0</v>
      </c>
      <c r="H105" s="168">
        <v>0</v>
      </c>
      <c r="I105" s="168">
        <v>0</v>
      </c>
      <c r="J105" s="168">
        <v>0</v>
      </c>
      <c r="K105" s="168">
        <v>2</v>
      </c>
      <c r="L105" s="168">
        <v>0</v>
      </c>
      <c r="M105" s="168">
        <v>1</v>
      </c>
      <c r="N105" s="168">
        <v>0</v>
      </c>
      <c r="O105" s="168">
        <v>0</v>
      </c>
      <c r="P105" s="168">
        <v>1</v>
      </c>
      <c r="Q105" s="168">
        <v>0</v>
      </c>
      <c r="R105" s="168">
        <v>0</v>
      </c>
      <c r="S105" s="168">
        <v>0</v>
      </c>
      <c r="T105" s="168">
        <v>0</v>
      </c>
      <c r="U105" s="168">
        <v>0</v>
      </c>
      <c r="V105" s="168">
        <v>0</v>
      </c>
      <c r="W105" s="168">
        <v>0</v>
      </c>
      <c r="X105" s="168">
        <v>0</v>
      </c>
      <c r="Y105" s="168">
        <v>0</v>
      </c>
      <c r="Z105" s="168">
        <v>0</v>
      </c>
      <c r="AA105" s="174">
        <v>5</v>
      </c>
    </row>
    <row r="106" spans="1:27">
      <c r="A106" s="336"/>
      <c r="B106" s="444" t="s">
        <v>36</v>
      </c>
      <c r="C106" s="171">
        <v>0</v>
      </c>
      <c r="D106" s="171">
        <v>7</v>
      </c>
      <c r="E106" s="171">
        <v>0</v>
      </c>
      <c r="F106" s="171">
        <v>2</v>
      </c>
      <c r="G106" s="171">
        <v>1</v>
      </c>
      <c r="H106" s="171">
        <v>0</v>
      </c>
      <c r="I106" s="171">
        <v>0</v>
      </c>
      <c r="J106" s="171">
        <v>0</v>
      </c>
      <c r="K106" s="171">
        <v>11</v>
      </c>
      <c r="L106" s="171">
        <v>2</v>
      </c>
      <c r="M106" s="171">
        <v>2</v>
      </c>
      <c r="N106" s="171">
        <v>0</v>
      </c>
      <c r="O106" s="171">
        <v>0</v>
      </c>
      <c r="P106" s="171">
        <v>1</v>
      </c>
      <c r="Q106" s="171">
        <v>0</v>
      </c>
      <c r="R106" s="171">
        <v>0</v>
      </c>
      <c r="S106" s="171">
        <v>1</v>
      </c>
      <c r="T106" s="171">
        <v>0</v>
      </c>
      <c r="U106" s="171">
        <v>1</v>
      </c>
      <c r="V106" s="171">
        <v>0</v>
      </c>
      <c r="W106" s="171">
        <v>0</v>
      </c>
      <c r="X106" s="171">
        <v>0</v>
      </c>
      <c r="Y106" s="171">
        <v>0</v>
      </c>
      <c r="Z106" s="171">
        <v>0</v>
      </c>
      <c r="AA106" s="175">
        <v>28</v>
      </c>
    </row>
    <row r="107" spans="1:27">
      <c r="A107" s="447" t="s">
        <v>17</v>
      </c>
      <c r="B107" s="445" t="s">
        <v>89</v>
      </c>
      <c r="C107" s="178">
        <v>0</v>
      </c>
      <c r="D107" s="178">
        <v>0</v>
      </c>
      <c r="E107" s="178">
        <v>0</v>
      </c>
      <c r="F107" s="178">
        <v>0</v>
      </c>
      <c r="G107" s="178">
        <v>0</v>
      </c>
      <c r="H107" s="178">
        <v>0</v>
      </c>
      <c r="I107" s="178">
        <v>0</v>
      </c>
      <c r="J107" s="178">
        <v>0</v>
      </c>
      <c r="K107" s="178">
        <v>2</v>
      </c>
      <c r="L107" s="178">
        <v>8</v>
      </c>
      <c r="M107" s="178">
        <v>2</v>
      </c>
      <c r="N107" s="178">
        <v>0</v>
      </c>
      <c r="O107" s="178">
        <v>0</v>
      </c>
      <c r="P107" s="178">
        <v>4</v>
      </c>
      <c r="Q107" s="178">
        <v>0</v>
      </c>
      <c r="R107" s="178">
        <v>0</v>
      </c>
      <c r="S107" s="178">
        <v>0</v>
      </c>
      <c r="T107" s="178">
        <v>0</v>
      </c>
      <c r="U107" s="178">
        <v>6</v>
      </c>
      <c r="V107" s="178">
        <v>0</v>
      </c>
      <c r="W107" s="178">
        <v>8</v>
      </c>
      <c r="X107" s="178">
        <v>19</v>
      </c>
      <c r="Y107" s="178">
        <v>7</v>
      </c>
      <c r="Z107" s="178">
        <v>9</v>
      </c>
      <c r="AA107" s="180">
        <v>65</v>
      </c>
    </row>
    <row r="108" spans="1:27" ht="39">
      <c r="A108" s="448" t="s">
        <v>20</v>
      </c>
      <c r="B108" s="429" t="s">
        <v>188</v>
      </c>
      <c r="C108" s="173">
        <v>0</v>
      </c>
      <c r="D108" s="173">
        <v>0</v>
      </c>
      <c r="E108" s="173">
        <v>0</v>
      </c>
      <c r="F108" s="173">
        <v>1</v>
      </c>
      <c r="G108" s="173">
        <v>0</v>
      </c>
      <c r="H108" s="173">
        <v>0</v>
      </c>
      <c r="I108" s="173">
        <v>2</v>
      </c>
      <c r="J108" s="173">
        <v>0</v>
      </c>
      <c r="K108" s="173">
        <v>12</v>
      </c>
      <c r="L108" s="173">
        <v>29</v>
      </c>
      <c r="M108" s="173">
        <v>23</v>
      </c>
      <c r="N108" s="173">
        <v>0</v>
      </c>
      <c r="O108" s="173">
        <v>0</v>
      </c>
      <c r="P108" s="173">
        <v>5</v>
      </c>
      <c r="Q108" s="173">
        <v>0</v>
      </c>
      <c r="R108" s="173">
        <v>0</v>
      </c>
      <c r="S108" s="173">
        <v>14</v>
      </c>
      <c r="T108" s="173">
        <v>0</v>
      </c>
      <c r="U108" s="173">
        <v>24</v>
      </c>
      <c r="V108" s="173">
        <v>0</v>
      </c>
      <c r="W108" s="173">
        <v>0</v>
      </c>
      <c r="X108" s="173">
        <v>61</v>
      </c>
      <c r="Y108" s="173">
        <v>12</v>
      </c>
      <c r="Z108" s="173">
        <v>5</v>
      </c>
      <c r="AA108" s="291">
        <v>188</v>
      </c>
    </row>
    <row r="109" spans="1:27">
      <c r="A109" s="448"/>
      <c r="B109" s="429" t="s">
        <v>176</v>
      </c>
      <c r="C109" s="173">
        <v>0</v>
      </c>
      <c r="D109" s="173">
        <v>0</v>
      </c>
      <c r="E109" s="173">
        <v>0</v>
      </c>
      <c r="F109" s="173">
        <v>0</v>
      </c>
      <c r="G109" s="173">
        <v>0</v>
      </c>
      <c r="H109" s="173">
        <v>0</v>
      </c>
      <c r="I109" s="173">
        <v>0</v>
      </c>
      <c r="J109" s="173">
        <v>0</v>
      </c>
      <c r="K109" s="173">
        <v>0</v>
      </c>
      <c r="L109" s="173">
        <v>0</v>
      </c>
      <c r="M109" s="173">
        <v>0</v>
      </c>
      <c r="N109" s="173">
        <v>0</v>
      </c>
      <c r="O109" s="173">
        <v>0</v>
      </c>
      <c r="P109" s="173">
        <v>0</v>
      </c>
      <c r="Q109" s="173">
        <v>0</v>
      </c>
      <c r="R109" s="173">
        <v>0</v>
      </c>
      <c r="S109" s="173">
        <v>0</v>
      </c>
      <c r="T109" s="173">
        <v>0</v>
      </c>
      <c r="U109" s="173">
        <v>0</v>
      </c>
      <c r="V109" s="173">
        <v>0</v>
      </c>
      <c r="W109" s="173">
        <v>0</v>
      </c>
      <c r="X109" s="173">
        <v>1</v>
      </c>
      <c r="Y109" s="173">
        <v>0</v>
      </c>
      <c r="Z109" s="173">
        <v>0</v>
      </c>
      <c r="AA109" s="291">
        <v>1</v>
      </c>
    </row>
    <row r="110" spans="1:27">
      <c r="A110" s="448"/>
      <c r="B110" s="429" t="s">
        <v>36</v>
      </c>
      <c r="C110" s="173">
        <v>0</v>
      </c>
      <c r="D110" s="173">
        <v>0</v>
      </c>
      <c r="E110" s="173">
        <v>0</v>
      </c>
      <c r="F110" s="173">
        <v>1</v>
      </c>
      <c r="G110" s="173">
        <v>0</v>
      </c>
      <c r="H110" s="173">
        <v>0</v>
      </c>
      <c r="I110" s="173">
        <v>2</v>
      </c>
      <c r="J110" s="173">
        <v>0</v>
      </c>
      <c r="K110" s="173">
        <v>12</v>
      </c>
      <c r="L110" s="173">
        <v>29</v>
      </c>
      <c r="M110" s="173">
        <v>23</v>
      </c>
      <c r="N110" s="173">
        <v>0</v>
      </c>
      <c r="O110" s="173">
        <v>0</v>
      </c>
      <c r="P110" s="173">
        <v>5</v>
      </c>
      <c r="Q110" s="173">
        <v>0</v>
      </c>
      <c r="R110" s="173">
        <v>0</v>
      </c>
      <c r="S110" s="173">
        <v>14</v>
      </c>
      <c r="T110" s="173">
        <v>0</v>
      </c>
      <c r="U110" s="173">
        <v>24</v>
      </c>
      <c r="V110" s="173">
        <v>0</v>
      </c>
      <c r="W110" s="173">
        <v>0</v>
      </c>
      <c r="X110" s="173">
        <v>62</v>
      </c>
      <c r="Y110" s="173">
        <v>12</v>
      </c>
      <c r="Z110" s="173">
        <v>5</v>
      </c>
      <c r="AA110" s="291">
        <v>189</v>
      </c>
    </row>
    <row r="111" spans="1:27">
      <c r="A111" s="459" t="s">
        <v>36</v>
      </c>
      <c r="B111" s="454"/>
      <c r="C111" s="178">
        <v>0</v>
      </c>
      <c r="D111" s="178">
        <v>11</v>
      </c>
      <c r="E111" s="178">
        <v>0</v>
      </c>
      <c r="F111" s="178">
        <v>8</v>
      </c>
      <c r="G111" s="178">
        <v>2</v>
      </c>
      <c r="H111" s="178">
        <v>0</v>
      </c>
      <c r="I111" s="178">
        <v>5</v>
      </c>
      <c r="J111" s="178">
        <v>0</v>
      </c>
      <c r="K111" s="178">
        <v>70</v>
      </c>
      <c r="L111" s="178">
        <v>118</v>
      </c>
      <c r="M111" s="178">
        <v>86</v>
      </c>
      <c r="N111" s="178">
        <v>0</v>
      </c>
      <c r="O111" s="178">
        <v>0</v>
      </c>
      <c r="P111" s="178">
        <v>18</v>
      </c>
      <c r="Q111" s="178">
        <v>0</v>
      </c>
      <c r="R111" s="178">
        <v>0</v>
      </c>
      <c r="S111" s="178">
        <v>37</v>
      </c>
      <c r="T111" s="178">
        <v>0</v>
      </c>
      <c r="U111" s="178">
        <v>81</v>
      </c>
      <c r="V111" s="178">
        <v>0</v>
      </c>
      <c r="W111" s="178">
        <v>37</v>
      </c>
      <c r="X111" s="178">
        <v>157</v>
      </c>
      <c r="Y111" s="178">
        <v>55</v>
      </c>
      <c r="Z111" s="178">
        <v>30</v>
      </c>
      <c r="AA111" s="180">
        <v>715</v>
      </c>
    </row>
    <row r="112" spans="1:27">
      <c r="A112" s="33"/>
      <c r="B112" s="167"/>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c r="AA112" s="174"/>
    </row>
    <row r="113" spans="1:27">
      <c r="A113" s="223" t="s">
        <v>497</v>
      </c>
      <c r="B113" s="227"/>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5"/>
    </row>
    <row r="114" spans="1:27">
      <c r="A114" s="31" t="s">
        <v>8</v>
      </c>
      <c r="B114" s="11" t="s">
        <v>41</v>
      </c>
      <c r="C114" s="168">
        <v>0</v>
      </c>
      <c r="D114" s="168">
        <v>10</v>
      </c>
      <c r="E114" s="168">
        <v>0</v>
      </c>
      <c r="F114" s="168">
        <v>2</v>
      </c>
      <c r="G114" s="168">
        <v>5</v>
      </c>
      <c r="H114" s="168">
        <v>0</v>
      </c>
      <c r="I114" s="168">
        <v>0</v>
      </c>
      <c r="J114" s="168">
        <v>0</v>
      </c>
      <c r="K114" s="168">
        <v>15</v>
      </c>
      <c r="L114" s="168">
        <v>5</v>
      </c>
      <c r="M114" s="168">
        <v>3</v>
      </c>
      <c r="N114" s="168">
        <v>0</v>
      </c>
      <c r="O114" s="168">
        <v>0</v>
      </c>
      <c r="P114" s="168">
        <v>0</v>
      </c>
      <c r="Q114" s="168">
        <v>0</v>
      </c>
      <c r="R114" s="168">
        <v>0</v>
      </c>
      <c r="S114" s="168">
        <v>1</v>
      </c>
      <c r="T114" s="168">
        <v>0</v>
      </c>
      <c r="U114" s="168">
        <v>2</v>
      </c>
      <c r="V114" s="168">
        <v>0</v>
      </c>
      <c r="W114" s="168">
        <v>0</v>
      </c>
      <c r="X114" s="168">
        <v>2</v>
      </c>
      <c r="Y114" s="168">
        <v>1</v>
      </c>
      <c r="Z114" s="168">
        <v>0</v>
      </c>
      <c r="AA114" s="174">
        <v>46</v>
      </c>
    </row>
    <row r="115" spans="1:27" ht="15" customHeight="1">
      <c r="A115" s="31"/>
      <c r="B115" s="11" t="s">
        <v>44</v>
      </c>
      <c r="C115" s="168">
        <v>0</v>
      </c>
      <c r="D115" s="168">
        <v>0</v>
      </c>
      <c r="E115" s="168">
        <v>0</v>
      </c>
      <c r="F115" s="168">
        <v>0</v>
      </c>
      <c r="G115" s="168">
        <v>0</v>
      </c>
      <c r="H115" s="168">
        <v>0</v>
      </c>
      <c r="I115" s="168">
        <v>0</v>
      </c>
      <c r="J115" s="168">
        <v>0</v>
      </c>
      <c r="K115" s="168">
        <v>1</v>
      </c>
      <c r="L115" s="168">
        <v>3</v>
      </c>
      <c r="M115" s="168">
        <v>0</v>
      </c>
      <c r="N115" s="168">
        <v>0</v>
      </c>
      <c r="O115" s="168">
        <v>0</v>
      </c>
      <c r="P115" s="168">
        <v>0</v>
      </c>
      <c r="Q115" s="168">
        <v>0</v>
      </c>
      <c r="R115" s="168">
        <v>0</v>
      </c>
      <c r="S115" s="168">
        <v>0</v>
      </c>
      <c r="T115" s="168">
        <v>0</v>
      </c>
      <c r="U115" s="168">
        <v>1</v>
      </c>
      <c r="V115" s="168">
        <v>0</v>
      </c>
      <c r="W115" s="168">
        <v>0</v>
      </c>
      <c r="X115" s="168">
        <v>0</v>
      </c>
      <c r="Y115" s="168">
        <v>0</v>
      </c>
      <c r="Z115" s="168">
        <v>0</v>
      </c>
      <c r="AA115" s="174">
        <v>5</v>
      </c>
    </row>
    <row r="116" spans="1:27" ht="14.25" customHeight="1">
      <c r="A116" s="161" t="s">
        <v>36</v>
      </c>
      <c r="B116" s="181"/>
      <c r="C116" s="178">
        <v>0</v>
      </c>
      <c r="D116" s="178">
        <v>10</v>
      </c>
      <c r="E116" s="178">
        <v>0</v>
      </c>
      <c r="F116" s="178">
        <v>2</v>
      </c>
      <c r="G116" s="178">
        <v>5</v>
      </c>
      <c r="H116" s="178">
        <v>0</v>
      </c>
      <c r="I116" s="178">
        <v>0</v>
      </c>
      <c r="J116" s="178">
        <v>0</v>
      </c>
      <c r="K116" s="178">
        <v>16</v>
      </c>
      <c r="L116" s="178">
        <v>8</v>
      </c>
      <c r="M116" s="178">
        <v>3</v>
      </c>
      <c r="N116" s="178">
        <v>0</v>
      </c>
      <c r="O116" s="178">
        <v>0</v>
      </c>
      <c r="P116" s="178">
        <v>0</v>
      </c>
      <c r="Q116" s="178">
        <v>0</v>
      </c>
      <c r="R116" s="178">
        <v>0</v>
      </c>
      <c r="S116" s="178">
        <v>1</v>
      </c>
      <c r="T116" s="178">
        <v>0</v>
      </c>
      <c r="U116" s="178">
        <v>3</v>
      </c>
      <c r="V116" s="178">
        <v>0</v>
      </c>
      <c r="W116" s="178">
        <v>0</v>
      </c>
      <c r="X116" s="178">
        <v>2</v>
      </c>
      <c r="Y116" s="178">
        <v>1</v>
      </c>
      <c r="Z116" s="178">
        <v>0</v>
      </c>
      <c r="AA116" s="180">
        <v>51</v>
      </c>
    </row>
    <row r="117" spans="1:27" ht="15" customHeight="1"/>
    <row r="118" spans="1:27" ht="48" customHeight="1">
      <c r="A118" s="578" t="s">
        <v>466</v>
      </c>
      <c r="B118" s="578"/>
    </row>
    <row r="119" spans="1:27" ht="105" customHeight="1">
      <c r="A119" s="552" t="s">
        <v>765</v>
      </c>
      <c r="B119" s="552"/>
    </row>
    <row r="120" spans="1:27" ht="45" customHeight="1">
      <c r="A120" s="578" t="s">
        <v>499</v>
      </c>
      <c r="B120" s="578"/>
    </row>
    <row r="121" spans="1:27" ht="38.25" customHeight="1">
      <c r="A121" s="578" t="s">
        <v>498</v>
      </c>
      <c r="B121" s="578"/>
    </row>
    <row r="122" spans="1:27" ht="15" customHeight="1">
      <c r="A122" s="167" t="s">
        <v>491</v>
      </c>
    </row>
    <row r="123" spans="1:27" ht="15" customHeight="1"/>
    <row r="124" spans="1:27" ht="15" customHeight="1">
      <c r="A124" s="316" t="s">
        <v>361</v>
      </c>
    </row>
    <row r="125" spans="1:27" ht="15.75" customHeight="1">
      <c r="A125" s="315" t="str">
        <f>+"New South Wales Criminal Courts Statistics " &amp;'Table Of Contents'!D$2</f>
        <v>New South Wales Criminal Courts Statistics June 2022</v>
      </c>
    </row>
    <row r="126" spans="1:27" ht="15" customHeight="1">
      <c r="A126" s="320" t="s">
        <v>0</v>
      </c>
    </row>
    <row r="127" spans="1:27" ht="15" customHeight="1">
      <c r="A127" s="320" t="s">
        <v>377</v>
      </c>
    </row>
    <row r="128" spans="1:27" ht="15" customHeight="1">
      <c r="A128" s="320" t="s">
        <v>27</v>
      </c>
    </row>
    <row r="129" spans="1:2" ht="16.5" customHeight="1">
      <c r="A129" s="320" t="s">
        <v>378</v>
      </c>
    </row>
    <row r="130" spans="1:2" ht="16.5" customHeight="1"/>
    <row r="131" spans="1:2" ht="91.5" customHeight="1">
      <c r="A131" s="551" t="s">
        <v>759</v>
      </c>
      <c r="B131" s="551"/>
    </row>
  </sheetData>
  <mergeCells count="7">
    <mergeCell ref="C6:AA6"/>
    <mergeCell ref="C7:AA7"/>
    <mergeCell ref="A131:B131"/>
    <mergeCell ref="A118:B118"/>
    <mergeCell ref="A120:B120"/>
    <mergeCell ref="A121:B121"/>
    <mergeCell ref="A119:B119"/>
  </mergeCells>
  <conditionalFormatting sqref="A68:B70 A64:B64 A54:B56 A86:B87 A12:B21 A45:B46 A101:B103 A107:B107 A82:B84 A109:B110 A23:B39 A60:B62 A89:B90">
    <cfRule type="cellIs" dxfId="110" priority="37" operator="equal">
      <formula>"Total"</formula>
    </cfRule>
  </conditionalFormatting>
  <conditionalFormatting sqref="A44:B44 A47:B47">
    <cfRule type="cellIs" dxfId="109" priority="34" operator="equal">
      <formula>"Total"</formula>
    </cfRule>
  </conditionalFormatting>
  <conditionalFormatting sqref="A63:B63">
    <cfRule type="cellIs" dxfId="108" priority="29" operator="equal">
      <formula>"Total"</formula>
    </cfRule>
  </conditionalFormatting>
  <conditionalFormatting sqref="A94:B96">
    <cfRule type="cellIs" dxfId="107" priority="27" operator="equal">
      <formula>"Total"</formula>
    </cfRule>
  </conditionalFormatting>
  <conditionalFormatting sqref="A75:B80">
    <cfRule type="cellIs" dxfId="106" priority="26" operator="equal">
      <formula>"Total"</formula>
    </cfRule>
  </conditionalFormatting>
  <conditionalFormatting sqref="A85:B85">
    <cfRule type="cellIs" dxfId="105" priority="25" operator="equal">
      <formula>"Total"</formula>
    </cfRule>
  </conditionalFormatting>
  <conditionalFormatting sqref="A88:B88">
    <cfRule type="cellIs" dxfId="104" priority="23" operator="equal">
      <formula>"Total"</formula>
    </cfRule>
  </conditionalFormatting>
  <conditionalFormatting sqref="A114:B116">
    <cfRule type="cellIs" dxfId="103" priority="21" operator="equal">
      <formula>"Total"</formula>
    </cfRule>
  </conditionalFormatting>
  <conditionalFormatting sqref="A108:B108">
    <cfRule type="cellIs" dxfId="102" priority="18" operator="equal">
      <formula>"Total"</formula>
    </cfRule>
  </conditionalFormatting>
  <conditionalFormatting sqref="A65:B67">
    <cfRule type="cellIs" dxfId="101" priority="15" operator="equal">
      <formula>"Total"</formula>
    </cfRule>
  </conditionalFormatting>
  <conditionalFormatting sqref="A91:B93">
    <cfRule type="cellIs" dxfId="100" priority="14" operator="equal">
      <formula>"Total"</formula>
    </cfRule>
  </conditionalFormatting>
  <conditionalFormatting sqref="A111:B113">
    <cfRule type="cellIs" dxfId="99" priority="13" operator="equal">
      <formula>"Total"</formula>
    </cfRule>
  </conditionalFormatting>
  <conditionalFormatting sqref="A22:B22">
    <cfRule type="cellIs" dxfId="98" priority="6" operator="equal">
      <formula>"Total"</formula>
    </cfRule>
  </conditionalFormatting>
  <conditionalFormatting sqref="A51:B53">
    <cfRule type="cellIs" dxfId="97" priority="8" operator="equal">
      <formula>"Total"</formula>
    </cfRule>
  </conditionalFormatting>
  <conditionalFormatting sqref="A81:B81">
    <cfRule type="cellIs" dxfId="96" priority="5" operator="equal">
      <formula>"Total"</formula>
    </cfRule>
  </conditionalFormatting>
  <conditionalFormatting sqref="A104:B106">
    <cfRule type="cellIs" dxfId="95" priority="2" operator="equal">
      <formula>"Total"</formula>
    </cfRule>
  </conditionalFormatting>
  <conditionalFormatting sqref="A57:B59">
    <cfRule type="cellIs" dxfId="94" priority="1" operator="equal">
      <formula>"Total"</formula>
    </cfRule>
  </conditionalFormatting>
  <hyperlinks>
    <hyperlink ref="A1" location="'Table Of Contents'!C6" display="return to table of contents" xr:uid="{00000000-0004-0000-0C00-000000000000}"/>
    <hyperlink ref="A131" location="'Explanatory Notes'!A2" display="COVID impact: changes to court operations to protect the safety of court users have led to a general decline in the number of criminal court finalisations in the latest 12 month period. See Explanatory Notes for details." xr:uid="{00000000-0004-0000-0C00-000001000000}"/>
  </hyperlinks>
  <pageMargins left="0.39370078740157483" right="0.39370078740157483" top="0.59055118110236227" bottom="0.59055118110236227" header="0.39370078740157483" footer="0.39370078740157483"/>
  <pageSetup paperSize="9" scale="66" fitToHeight="0" orientation="landscape" horizontalDpi="300" verticalDpi="300" r:id="rId1"/>
  <headerFooter>
    <oddHeader>&amp;C&amp;F     &amp;A</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J356"/>
  <sheetViews>
    <sheetView zoomScaleNormal="100" workbookViewId="0">
      <pane xSplit="1" ySplit="6" topLeftCell="B7" activePane="bottomRight" state="frozen"/>
      <selection activeCell="A165" sqref="A165"/>
      <selection pane="topRight" activeCell="A165" sqref="A165"/>
      <selection pane="bottomLeft" activeCell="A165" sqref="A165"/>
      <selection pane="bottomRight"/>
    </sheetView>
  </sheetViews>
  <sheetFormatPr defaultColWidth="11.42578125" defaultRowHeight="15" customHeight="1"/>
  <cols>
    <col min="1" max="1" width="73.140625" style="2" bestFit="1" customWidth="1"/>
    <col min="2" max="6" width="25.7109375" style="2" customWidth="1"/>
    <col min="7" max="7" width="14.28515625" style="108" customWidth="1"/>
    <col min="8" max="8" width="20" style="524" customWidth="1"/>
    <col min="9" max="9" width="14.28515625" style="108" customWidth="1"/>
    <col min="10" max="10" width="23.42578125" style="524" customWidth="1"/>
    <col min="11" max="16384" width="11.42578125" style="2"/>
  </cols>
  <sheetData>
    <row r="1" spans="1:10" ht="13.5">
      <c r="A1" s="187" t="s">
        <v>221</v>
      </c>
      <c r="D1" s="203"/>
    </row>
    <row r="2" spans="1:10" ht="15" customHeight="1">
      <c r="A2" s="238" t="s">
        <v>259</v>
      </c>
      <c r="D2" s="203"/>
    </row>
    <row r="3" spans="1:10" ht="15" customHeight="1">
      <c r="A3" s="238" t="str">
        <f>"NSW Higher, Local and Children's Criminal Courts " &amp;'Table Of Contents'!H4</f>
        <v>NSW Higher, Local and Children's Criminal Courts July 2017 - June 2022</v>
      </c>
      <c r="C3" s="1"/>
      <c r="D3" s="204"/>
      <c r="E3" s="1"/>
      <c r="F3" s="1"/>
    </row>
    <row r="4" spans="1:10" ht="15" customHeight="1">
      <c r="A4" s="6" t="s">
        <v>478</v>
      </c>
      <c r="C4" s="1"/>
      <c r="D4" s="1"/>
      <c r="E4" s="1"/>
      <c r="F4" s="1"/>
    </row>
    <row r="5" spans="1:10" ht="15" customHeight="1">
      <c r="A5" s="6"/>
      <c r="C5" s="1"/>
      <c r="D5" s="1"/>
      <c r="E5" s="1"/>
      <c r="F5" s="1"/>
    </row>
    <row r="6" spans="1:10" ht="49.5" customHeight="1">
      <c r="A6" s="310"/>
      <c r="B6" s="544" t="str">
        <f>'Table Of Contents'!$C$4</f>
        <v>July 2017 to June 2018</v>
      </c>
      <c r="C6" s="544" t="str">
        <f>'Table Of Contents'!$D$4</f>
        <v>July 2018 to June 2019</v>
      </c>
      <c r="D6" s="544" t="str">
        <f>'Table Of Contents'!$E$4</f>
        <v>July 2019 to June 2020</v>
      </c>
      <c r="E6" s="544" t="str">
        <f>'Table Of Contents'!$F$4</f>
        <v>July 2020 to June 2021</v>
      </c>
      <c r="F6" s="544" t="str">
        <f>'Table Of Contents'!$G$4</f>
        <v>July 2021 to June 2022</v>
      </c>
      <c r="G6" s="545" t="s">
        <v>410</v>
      </c>
      <c r="H6" s="545" t="s">
        <v>411</v>
      </c>
      <c r="I6" s="545" t="s">
        <v>412</v>
      </c>
      <c r="J6" s="545" t="s">
        <v>413</v>
      </c>
    </row>
    <row r="7" spans="1:10" ht="15" customHeight="1">
      <c r="A7" s="154" t="s">
        <v>1</v>
      </c>
      <c r="B7" s="155"/>
      <c r="C7" s="155"/>
      <c r="D7" s="155"/>
      <c r="E7" s="155"/>
      <c r="F7" s="155"/>
    </row>
    <row r="8" spans="1:10" ht="15" customHeight="1">
      <c r="A8" s="200"/>
      <c r="B8" s="201"/>
      <c r="C8" s="201"/>
      <c r="D8" s="201"/>
      <c r="E8" s="201"/>
      <c r="F8" s="201"/>
    </row>
    <row r="9" spans="1:10" ht="15" customHeight="1">
      <c r="A9" s="113" t="s">
        <v>479</v>
      </c>
      <c r="B9" s="115">
        <v>31588</v>
      </c>
      <c r="C9" s="115">
        <v>32117</v>
      </c>
      <c r="D9" s="115">
        <v>30055</v>
      </c>
      <c r="E9" s="115">
        <v>35931</v>
      </c>
      <c r="F9" s="115">
        <v>33363</v>
      </c>
      <c r="G9" s="404">
        <v>-2568</v>
      </c>
      <c r="H9" s="525" t="s">
        <v>414</v>
      </c>
      <c r="I9" s="404">
        <v>1775</v>
      </c>
      <c r="J9" s="525" t="s">
        <v>414</v>
      </c>
    </row>
    <row r="10" spans="1:10" ht="15" customHeight="1">
      <c r="A10" s="113"/>
      <c r="B10" s="155"/>
      <c r="C10" s="155"/>
      <c r="D10" s="155"/>
      <c r="E10" s="155"/>
      <c r="F10" s="155"/>
      <c r="G10" s="404"/>
      <c r="H10" s="525"/>
      <c r="I10" s="404"/>
      <c r="J10" s="525"/>
    </row>
    <row r="11" spans="1:10" ht="15" customHeight="1">
      <c r="A11" s="113" t="s">
        <v>265</v>
      </c>
      <c r="B11" s="108"/>
      <c r="C11" s="108"/>
      <c r="D11" s="108"/>
      <c r="E11" s="108"/>
      <c r="F11" s="108"/>
      <c r="G11" s="404"/>
      <c r="H11" s="525"/>
      <c r="I11" s="404"/>
      <c r="J11" s="525"/>
    </row>
    <row r="12" spans="1:10" ht="15" customHeight="1">
      <c r="A12" s="184" t="s">
        <v>222</v>
      </c>
      <c r="B12" s="202">
        <v>23641</v>
      </c>
      <c r="C12" s="202">
        <v>24000</v>
      </c>
      <c r="D12" s="202">
        <v>22591</v>
      </c>
      <c r="E12" s="202">
        <v>26809</v>
      </c>
      <c r="F12" s="202">
        <v>24741</v>
      </c>
      <c r="G12" s="404">
        <v>-2068</v>
      </c>
      <c r="H12" s="525" t="s">
        <v>414</v>
      </c>
      <c r="I12" s="404">
        <v>1100</v>
      </c>
      <c r="J12" s="525" t="s">
        <v>414</v>
      </c>
    </row>
    <row r="13" spans="1:10" ht="15" customHeight="1">
      <c r="A13" s="184" t="s">
        <v>223</v>
      </c>
      <c r="B13" s="202">
        <v>7945</v>
      </c>
      <c r="C13" s="202">
        <v>8111</v>
      </c>
      <c r="D13" s="202">
        <v>7463</v>
      </c>
      <c r="E13" s="202">
        <v>9120</v>
      </c>
      <c r="F13" s="202">
        <v>8621</v>
      </c>
      <c r="G13" s="404">
        <v>-499</v>
      </c>
      <c r="H13" s="525" t="s">
        <v>414</v>
      </c>
      <c r="I13" s="404">
        <v>676</v>
      </c>
      <c r="J13" s="525" t="s">
        <v>564</v>
      </c>
    </row>
    <row r="14" spans="1:10" ht="15" customHeight="1">
      <c r="A14" s="184" t="s">
        <v>279</v>
      </c>
      <c r="B14" s="202">
        <v>2</v>
      </c>
      <c r="C14" s="202">
        <v>6</v>
      </c>
      <c r="D14" s="202">
        <v>1</v>
      </c>
      <c r="E14" s="202">
        <v>2</v>
      </c>
      <c r="F14" s="202">
        <v>1</v>
      </c>
      <c r="G14" s="404">
        <v>-1</v>
      </c>
      <c r="H14" s="525" t="s">
        <v>416</v>
      </c>
      <c r="I14" s="404">
        <v>-1</v>
      </c>
      <c r="J14" s="525" t="s">
        <v>416</v>
      </c>
    </row>
    <row r="15" spans="1:10" ht="15" customHeight="1">
      <c r="A15" s="113"/>
      <c r="B15" s="115"/>
      <c r="C15" s="115"/>
      <c r="D15" s="115"/>
      <c r="E15" s="115"/>
      <c r="F15" s="115"/>
      <c r="G15" s="404"/>
      <c r="H15" s="525"/>
      <c r="I15" s="404"/>
      <c r="J15" s="525"/>
    </row>
    <row r="16" spans="1:10" ht="15" customHeight="1">
      <c r="A16" s="113" t="s">
        <v>264</v>
      </c>
      <c r="B16" s="202"/>
      <c r="C16" s="202"/>
      <c r="D16" s="202"/>
      <c r="E16" s="202"/>
      <c r="F16" s="202"/>
      <c r="G16" s="404"/>
      <c r="H16" s="525"/>
      <c r="I16" s="404"/>
      <c r="J16" s="525"/>
    </row>
    <row r="17" spans="1:10" ht="15" customHeight="1">
      <c r="A17" s="184" t="s">
        <v>224</v>
      </c>
      <c r="B17" s="202">
        <v>2892</v>
      </c>
      <c r="C17" s="202">
        <v>2637</v>
      </c>
      <c r="D17" s="202">
        <v>2336</v>
      </c>
      <c r="E17" s="202">
        <v>2328</v>
      </c>
      <c r="F17" s="202">
        <v>2240</v>
      </c>
      <c r="G17" s="404">
        <v>-88</v>
      </c>
      <c r="H17" s="525" t="s">
        <v>414</v>
      </c>
      <c r="I17" s="404">
        <v>-652</v>
      </c>
      <c r="J17" s="525" t="s">
        <v>547</v>
      </c>
    </row>
    <row r="18" spans="1:10" ht="15" customHeight="1">
      <c r="A18" s="184" t="s">
        <v>225</v>
      </c>
      <c r="B18" s="202">
        <v>28668</v>
      </c>
      <c r="C18" s="202">
        <v>29443</v>
      </c>
      <c r="D18" s="202">
        <v>27705</v>
      </c>
      <c r="E18" s="202">
        <v>33580</v>
      </c>
      <c r="F18" s="202">
        <v>31104</v>
      </c>
      <c r="G18" s="404">
        <v>-2476</v>
      </c>
      <c r="H18" s="525" t="s">
        <v>414</v>
      </c>
      <c r="I18" s="404">
        <v>2436</v>
      </c>
      <c r="J18" s="525" t="s">
        <v>564</v>
      </c>
    </row>
    <row r="19" spans="1:10" ht="15" customHeight="1">
      <c r="A19" s="184" t="s">
        <v>2</v>
      </c>
      <c r="B19" s="202">
        <v>28</v>
      </c>
      <c r="C19" s="202">
        <v>37</v>
      </c>
      <c r="D19" s="202">
        <v>14</v>
      </c>
      <c r="E19" s="202">
        <v>23</v>
      </c>
      <c r="F19" s="202">
        <v>19</v>
      </c>
      <c r="G19" s="404">
        <v>-4</v>
      </c>
      <c r="H19" s="525" t="s">
        <v>416</v>
      </c>
      <c r="I19" s="404">
        <v>-9</v>
      </c>
      <c r="J19" s="525" t="s">
        <v>416</v>
      </c>
    </row>
    <row r="20" spans="1:10" s="321" customFormat="1" ht="15" customHeight="1">
      <c r="A20" s="116" t="s">
        <v>415</v>
      </c>
      <c r="B20" s="311">
        <v>31.1</v>
      </c>
      <c r="C20" s="311">
        <v>31.5</v>
      </c>
      <c r="D20" s="311">
        <v>31.9</v>
      </c>
      <c r="E20" s="311">
        <v>32.6</v>
      </c>
      <c r="F20" s="311">
        <v>33</v>
      </c>
      <c r="G20" s="406">
        <v>0.3</v>
      </c>
      <c r="H20" s="525" t="s">
        <v>715</v>
      </c>
      <c r="I20" s="406">
        <v>1.9</v>
      </c>
      <c r="J20" s="525" t="s">
        <v>559</v>
      </c>
    </row>
    <row r="21" spans="1:10" ht="15" customHeight="1">
      <c r="A21" s="113"/>
      <c r="B21" s="115"/>
      <c r="C21" s="115"/>
      <c r="D21" s="115"/>
      <c r="E21" s="115"/>
      <c r="F21" s="115"/>
      <c r="G21" s="404"/>
      <c r="H21" s="525"/>
      <c r="I21" s="404"/>
      <c r="J21" s="525"/>
    </row>
    <row r="22" spans="1:10" ht="15" customHeight="1">
      <c r="A22" s="113" t="s">
        <v>226</v>
      </c>
      <c r="B22" s="115"/>
      <c r="C22" s="115"/>
      <c r="D22" s="115"/>
      <c r="E22" s="115"/>
      <c r="F22" s="115"/>
      <c r="G22" s="404"/>
      <c r="H22" s="525"/>
      <c r="I22" s="404"/>
      <c r="J22" s="525"/>
    </row>
    <row r="23" spans="1:10" ht="15" customHeight="1">
      <c r="A23" s="116" t="s">
        <v>272</v>
      </c>
      <c r="B23" s="117">
        <v>28189</v>
      </c>
      <c r="C23" s="117">
        <v>28788</v>
      </c>
      <c r="D23" s="117">
        <v>27156</v>
      </c>
      <c r="E23" s="117">
        <v>32267</v>
      </c>
      <c r="F23" s="117">
        <v>29956</v>
      </c>
      <c r="G23" s="404">
        <v>-2311</v>
      </c>
      <c r="H23" s="525" t="s">
        <v>414</v>
      </c>
      <c r="I23" s="404">
        <v>1767</v>
      </c>
      <c r="J23" s="525" t="s">
        <v>414</v>
      </c>
    </row>
    <row r="24" spans="1:10" ht="15" customHeight="1">
      <c r="A24" s="116" t="s">
        <v>273</v>
      </c>
      <c r="B24" s="118">
        <v>89.2</v>
      </c>
      <c r="C24" s="118">
        <v>89.6</v>
      </c>
      <c r="D24" s="118">
        <v>90.4</v>
      </c>
      <c r="E24" s="118">
        <v>89.8</v>
      </c>
      <c r="F24" s="118">
        <v>89.8</v>
      </c>
      <c r="G24" s="405">
        <v>0</v>
      </c>
      <c r="H24" s="526" t="s">
        <v>414</v>
      </c>
      <c r="I24" s="405">
        <v>0.5</v>
      </c>
      <c r="J24" s="526" t="s">
        <v>414</v>
      </c>
    </row>
    <row r="25" spans="1:10" ht="15" customHeight="1">
      <c r="A25" s="183"/>
      <c r="B25" s="115"/>
      <c r="C25" s="115"/>
      <c r="D25" s="115"/>
      <c r="E25" s="115"/>
      <c r="F25" s="115"/>
      <c r="G25" s="404"/>
      <c r="H25" s="525"/>
      <c r="I25" s="404"/>
      <c r="J25" s="525"/>
    </row>
    <row r="26" spans="1:10" ht="15" customHeight="1">
      <c r="A26" s="113" t="s">
        <v>384</v>
      </c>
      <c r="B26" s="115"/>
      <c r="C26" s="115"/>
      <c r="D26" s="115"/>
      <c r="E26" s="115"/>
      <c r="F26" s="115"/>
      <c r="G26" s="404"/>
      <c r="H26" s="525"/>
      <c r="I26" s="404"/>
      <c r="J26" s="525"/>
    </row>
    <row r="27" spans="1:10" ht="15" customHeight="1">
      <c r="A27" s="184" t="s">
        <v>3</v>
      </c>
      <c r="B27" s="115">
        <v>2782</v>
      </c>
      <c r="C27" s="115">
        <v>2880</v>
      </c>
      <c r="D27" s="115">
        <v>3057</v>
      </c>
      <c r="E27" s="115">
        <v>3228</v>
      </c>
      <c r="F27" s="115">
        <v>2824</v>
      </c>
      <c r="G27" s="404">
        <v>-404</v>
      </c>
      <c r="H27" s="525" t="s">
        <v>716</v>
      </c>
      <c r="I27" s="404">
        <v>42</v>
      </c>
      <c r="J27" s="525" t="s">
        <v>414</v>
      </c>
    </row>
    <row r="28" spans="1:10" ht="15" customHeight="1">
      <c r="A28" s="184" t="s">
        <v>486</v>
      </c>
      <c r="B28" s="115">
        <v>4445</v>
      </c>
      <c r="C28" s="115">
        <v>4505</v>
      </c>
      <c r="D28" s="115">
        <v>4411</v>
      </c>
      <c r="E28" s="115">
        <v>4175</v>
      </c>
      <c r="F28" s="115">
        <v>4275</v>
      </c>
      <c r="G28" s="404">
        <v>100</v>
      </c>
      <c r="H28" s="525" t="s">
        <v>414</v>
      </c>
      <c r="I28" s="404">
        <v>-170</v>
      </c>
      <c r="J28" s="525" t="s">
        <v>414</v>
      </c>
    </row>
    <row r="29" spans="1:10" ht="15" customHeight="1">
      <c r="A29" s="184" t="s">
        <v>537</v>
      </c>
      <c r="B29" s="115">
        <v>868</v>
      </c>
      <c r="C29" s="115">
        <v>838</v>
      </c>
      <c r="D29" s="115">
        <v>830</v>
      </c>
      <c r="E29" s="115">
        <v>844</v>
      </c>
      <c r="F29" s="115">
        <v>665</v>
      </c>
      <c r="G29" s="404">
        <v>-179</v>
      </c>
      <c r="H29" s="525" t="s">
        <v>717</v>
      </c>
      <c r="I29" s="404">
        <v>-203</v>
      </c>
      <c r="J29" s="525" t="s">
        <v>563</v>
      </c>
    </row>
    <row r="30" spans="1:10" ht="15" customHeight="1">
      <c r="A30" s="184" t="s">
        <v>4</v>
      </c>
      <c r="B30" s="115">
        <v>8412</v>
      </c>
      <c r="C30" s="115">
        <v>8972</v>
      </c>
      <c r="D30" s="115">
        <v>8268</v>
      </c>
      <c r="E30" s="115">
        <v>10358</v>
      </c>
      <c r="F30" s="115">
        <v>9353</v>
      </c>
      <c r="G30" s="404">
        <v>-1005</v>
      </c>
      <c r="H30" s="525" t="s">
        <v>414</v>
      </c>
      <c r="I30" s="404">
        <v>941</v>
      </c>
      <c r="J30" s="525" t="s">
        <v>612</v>
      </c>
    </row>
    <row r="31" spans="1:10" ht="15" customHeight="1">
      <c r="A31" s="184" t="s">
        <v>5</v>
      </c>
      <c r="B31" s="115">
        <v>15081</v>
      </c>
      <c r="C31" s="115">
        <v>14922</v>
      </c>
      <c r="D31" s="115">
        <v>13489</v>
      </c>
      <c r="E31" s="115">
        <v>17326</v>
      </c>
      <c r="F31" s="115">
        <v>16246</v>
      </c>
      <c r="G31" s="404">
        <v>-1080</v>
      </c>
      <c r="H31" s="525" t="s">
        <v>414</v>
      </c>
      <c r="I31" s="404">
        <v>1165</v>
      </c>
      <c r="J31" s="525" t="s">
        <v>718</v>
      </c>
    </row>
    <row r="32" spans="1:10" ht="15" customHeight="1">
      <c r="A32" s="183" t="s">
        <v>36</v>
      </c>
      <c r="B32" s="115">
        <v>31588</v>
      </c>
      <c r="C32" s="115">
        <v>32117</v>
      </c>
      <c r="D32" s="115">
        <v>30055</v>
      </c>
      <c r="E32" s="115">
        <v>35931</v>
      </c>
      <c r="F32" s="115">
        <v>33363</v>
      </c>
      <c r="G32" s="404">
        <v>-2568</v>
      </c>
      <c r="H32" s="525" t="s">
        <v>414</v>
      </c>
      <c r="I32" s="404">
        <v>1775</v>
      </c>
      <c r="J32" s="525" t="s">
        <v>414</v>
      </c>
    </row>
    <row r="33" spans="1:10" ht="15" customHeight="1">
      <c r="A33" s="116" t="s">
        <v>493</v>
      </c>
      <c r="B33" s="118">
        <v>14.1</v>
      </c>
      <c r="C33" s="118">
        <v>14</v>
      </c>
      <c r="D33" s="118">
        <v>14.7</v>
      </c>
      <c r="E33" s="118">
        <v>11.6</v>
      </c>
      <c r="F33" s="118">
        <v>12.8</v>
      </c>
      <c r="G33" s="406">
        <v>1.2</v>
      </c>
      <c r="H33" s="525" t="s">
        <v>414</v>
      </c>
      <c r="I33" s="406">
        <v>-1.3</v>
      </c>
      <c r="J33" s="525" t="s">
        <v>631</v>
      </c>
    </row>
    <row r="34" spans="1:10" ht="15" customHeight="1">
      <c r="A34" s="112"/>
      <c r="B34" s="119"/>
      <c r="C34" s="119"/>
      <c r="D34" s="119"/>
      <c r="E34" s="119"/>
      <c r="F34" s="119"/>
      <c r="G34" s="404"/>
      <c r="H34" s="525"/>
      <c r="I34" s="404"/>
      <c r="J34" s="525"/>
    </row>
    <row r="35" spans="1:10" ht="15" customHeight="1">
      <c r="A35" s="113" t="s">
        <v>271</v>
      </c>
      <c r="B35" s="120"/>
      <c r="C35" s="120"/>
      <c r="D35" s="120"/>
      <c r="E35" s="120"/>
      <c r="F35" s="120"/>
      <c r="G35" s="404"/>
      <c r="H35" s="525"/>
      <c r="I35" s="404"/>
      <c r="J35" s="525"/>
    </row>
    <row r="36" spans="1:10" ht="15" customHeight="1">
      <c r="A36" s="184" t="s">
        <v>6</v>
      </c>
      <c r="B36" s="115">
        <v>18</v>
      </c>
      <c r="C36" s="115">
        <v>14</v>
      </c>
      <c r="D36" s="115">
        <v>9</v>
      </c>
      <c r="E36" s="115">
        <v>21</v>
      </c>
      <c r="F36" s="115">
        <v>32</v>
      </c>
      <c r="G36" s="404">
        <v>11</v>
      </c>
      <c r="H36" s="525" t="s">
        <v>414</v>
      </c>
      <c r="I36" s="404">
        <v>14</v>
      </c>
      <c r="J36" s="525" t="s">
        <v>416</v>
      </c>
    </row>
    <row r="37" spans="1:10" ht="15" customHeight="1">
      <c r="A37" s="184" t="s">
        <v>7</v>
      </c>
      <c r="B37" s="115">
        <v>5153</v>
      </c>
      <c r="C37" s="115">
        <v>5415</v>
      </c>
      <c r="D37" s="115">
        <v>5165</v>
      </c>
      <c r="E37" s="115">
        <v>6614</v>
      </c>
      <c r="F37" s="115">
        <v>6264</v>
      </c>
      <c r="G37" s="404">
        <v>-350</v>
      </c>
      <c r="H37" s="525" t="s">
        <v>414</v>
      </c>
      <c r="I37" s="404">
        <v>1111</v>
      </c>
      <c r="J37" s="525" t="s">
        <v>719</v>
      </c>
    </row>
    <row r="38" spans="1:10" ht="15.75" customHeight="1">
      <c r="A38" s="184" t="s">
        <v>8</v>
      </c>
      <c r="B38" s="115">
        <v>189</v>
      </c>
      <c r="C38" s="115">
        <v>207</v>
      </c>
      <c r="D38" s="115">
        <v>213</v>
      </c>
      <c r="E38" s="115">
        <v>218</v>
      </c>
      <c r="F38" s="115">
        <v>225</v>
      </c>
      <c r="G38" s="404">
        <v>7</v>
      </c>
      <c r="H38" s="525" t="s">
        <v>414</v>
      </c>
      <c r="I38" s="404">
        <v>36</v>
      </c>
      <c r="J38" s="525" t="s">
        <v>414</v>
      </c>
    </row>
    <row r="39" spans="1:10" ht="15" customHeight="1">
      <c r="A39" s="184" t="s">
        <v>9</v>
      </c>
      <c r="B39" s="115">
        <v>499</v>
      </c>
      <c r="C39" s="115">
        <v>507</v>
      </c>
      <c r="D39" s="115">
        <v>518</v>
      </c>
      <c r="E39" s="115">
        <v>606</v>
      </c>
      <c r="F39" s="115">
        <v>532</v>
      </c>
      <c r="G39" s="404">
        <v>-74</v>
      </c>
      <c r="H39" s="525" t="s">
        <v>664</v>
      </c>
      <c r="I39" s="404">
        <v>33</v>
      </c>
      <c r="J39" s="525" t="s">
        <v>414</v>
      </c>
    </row>
    <row r="40" spans="1:10" ht="15" customHeight="1">
      <c r="A40" s="184" t="s">
        <v>10</v>
      </c>
      <c r="B40" s="115">
        <v>245</v>
      </c>
      <c r="C40" s="115">
        <v>249</v>
      </c>
      <c r="D40" s="115">
        <v>217</v>
      </c>
      <c r="E40" s="115">
        <v>281</v>
      </c>
      <c r="F40" s="115">
        <v>232</v>
      </c>
      <c r="G40" s="404">
        <v>-49</v>
      </c>
      <c r="H40" s="525" t="s">
        <v>710</v>
      </c>
      <c r="I40" s="404">
        <v>-13</v>
      </c>
      <c r="J40" s="525" t="s">
        <v>414</v>
      </c>
    </row>
    <row r="41" spans="1:10" ht="15" customHeight="1">
      <c r="A41" s="184" t="s">
        <v>11</v>
      </c>
      <c r="B41" s="115">
        <v>291</v>
      </c>
      <c r="C41" s="115">
        <v>279</v>
      </c>
      <c r="D41" s="115">
        <v>341</v>
      </c>
      <c r="E41" s="115">
        <v>316</v>
      </c>
      <c r="F41" s="115">
        <v>234</v>
      </c>
      <c r="G41" s="404">
        <v>-82</v>
      </c>
      <c r="H41" s="525" t="s">
        <v>720</v>
      </c>
      <c r="I41" s="404">
        <v>-57</v>
      </c>
      <c r="J41" s="525" t="s">
        <v>414</v>
      </c>
    </row>
    <row r="42" spans="1:10" ht="15" customHeight="1">
      <c r="A42" s="184" t="s">
        <v>12</v>
      </c>
      <c r="B42" s="115">
        <v>1097</v>
      </c>
      <c r="C42" s="115">
        <v>1080</v>
      </c>
      <c r="D42" s="115">
        <v>1005</v>
      </c>
      <c r="E42" s="115">
        <v>926</v>
      </c>
      <c r="F42" s="115">
        <v>997</v>
      </c>
      <c r="G42" s="406">
        <v>71</v>
      </c>
      <c r="H42" s="525" t="s">
        <v>414</v>
      </c>
      <c r="I42" s="406">
        <v>-100</v>
      </c>
      <c r="J42" s="525" t="s">
        <v>569</v>
      </c>
    </row>
    <row r="43" spans="1:10" ht="15" customHeight="1">
      <c r="A43" s="184" t="s">
        <v>13</v>
      </c>
      <c r="B43" s="115">
        <v>2797</v>
      </c>
      <c r="C43" s="115">
        <v>3059</v>
      </c>
      <c r="D43" s="115">
        <v>3025</v>
      </c>
      <c r="E43" s="115">
        <v>3068</v>
      </c>
      <c r="F43" s="115">
        <v>2885</v>
      </c>
      <c r="G43" s="404">
        <v>-183</v>
      </c>
      <c r="H43" s="525" t="s">
        <v>414</v>
      </c>
      <c r="I43" s="404">
        <v>88</v>
      </c>
      <c r="J43" s="525" t="s">
        <v>414</v>
      </c>
    </row>
    <row r="44" spans="1:10" ht="15" customHeight="1">
      <c r="A44" s="184" t="s">
        <v>14</v>
      </c>
      <c r="B44" s="115">
        <v>689</v>
      </c>
      <c r="C44" s="115">
        <v>668</v>
      </c>
      <c r="D44" s="115">
        <v>713</v>
      </c>
      <c r="E44" s="115">
        <v>685</v>
      </c>
      <c r="F44" s="115">
        <v>639</v>
      </c>
      <c r="G44" s="404">
        <v>-46</v>
      </c>
      <c r="H44" s="525" t="s">
        <v>414</v>
      </c>
      <c r="I44" s="404">
        <v>-50</v>
      </c>
      <c r="J44" s="525" t="s">
        <v>414</v>
      </c>
    </row>
    <row r="45" spans="1:10" ht="15" customHeight="1">
      <c r="A45" s="184" t="s">
        <v>15</v>
      </c>
      <c r="B45" s="115">
        <v>2489</v>
      </c>
      <c r="C45" s="115">
        <v>2638</v>
      </c>
      <c r="D45" s="115">
        <v>2692</v>
      </c>
      <c r="E45" s="115">
        <v>3350</v>
      </c>
      <c r="F45" s="115">
        <v>2687</v>
      </c>
      <c r="G45" s="404">
        <v>-663</v>
      </c>
      <c r="H45" s="525" t="s">
        <v>414</v>
      </c>
      <c r="I45" s="404">
        <v>198</v>
      </c>
      <c r="J45" s="525" t="s">
        <v>718</v>
      </c>
    </row>
    <row r="46" spans="1:10" ht="15" customHeight="1">
      <c r="A46" s="184" t="s">
        <v>16</v>
      </c>
      <c r="B46" s="115">
        <v>692</v>
      </c>
      <c r="C46" s="115">
        <v>758</v>
      </c>
      <c r="D46" s="115">
        <v>888</v>
      </c>
      <c r="E46" s="115">
        <v>1107</v>
      </c>
      <c r="F46" s="115">
        <v>919</v>
      </c>
      <c r="G46" s="404">
        <v>-188</v>
      </c>
      <c r="H46" s="525" t="s">
        <v>721</v>
      </c>
      <c r="I46" s="404">
        <v>227</v>
      </c>
      <c r="J46" s="525" t="s">
        <v>722</v>
      </c>
    </row>
    <row r="47" spans="1:10" ht="15" customHeight="1">
      <c r="A47" s="184" t="s">
        <v>17</v>
      </c>
      <c r="B47" s="115">
        <v>1102</v>
      </c>
      <c r="C47" s="115">
        <v>1198</v>
      </c>
      <c r="D47" s="115">
        <v>1020</v>
      </c>
      <c r="E47" s="115">
        <v>1304</v>
      </c>
      <c r="F47" s="115">
        <v>1136</v>
      </c>
      <c r="G47" s="404">
        <v>-168</v>
      </c>
      <c r="H47" s="525" t="s">
        <v>414</v>
      </c>
      <c r="I47" s="404">
        <v>34</v>
      </c>
      <c r="J47" s="525" t="s">
        <v>414</v>
      </c>
    </row>
    <row r="48" spans="1:10" ht="15" customHeight="1">
      <c r="A48" s="184" t="s">
        <v>18</v>
      </c>
      <c r="B48" s="115">
        <v>1491</v>
      </c>
      <c r="C48" s="115">
        <v>1512</v>
      </c>
      <c r="D48" s="115">
        <v>1383</v>
      </c>
      <c r="E48" s="115">
        <v>1532</v>
      </c>
      <c r="F48" s="115">
        <v>1414</v>
      </c>
      <c r="G48" s="404">
        <v>-118</v>
      </c>
      <c r="H48" s="525" t="s">
        <v>414</v>
      </c>
      <c r="I48" s="404">
        <v>-77</v>
      </c>
      <c r="J48" s="525" t="s">
        <v>414</v>
      </c>
    </row>
    <row r="49" spans="1:10" ht="15" customHeight="1">
      <c r="A49" s="184" t="s">
        <v>19</v>
      </c>
      <c r="B49" s="115">
        <v>5808</v>
      </c>
      <c r="C49" s="115">
        <v>5355</v>
      </c>
      <c r="D49" s="115">
        <v>4270</v>
      </c>
      <c r="E49" s="115">
        <v>6185</v>
      </c>
      <c r="F49" s="115">
        <v>5624</v>
      </c>
      <c r="G49" s="404">
        <v>-561</v>
      </c>
      <c r="H49" s="525" t="s">
        <v>414</v>
      </c>
      <c r="I49" s="404">
        <v>-184</v>
      </c>
      <c r="J49" s="525" t="s">
        <v>414</v>
      </c>
    </row>
    <row r="50" spans="1:10" ht="15" customHeight="1">
      <c r="A50" s="184" t="s">
        <v>20</v>
      </c>
      <c r="B50" s="115">
        <v>5448</v>
      </c>
      <c r="C50" s="115">
        <v>5667</v>
      </c>
      <c r="D50" s="115">
        <v>5523</v>
      </c>
      <c r="E50" s="115">
        <v>5780</v>
      </c>
      <c r="F50" s="115">
        <v>5281</v>
      </c>
      <c r="G50" s="404">
        <v>-499</v>
      </c>
      <c r="H50" s="525" t="s">
        <v>414</v>
      </c>
      <c r="I50" s="404">
        <v>-167</v>
      </c>
      <c r="J50" s="525" t="s">
        <v>414</v>
      </c>
    </row>
    <row r="51" spans="1:10" ht="15" customHeight="1">
      <c r="A51" s="184" t="s">
        <v>21</v>
      </c>
      <c r="B51" s="115">
        <v>178</v>
      </c>
      <c r="C51" s="115">
        <v>178</v>
      </c>
      <c r="D51" s="115">
        <v>170</v>
      </c>
      <c r="E51" s="115">
        <v>269</v>
      </c>
      <c r="F51" s="115">
        <v>848</v>
      </c>
      <c r="G51" s="404">
        <v>579</v>
      </c>
      <c r="H51" s="525" t="s">
        <v>723</v>
      </c>
      <c r="I51" s="404">
        <v>670</v>
      </c>
      <c r="J51" s="525" t="s">
        <v>724</v>
      </c>
    </row>
    <row r="52" spans="1:10" ht="15" customHeight="1">
      <c r="A52" s="183" t="s">
        <v>268</v>
      </c>
      <c r="B52" s="115">
        <v>28186</v>
      </c>
      <c r="C52" s="115">
        <v>28784</v>
      </c>
      <c r="D52" s="115">
        <v>27152</v>
      </c>
      <c r="E52" s="115">
        <v>32262</v>
      </c>
      <c r="F52" s="115">
        <v>29949</v>
      </c>
      <c r="G52" s="404">
        <v>-2313</v>
      </c>
      <c r="H52" s="525" t="s">
        <v>414</v>
      </c>
      <c r="I52" s="404">
        <v>1763</v>
      </c>
      <c r="J52" s="525" t="s">
        <v>414</v>
      </c>
    </row>
    <row r="53" spans="1:10" ht="15" customHeight="1">
      <c r="A53" s="112"/>
      <c r="B53" s="108"/>
      <c r="C53" s="108"/>
      <c r="D53" s="108"/>
      <c r="E53" s="108"/>
      <c r="F53" s="108"/>
      <c r="G53" s="404"/>
      <c r="H53" s="525"/>
      <c r="I53" s="404"/>
      <c r="J53" s="525"/>
    </row>
    <row r="54" spans="1:10" ht="15" customHeight="1">
      <c r="A54" s="113" t="s">
        <v>269</v>
      </c>
      <c r="B54" s="120"/>
      <c r="C54" s="120"/>
      <c r="D54" s="120"/>
      <c r="E54" s="120"/>
      <c r="F54" s="120"/>
      <c r="G54" s="404"/>
      <c r="H54" s="525"/>
      <c r="I54" s="404"/>
      <c r="J54" s="525"/>
    </row>
    <row r="55" spans="1:10" s="321" customFormat="1" ht="15" customHeight="1">
      <c r="A55" s="520" t="s">
        <v>147</v>
      </c>
      <c r="B55" s="521">
        <v>5457</v>
      </c>
      <c r="C55" s="521">
        <v>5064</v>
      </c>
      <c r="D55" s="521">
        <v>4981</v>
      </c>
      <c r="E55" s="521">
        <v>5065</v>
      </c>
      <c r="F55" s="521">
        <v>4736</v>
      </c>
      <c r="G55" s="522">
        <v>-329</v>
      </c>
      <c r="H55" s="531" t="s">
        <v>414</v>
      </c>
      <c r="I55" s="522">
        <v>-721</v>
      </c>
      <c r="J55" s="531" t="s">
        <v>725</v>
      </c>
    </row>
    <row r="56" spans="1:10" ht="15" customHeight="1">
      <c r="A56" s="121" t="s">
        <v>22</v>
      </c>
      <c r="B56" s="312">
        <v>8.1999999999999993</v>
      </c>
      <c r="C56" s="312">
        <v>8.4</v>
      </c>
      <c r="D56" s="312">
        <v>8.1999999999999993</v>
      </c>
      <c r="E56" s="312">
        <v>8</v>
      </c>
      <c r="F56" s="312">
        <v>8</v>
      </c>
      <c r="G56" s="407">
        <v>0</v>
      </c>
      <c r="H56" s="528" t="s">
        <v>414</v>
      </c>
      <c r="I56" s="407">
        <v>-0.2</v>
      </c>
      <c r="J56" s="528" t="s">
        <v>414</v>
      </c>
    </row>
    <row r="57" spans="1:10" s="321" customFormat="1" ht="15" customHeight="1">
      <c r="A57" s="390" t="s">
        <v>644</v>
      </c>
      <c r="B57" s="391">
        <v>19.399999999999999</v>
      </c>
      <c r="C57" s="391">
        <v>17.600000000000001</v>
      </c>
      <c r="D57" s="391">
        <v>18.3</v>
      </c>
      <c r="E57" s="391">
        <v>15.7</v>
      </c>
      <c r="F57" s="391">
        <v>15.8</v>
      </c>
      <c r="G57" s="408">
        <v>0.1</v>
      </c>
      <c r="H57" s="529" t="s">
        <v>414</v>
      </c>
      <c r="I57" s="408">
        <v>-3.5</v>
      </c>
      <c r="J57" s="529" t="s">
        <v>553</v>
      </c>
    </row>
    <row r="58" spans="1:10" s="321" customFormat="1" ht="15" customHeight="1">
      <c r="A58" s="520" t="s">
        <v>246</v>
      </c>
      <c r="B58" s="521">
        <v>344</v>
      </c>
      <c r="C58" s="521">
        <v>282</v>
      </c>
      <c r="D58" s="521">
        <v>255</v>
      </c>
      <c r="E58" s="521">
        <v>183</v>
      </c>
      <c r="F58" s="521">
        <v>161</v>
      </c>
      <c r="G58" s="522">
        <v>-22</v>
      </c>
      <c r="H58" s="531" t="s">
        <v>414</v>
      </c>
      <c r="I58" s="522">
        <v>-183</v>
      </c>
      <c r="J58" s="531" t="s">
        <v>726</v>
      </c>
    </row>
    <row r="59" spans="1:10" s="321" customFormat="1" ht="15" customHeight="1">
      <c r="A59" s="121" t="s">
        <v>22</v>
      </c>
      <c r="B59" s="312">
        <v>4.5999999999999996</v>
      </c>
      <c r="C59" s="312">
        <v>4.4000000000000004</v>
      </c>
      <c r="D59" s="312">
        <v>4.8</v>
      </c>
      <c r="E59" s="312">
        <v>4.3</v>
      </c>
      <c r="F59" s="312">
        <v>4.5</v>
      </c>
      <c r="G59" s="407">
        <v>0.2</v>
      </c>
      <c r="H59" s="528" t="s">
        <v>414</v>
      </c>
      <c r="I59" s="407">
        <v>-0.1</v>
      </c>
      <c r="J59" s="528" t="s">
        <v>414</v>
      </c>
    </row>
    <row r="60" spans="1:10" s="321" customFormat="1" ht="15" customHeight="1">
      <c r="A60" s="390" t="s">
        <v>646</v>
      </c>
      <c r="B60" s="391">
        <v>1.2</v>
      </c>
      <c r="C60" s="391">
        <v>1</v>
      </c>
      <c r="D60" s="391">
        <v>0.9</v>
      </c>
      <c r="E60" s="391">
        <v>0.6</v>
      </c>
      <c r="F60" s="391">
        <v>0.5</v>
      </c>
      <c r="G60" s="408">
        <v>0</v>
      </c>
      <c r="H60" s="529" t="s">
        <v>414</v>
      </c>
      <c r="I60" s="408">
        <v>-0.7</v>
      </c>
      <c r="J60" s="529" t="s">
        <v>634</v>
      </c>
    </row>
    <row r="61" spans="1:10" ht="15" customHeight="1">
      <c r="A61" s="184" t="s">
        <v>616</v>
      </c>
      <c r="B61" s="115">
        <v>5848</v>
      </c>
      <c r="C61" s="115">
        <v>7941</v>
      </c>
      <c r="D61" s="115">
        <v>7597</v>
      </c>
      <c r="E61" s="115">
        <v>8276</v>
      </c>
      <c r="F61" s="115">
        <v>7278</v>
      </c>
      <c r="G61" s="404">
        <v>-998</v>
      </c>
      <c r="H61" s="527" t="s">
        <v>414</v>
      </c>
      <c r="I61" s="404">
        <v>1430</v>
      </c>
      <c r="J61" s="527" t="s">
        <v>552</v>
      </c>
    </row>
    <row r="62" spans="1:10" ht="15" customHeight="1">
      <c r="A62" s="390" t="s">
        <v>641</v>
      </c>
      <c r="B62" s="391">
        <v>20.7</v>
      </c>
      <c r="C62" s="391">
        <v>27.6</v>
      </c>
      <c r="D62" s="391">
        <v>28</v>
      </c>
      <c r="E62" s="391">
        <v>25.7</v>
      </c>
      <c r="F62" s="391">
        <v>24.3</v>
      </c>
      <c r="G62" s="408">
        <v>-1.4</v>
      </c>
      <c r="H62" s="529" t="s">
        <v>414</v>
      </c>
      <c r="I62" s="408">
        <v>3.6</v>
      </c>
      <c r="J62" s="529" t="s">
        <v>414</v>
      </c>
    </row>
    <row r="63" spans="1:10" ht="15" customHeight="1">
      <c r="A63" s="167" t="s">
        <v>617</v>
      </c>
      <c r="B63" s="115">
        <v>5922</v>
      </c>
      <c r="C63" s="115">
        <v>5270</v>
      </c>
      <c r="D63" s="115">
        <v>4239</v>
      </c>
      <c r="E63" s="115">
        <v>5250</v>
      </c>
      <c r="F63" s="115">
        <v>4737</v>
      </c>
      <c r="G63" s="404">
        <v>-513</v>
      </c>
      <c r="H63" s="527" t="s">
        <v>414</v>
      </c>
      <c r="I63" s="404">
        <v>-1185</v>
      </c>
      <c r="J63" s="527" t="s">
        <v>544</v>
      </c>
    </row>
    <row r="64" spans="1:10" ht="15" customHeight="1">
      <c r="A64" s="167" t="s">
        <v>23</v>
      </c>
      <c r="B64" s="115">
        <v>7656</v>
      </c>
      <c r="C64" s="115">
        <v>7330</v>
      </c>
      <c r="D64" s="115">
        <v>7094</v>
      </c>
      <c r="E64" s="115">
        <v>10439</v>
      </c>
      <c r="F64" s="115">
        <v>10206</v>
      </c>
      <c r="G64" s="404">
        <v>-233</v>
      </c>
      <c r="H64" s="527" t="s">
        <v>414</v>
      </c>
      <c r="I64" s="404">
        <v>2550</v>
      </c>
      <c r="J64" s="527" t="s">
        <v>550</v>
      </c>
    </row>
    <row r="65" spans="1:10" ht="15" customHeight="1">
      <c r="A65" s="167" t="s">
        <v>409</v>
      </c>
      <c r="B65" s="115">
        <v>2959</v>
      </c>
      <c r="C65" s="115">
        <v>2897</v>
      </c>
      <c r="D65" s="115">
        <v>2986</v>
      </c>
      <c r="E65" s="115">
        <v>3049</v>
      </c>
      <c r="F65" s="115">
        <v>2831</v>
      </c>
      <c r="G65" s="404">
        <v>-218</v>
      </c>
      <c r="H65" s="527" t="s">
        <v>414</v>
      </c>
      <c r="I65" s="404">
        <v>-128</v>
      </c>
      <c r="J65" s="527" t="s">
        <v>414</v>
      </c>
    </row>
    <row r="66" spans="1:10" ht="15" customHeight="1">
      <c r="A66" s="517" t="s">
        <v>268</v>
      </c>
      <c r="B66" s="518">
        <v>28186</v>
      </c>
      <c r="C66" s="518">
        <v>28784</v>
      </c>
      <c r="D66" s="518">
        <v>27152</v>
      </c>
      <c r="E66" s="518">
        <v>32262</v>
      </c>
      <c r="F66" s="518">
        <v>29949</v>
      </c>
      <c r="G66" s="519">
        <v>-2313</v>
      </c>
      <c r="H66" s="530" t="s">
        <v>414</v>
      </c>
      <c r="I66" s="519">
        <v>1763</v>
      </c>
      <c r="J66" s="530" t="s">
        <v>414</v>
      </c>
    </row>
    <row r="67" spans="1:10" ht="15" customHeight="1">
      <c r="A67" s="112"/>
      <c r="B67" s="108"/>
      <c r="C67" s="108"/>
      <c r="D67" s="108"/>
      <c r="E67" s="108"/>
      <c r="F67" s="108"/>
      <c r="G67" s="404"/>
      <c r="H67" s="525"/>
      <c r="I67" s="404"/>
      <c r="J67" s="525"/>
    </row>
    <row r="68" spans="1:10" ht="49.5" customHeight="1">
      <c r="A68" s="110" t="s">
        <v>311</v>
      </c>
      <c r="B68" s="276" t="str">
        <f>'Table Of Contents'!$C$4</f>
        <v>July 2017 to June 2018</v>
      </c>
      <c r="C68" s="276" t="str">
        <f>'Table Of Contents'!$D$4</f>
        <v>July 2018 to June 2019</v>
      </c>
      <c r="D68" s="276" t="str">
        <f>'Table Of Contents'!$E$4</f>
        <v>July 2019 to June 2020</v>
      </c>
      <c r="E68" s="276" t="str">
        <f>'Table Of Contents'!$F$4</f>
        <v>July 2020 to June 2021</v>
      </c>
      <c r="F68" s="276" t="str">
        <f>'Table Of Contents'!$G$4</f>
        <v>July 2021 to June 2022</v>
      </c>
      <c r="G68" s="545" t="s">
        <v>410</v>
      </c>
      <c r="H68" s="545" t="s">
        <v>411</v>
      </c>
      <c r="I68" s="545" t="s">
        <v>412</v>
      </c>
      <c r="J68" s="545" t="s">
        <v>413</v>
      </c>
    </row>
    <row r="69" spans="1:10" ht="15" customHeight="1">
      <c r="A69" s="154"/>
      <c r="B69" s="156"/>
      <c r="C69" s="156"/>
      <c r="D69" s="156"/>
      <c r="E69" s="156"/>
      <c r="F69" s="156"/>
      <c r="G69" s="404"/>
      <c r="H69" s="525"/>
      <c r="I69" s="404"/>
      <c r="J69" s="525"/>
    </row>
    <row r="70" spans="1:10" ht="15" customHeight="1">
      <c r="A70" s="113" t="s">
        <v>479</v>
      </c>
      <c r="B70" s="115">
        <v>20</v>
      </c>
      <c r="C70" s="115">
        <v>19</v>
      </c>
      <c r="D70" s="115">
        <v>13</v>
      </c>
      <c r="E70" s="115">
        <v>17</v>
      </c>
      <c r="F70" s="115">
        <v>18</v>
      </c>
      <c r="G70" s="404">
        <v>1</v>
      </c>
      <c r="H70" s="525" t="s">
        <v>416</v>
      </c>
      <c r="I70" s="404">
        <v>-2</v>
      </c>
      <c r="J70" s="525" t="s">
        <v>416</v>
      </c>
    </row>
    <row r="71" spans="1:10" ht="15" customHeight="1">
      <c r="A71" s="113"/>
      <c r="B71" s="115"/>
      <c r="C71" s="115"/>
      <c r="D71" s="115"/>
      <c r="E71" s="115"/>
      <c r="F71" s="115"/>
      <c r="G71" s="404"/>
      <c r="H71" s="525"/>
      <c r="I71" s="404"/>
      <c r="J71" s="525"/>
    </row>
    <row r="72" spans="1:10" ht="15" customHeight="1">
      <c r="A72" s="113" t="s">
        <v>280</v>
      </c>
      <c r="B72" s="108"/>
      <c r="C72" s="108"/>
      <c r="D72" s="108"/>
      <c r="E72" s="108"/>
      <c r="F72" s="108"/>
      <c r="G72" s="404"/>
      <c r="H72" s="525"/>
      <c r="I72" s="404"/>
      <c r="J72" s="525"/>
    </row>
    <row r="73" spans="1:10" ht="15" customHeight="1">
      <c r="A73" s="184" t="s">
        <v>281</v>
      </c>
      <c r="B73" s="115">
        <v>20</v>
      </c>
      <c r="C73" s="115">
        <v>15</v>
      </c>
      <c r="D73" s="115">
        <v>11</v>
      </c>
      <c r="E73" s="115">
        <v>13</v>
      </c>
      <c r="F73" s="115">
        <v>18</v>
      </c>
      <c r="G73" s="404">
        <v>5</v>
      </c>
      <c r="H73" s="525" t="s">
        <v>416</v>
      </c>
      <c r="I73" s="404">
        <v>-2</v>
      </c>
      <c r="J73" s="525" t="s">
        <v>416</v>
      </c>
    </row>
    <row r="74" spans="1:10" ht="22.5" customHeight="1">
      <c r="A74" s="184" t="s">
        <v>282</v>
      </c>
      <c r="B74" s="115">
        <v>0</v>
      </c>
      <c r="C74" s="115">
        <v>4</v>
      </c>
      <c r="D74" s="115">
        <v>2</v>
      </c>
      <c r="E74" s="115">
        <v>4</v>
      </c>
      <c r="F74" s="115">
        <v>0</v>
      </c>
      <c r="G74" s="404">
        <v>-4</v>
      </c>
      <c r="H74" s="525" t="s">
        <v>416</v>
      </c>
      <c r="I74" s="404">
        <v>0</v>
      </c>
      <c r="J74" s="525" t="s">
        <v>416</v>
      </c>
    </row>
    <row r="75" spans="1:10" ht="15" customHeight="1">
      <c r="A75" s="113"/>
      <c r="B75" s="115"/>
      <c r="C75" s="115"/>
      <c r="D75" s="115"/>
      <c r="E75" s="115"/>
      <c r="F75" s="115"/>
      <c r="G75" s="404"/>
      <c r="H75" s="525"/>
      <c r="I75" s="404"/>
      <c r="J75" s="525"/>
    </row>
    <row r="76" spans="1:10" ht="15" customHeight="1">
      <c r="A76" s="113" t="s">
        <v>265</v>
      </c>
      <c r="B76" s="108"/>
      <c r="C76" s="108"/>
      <c r="D76" s="108"/>
      <c r="E76" s="108"/>
      <c r="F76" s="108"/>
      <c r="G76" s="404"/>
      <c r="H76" s="525"/>
      <c r="I76" s="404"/>
      <c r="J76" s="525"/>
    </row>
    <row r="77" spans="1:10" ht="15" customHeight="1">
      <c r="A77" s="184" t="s">
        <v>222</v>
      </c>
      <c r="B77" s="115">
        <v>18</v>
      </c>
      <c r="C77" s="115">
        <v>15</v>
      </c>
      <c r="D77" s="115">
        <v>12</v>
      </c>
      <c r="E77" s="115">
        <v>15</v>
      </c>
      <c r="F77" s="115">
        <v>16</v>
      </c>
      <c r="G77" s="404">
        <v>1</v>
      </c>
      <c r="H77" s="525" t="s">
        <v>416</v>
      </c>
      <c r="I77" s="404">
        <v>-2</v>
      </c>
      <c r="J77" s="525" t="s">
        <v>416</v>
      </c>
    </row>
    <row r="78" spans="1:10" ht="15" customHeight="1">
      <c r="A78" s="184" t="s">
        <v>223</v>
      </c>
      <c r="B78" s="115">
        <v>2</v>
      </c>
      <c r="C78" s="115">
        <v>4</v>
      </c>
      <c r="D78" s="115">
        <v>1</v>
      </c>
      <c r="E78" s="115">
        <v>2</v>
      </c>
      <c r="F78" s="115">
        <v>2</v>
      </c>
      <c r="G78" s="404">
        <v>0</v>
      </c>
      <c r="H78" s="525" t="s">
        <v>416</v>
      </c>
      <c r="I78" s="404">
        <v>0</v>
      </c>
      <c r="J78" s="525" t="s">
        <v>416</v>
      </c>
    </row>
    <row r="79" spans="1:10" ht="15" customHeight="1">
      <c r="A79" s="113"/>
      <c r="B79" s="115"/>
      <c r="C79" s="115"/>
      <c r="D79" s="115"/>
      <c r="E79" s="115"/>
      <c r="F79" s="115"/>
      <c r="G79" s="404"/>
      <c r="H79" s="525"/>
      <c r="I79" s="404"/>
      <c r="J79" s="525"/>
    </row>
    <row r="80" spans="1:10" ht="15" customHeight="1">
      <c r="A80" s="113" t="s">
        <v>264</v>
      </c>
      <c r="B80" s="115"/>
      <c r="C80" s="115"/>
      <c r="D80" s="115"/>
      <c r="E80" s="115"/>
      <c r="F80" s="115"/>
      <c r="G80" s="404"/>
      <c r="H80" s="525"/>
      <c r="I80" s="404"/>
      <c r="J80" s="525"/>
    </row>
    <row r="81" spans="1:10" ht="15" customHeight="1">
      <c r="A81" s="184" t="s">
        <v>225</v>
      </c>
      <c r="B81" s="115">
        <v>20</v>
      </c>
      <c r="C81" s="115">
        <v>19</v>
      </c>
      <c r="D81" s="115">
        <v>13</v>
      </c>
      <c r="E81" s="115">
        <v>17</v>
      </c>
      <c r="F81" s="115">
        <v>18</v>
      </c>
      <c r="G81" s="404">
        <v>1</v>
      </c>
      <c r="H81" s="525" t="s">
        <v>416</v>
      </c>
      <c r="I81" s="404">
        <v>-2</v>
      </c>
      <c r="J81" s="525" t="s">
        <v>416</v>
      </c>
    </row>
    <row r="82" spans="1:10" ht="15" customHeight="1">
      <c r="A82" s="116" t="s">
        <v>415</v>
      </c>
      <c r="B82" s="311">
        <v>39.799999999999997</v>
      </c>
      <c r="C82" s="311">
        <v>42.5</v>
      </c>
      <c r="D82" s="311">
        <v>33.5</v>
      </c>
      <c r="E82" s="311">
        <v>34.9</v>
      </c>
      <c r="F82" s="311">
        <v>35.9</v>
      </c>
      <c r="G82" s="405">
        <v>1</v>
      </c>
      <c r="H82" s="526" t="s">
        <v>414</v>
      </c>
      <c r="I82" s="405">
        <v>-3.9</v>
      </c>
      <c r="J82" s="526" t="s">
        <v>414</v>
      </c>
    </row>
    <row r="83" spans="1:10" ht="15" customHeight="1">
      <c r="A83" s="184"/>
      <c r="B83" s="115"/>
      <c r="C83" s="115"/>
      <c r="D83" s="115"/>
      <c r="E83" s="115"/>
      <c r="F83" s="115"/>
      <c r="G83" s="404"/>
      <c r="H83" s="525"/>
      <c r="I83" s="404"/>
      <c r="J83" s="525"/>
    </row>
    <row r="84" spans="1:10" ht="15" customHeight="1">
      <c r="A84" s="113" t="s">
        <v>226</v>
      </c>
      <c r="B84" s="115"/>
      <c r="C84" s="115"/>
      <c r="D84" s="115"/>
      <c r="E84" s="115"/>
      <c r="F84" s="115"/>
      <c r="G84" s="404"/>
      <c r="H84" s="525"/>
      <c r="I84" s="404"/>
      <c r="J84" s="525"/>
    </row>
    <row r="85" spans="1:10" ht="15" customHeight="1">
      <c r="A85" s="116" t="s">
        <v>272</v>
      </c>
      <c r="B85" s="117">
        <v>15</v>
      </c>
      <c r="C85" s="117">
        <v>14</v>
      </c>
      <c r="D85" s="117">
        <v>8</v>
      </c>
      <c r="E85" s="117">
        <v>16</v>
      </c>
      <c r="F85" s="117">
        <v>17</v>
      </c>
      <c r="G85" s="404">
        <v>1</v>
      </c>
      <c r="H85" s="525" t="s">
        <v>416</v>
      </c>
      <c r="I85" s="404">
        <v>2</v>
      </c>
      <c r="J85" s="525" t="s">
        <v>416</v>
      </c>
    </row>
    <row r="86" spans="1:10" s="321" customFormat="1" ht="15" customHeight="1">
      <c r="A86" s="116" t="s">
        <v>273</v>
      </c>
      <c r="B86" s="118">
        <v>75</v>
      </c>
      <c r="C86" s="118">
        <v>73.7</v>
      </c>
      <c r="D86" s="118">
        <v>61.5</v>
      </c>
      <c r="E86" s="118">
        <v>94.1</v>
      </c>
      <c r="F86" s="118">
        <v>94.4</v>
      </c>
      <c r="G86" s="405">
        <v>0.3</v>
      </c>
      <c r="H86" s="526" t="s">
        <v>414</v>
      </c>
      <c r="I86" s="405">
        <v>19.399999999999999</v>
      </c>
      <c r="J86" s="526" t="s">
        <v>414</v>
      </c>
    </row>
    <row r="87" spans="1:10" ht="15" customHeight="1">
      <c r="A87" s="184"/>
      <c r="B87" s="115"/>
      <c r="C87" s="115"/>
      <c r="D87" s="115"/>
      <c r="E87" s="115"/>
      <c r="F87" s="115"/>
      <c r="G87" s="404"/>
      <c r="H87" s="525"/>
      <c r="I87" s="404"/>
      <c r="J87" s="525"/>
    </row>
    <row r="88" spans="1:10" ht="15" customHeight="1">
      <c r="A88" s="113" t="s">
        <v>384</v>
      </c>
      <c r="B88" s="115"/>
      <c r="C88" s="115"/>
      <c r="D88" s="115"/>
      <c r="E88" s="115"/>
      <c r="F88" s="115"/>
      <c r="G88" s="404"/>
      <c r="H88" s="525"/>
      <c r="I88" s="404"/>
      <c r="J88" s="525"/>
    </row>
    <row r="89" spans="1:10" ht="15" customHeight="1">
      <c r="A89" s="184" t="s">
        <v>3</v>
      </c>
      <c r="B89" s="115">
        <v>5</v>
      </c>
      <c r="C89" s="115">
        <v>4</v>
      </c>
      <c r="D89" s="115">
        <v>6</v>
      </c>
      <c r="E89" s="115">
        <v>9</v>
      </c>
      <c r="F89" s="115">
        <v>4</v>
      </c>
      <c r="G89" s="404">
        <v>-5</v>
      </c>
      <c r="H89" s="525" t="s">
        <v>416</v>
      </c>
      <c r="I89" s="404">
        <v>-1</v>
      </c>
      <c r="J89" s="525" t="s">
        <v>416</v>
      </c>
    </row>
    <row r="90" spans="1:10" ht="15" customHeight="1">
      <c r="A90" s="184" t="s">
        <v>486</v>
      </c>
      <c r="B90" s="115">
        <v>8</v>
      </c>
      <c r="C90" s="115">
        <v>13</v>
      </c>
      <c r="D90" s="115">
        <v>6</v>
      </c>
      <c r="E90" s="115">
        <v>8</v>
      </c>
      <c r="F90" s="115">
        <v>14</v>
      </c>
      <c r="G90" s="404">
        <v>6</v>
      </c>
      <c r="H90" s="525" t="s">
        <v>416</v>
      </c>
      <c r="I90" s="404">
        <v>6</v>
      </c>
      <c r="J90" s="525" t="s">
        <v>416</v>
      </c>
    </row>
    <row r="91" spans="1:10" ht="15" customHeight="1">
      <c r="A91" s="184" t="s">
        <v>4</v>
      </c>
      <c r="B91" s="115">
        <v>6</v>
      </c>
      <c r="C91" s="115">
        <v>2</v>
      </c>
      <c r="D91" s="115">
        <v>0</v>
      </c>
      <c r="E91" s="115">
        <v>0</v>
      </c>
      <c r="F91" s="115">
        <v>0</v>
      </c>
      <c r="G91" s="404">
        <v>0</v>
      </c>
      <c r="H91" s="525" t="s">
        <v>416</v>
      </c>
      <c r="I91" s="404">
        <v>-6</v>
      </c>
      <c r="J91" s="525" t="s">
        <v>416</v>
      </c>
    </row>
    <row r="92" spans="1:10" ht="15" customHeight="1">
      <c r="A92" s="184" t="s">
        <v>5</v>
      </c>
      <c r="B92" s="115">
        <v>1</v>
      </c>
      <c r="C92" s="115">
        <v>0</v>
      </c>
      <c r="D92" s="115">
        <v>1</v>
      </c>
      <c r="E92" s="115">
        <v>0</v>
      </c>
      <c r="F92" s="115">
        <v>0</v>
      </c>
      <c r="G92" s="409">
        <v>0</v>
      </c>
      <c r="H92" s="525" t="s">
        <v>416</v>
      </c>
      <c r="I92" s="409">
        <v>-1</v>
      </c>
      <c r="J92" s="525" t="s">
        <v>416</v>
      </c>
    </row>
    <row r="93" spans="1:10" ht="15" customHeight="1">
      <c r="A93" s="183" t="s">
        <v>36</v>
      </c>
      <c r="B93" s="115">
        <v>20</v>
      </c>
      <c r="C93" s="115">
        <v>19</v>
      </c>
      <c r="D93" s="115">
        <v>13</v>
      </c>
      <c r="E93" s="115">
        <v>17</v>
      </c>
      <c r="F93" s="115">
        <v>18</v>
      </c>
      <c r="G93" s="404">
        <v>1</v>
      </c>
      <c r="H93" s="525" t="s">
        <v>416</v>
      </c>
      <c r="I93" s="404">
        <v>-2</v>
      </c>
      <c r="J93" s="525" t="s">
        <v>416</v>
      </c>
    </row>
    <row r="94" spans="1:10" ht="15" customHeight="1">
      <c r="A94" s="116" t="s">
        <v>493</v>
      </c>
      <c r="B94" s="118">
        <v>40</v>
      </c>
      <c r="C94" s="118">
        <v>68.400000000000006</v>
      </c>
      <c r="D94" s="118">
        <v>46.2</v>
      </c>
      <c r="E94" s="118">
        <v>47.1</v>
      </c>
      <c r="F94" s="118">
        <v>77.8</v>
      </c>
      <c r="G94" s="406">
        <v>30.7</v>
      </c>
      <c r="H94" s="526" t="s">
        <v>414</v>
      </c>
      <c r="I94" s="405">
        <v>37.799999999999997</v>
      </c>
      <c r="J94" s="526" t="s">
        <v>414</v>
      </c>
    </row>
    <row r="95" spans="1:10" ht="15" customHeight="1">
      <c r="A95" s="184"/>
      <c r="B95" s="122"/>
      <c r="C95" s="122"/>
      <c r="D95" s="122"/>
      <c r="E95" s="122"/>
      <c r="F95" s="122"/>
      <c r="G95" s="404"/>
      <c r="H95" s="525"/>
      <c r="I95" s="404"/>
      <c r="J95" s="525"/>
    </row>
    <row r="96" spans="1:10" ht="15" customHeight="1">
      <c r="A96" s="113" t="s">
        <v>487</v>
      </c>
      <c r="B96" s="123"/>
      <c r="C96" s="120"/>
      <c r="D96" s="120"/>
      <c r="E96" s="120"/>
      <c r="F96" s="120"/>
      <c r="G96" s="404"/>
      <c r="H96" s="525"/>
      <c r="I96" s="404"/>
      <c r="J96" s="525"/>
    </row>
    <row r="97" spans="1:10" ht="15" customHeight="1">
      <c r="A97" s="184" t="s">
        <v>207</v>
      </c>
      <c r="B97" s="124">
        <v>374</v>
      </c>
      <c r="C97" s="124">
        <v>437</v>
      </c>
      <c r="D97" s="124">
        <v>413.5</v>
      </c>
      <c r="E97" s="124">
        <v>522.5</v>
      </c>
      <c r="F97" s="124">
        <v>494</v>
      </c>
      <c r="G97" s="406">
        <v>-28.5</v>
      </c>
      <c r="H97" s="525" t="s">
        <v>414</v>
      </c>
      <c r="I97" s="404">
        <v>120</v>
      </c>
      <c r="J97" s="525" t="s">
        <v>414</v>
      </c>
    </row>
    <row r="98" spans="1:10" ht="15" customHeight="1">
      <c r="A98" s="184" t="s">
        <v>24</v>
      </c>
      <c r="B98" s="124">
        <v>320.5</v>
      </c>
      <c r="C98" s="124">
        <v>317</v>
      </c>
      <c r="D98" s="124">
        <v>267</v>
      </c>
      <c r="E98" s="124">
        <v>140</v>
      </c>
      <c r="F98" s="124">
        <v>380</v>
      </c>
      <c r="G98" s="406">
        <v>240</v>
      </c>
      <c r="H98" s="525" t="s">
        <v>414</v>
      </c>
      <c r="I98" s="406">
        <v>59.5</v>
      </c>
      <c r="J98" s="525" t="s">
        <v>414</v>
      </c>
    </row>
    <row r="99" spans="1:10" ht="15" customHeight="1">
      <c r="A99" s="184" t="s">
        <v>25</v>
      </c>
      <c r="B99" s="124">
        <v>99</v>
      </c>
      <c r="C99" s="124">
        <v>3</v>
      </c>
      <c r="D99" s="124">
        <v>0</v>
      </c>
      <c r="E99" s="124">
        <v>46</v>
      </c>
      <c r="F99" s="124">
        <v>139</v>
      </c>
      <c r="G99" s="406">
        <v>93</v>
      </c>
      <c r="H99" s="525" t="s">
        <v>414</v>
      </c>
      <c r="I99" s="406">
        <v>40</v>
      </c>
      <c r="J99" s="525" t="s">
        <v>414</v>
      </c>
    </row>
    <row r="100" spans="1:10" ht="15" customHeight="1">
      <c r="A100" s="184" t="s">
        <v>208</v>
      </c>
      <c r="B100" s="124">
        <v>689</v>
      </c>
      <c r="C100" s="124">
        <v>1022.5</v>
      </c>
      <c r="D100" s="124">
        <v>738.5</v>
      </c>
      <c r="E100" s="124">
        <v>658.5</v>
      </c>
      <c r="F100" s="124">
        <v>922</v>
      </c>
      <c r="G100" s="406">
        <v>263.5</v>
      </c>
      <c r="H100" s="525" t="s">
        <v>414</v>
      </c>
      <c r="I100" s="406">
        <v>233</v>
      </c>
      <c r="J100" s="525" t="s">
        <v>414</v>
      </c>
    </row>
    <row r="101" spans="1:10" ht="15" customHeight="1">
      <c r="A101" s="112"/>
      <c r="B101" s="108"/>
      <c r="C101" s="108"/>
      <c r="D101" s="108"/>
      <c r="E101" s="108"/>
      <c r="F101" s="108"/>
      <c r="G101" s="404"/>
      <c r="H101" s="525"/>
      <c r="I101" s="404"/>
      <c r="J101" s="525"/>
    </row>
    <row r="102" spans="1:10" ht="15" customHeight="1">
      <c r="A102" s="113" t="s">
        <v>271</v>
      </c>
      <c r="B102" s="120"/>
      <c r="C102" s="120"/>
      <c r="D102" s="120"/>
      <c r="E102" s="120"/>
      <c r="F102" s="120"/>
      <c r="G102" s="404"/>
      <c r="H102" s="525"/>
      <c r="I102" s="404"/>
      <c r="J102" s="525"/>
    </row>
    <row r="103" spans="1:10" ht="15" customHeight="1">
      <c r="A103" s="184" t="s">
        <v>6</v>
      </c>
      <c r="B103" s="115">
        <v>12</v>
      </c>
      <c r="C103" s="115">
        <v>10</v>
      </c>
      <c r="D103" s="115">
        <v>5</v>
      </c>
      <c r="E103" s="115">
        <v>13</v>
      </c>
      <c r="F103" s="115">
        <v>15</v>
      </c>
      <c r="G103" s="404">
        <v>2</v>
      </c>
      <c r="H103" s="525" t="s">
        <v>416</v>
      </c>
      <c r="I103" s="404">
        <v>3</v>
      </c>
      <c r="J103" s="525" t="s">
        <v>416</v>
      </c>
    </row>
    <row r="104" spans="1:10" ht="15" customHeight="1">
      <c r="A104" s="184" t="s">
        <v>7</v>
      </c>
      <c r="B104" s="115">
        <v>0</v>
      </c>
      <c r="C104" s="115">
        <v>0</v>
      </c>
      <c r="D104" s="115">
        <v>0</v>
      </c>
      <c r="E104" s="115">
        <v>0</v>
      </c>
      <c r="F104" s="115">
        <v>0</v>
      </c>
      <c r="G104" s="404">
        <v>0</v>
      </c>
      <c r="H104" s="525" t="s">
        <v>416</v>
      </c>
      <c r="I104" s="404">
        <v>0</v>
      </c>
      <c r="J104" s="525" t="s">
        <v>416</v>
      </c>
    </row>
    <row r="105" spans="1:10" ht="15" customHeight="1">
      <c r="A105" s="184" t="s">
        <v>8</v>
      </c>
      <c r="B105" s="115">
        <v>1</v>
      </c>
      <c r="C105" s="115">
        <v>0</v>
      </c>
      <c r="D105" s="115">
        <v>0</v>
      </c>
      <c r="E105" s="115">
        <v>0</v>
      </c>
      <c r="F105" s="115">
        <v>0</v>
      </c>
      <c r="G105" s="404">
        <v>0</v>
      </c>
      <c r="H105" s="525" t="s">
        <v>416</v>
      </c>
      <c r="I105" s="404">
        <v>-1</v>
      </c>
      <c r="J105" s="525" t="s">
        <v>416</v>
      </c>
    </row>
    <row r="106" spans="1:10" ht="15" customHeight="1">
      <c r="A106" s="184" t="s">
        <v>9</v>
      </c>
      <c r="B106" s="115">
        <v>0</v>
      </c>
      <c r="C106" s="115">
        <v>0</v>
      </c>
      <c r="D106" s="115">
        <v>0</v>
      </c>
      <c r="E106" s="115">
        <v>0</v>
      </c>
      <c r="F106" s="115">
        <v>0</v>
      </c>
      <c r="G106" s="404">
        <v>0</v>
      </c>
      <c r="H106" s="525" t="s">
        <v>416</v>
      </c>
      <c r="I106" s="404">
        <v>0</v>
      </c>
      <c r="J106" s="525" t="s">
        <v>416</v>
      </c>
    </row>
    <row r="107" spans="1:10" ht="15" customHeight="1">
      <c r="A107" s="184" t="s">
        <v>10</v>
      </c>
      <c r="B107" s="115">
        <v>0</v>
      </c>
      <c r="C107" s="115">
        <v>1</v>
      </c>
      <c r="D107" s="115">
        <v>0</v>
      </c>
      <c r="E107" s="115">
        <v>0</v>
      </c>
      <c r="F107" s="115">
        <v>0</v>
      </c>
      <c r="G107" s="404">
        <v>0</v>
      </c>
      <c r="H107" s="525" t="s">
        <v>416</v>
      </c>
      <c r="I107" s="404">
        <v>0</v>
      </c>
      <c r="J107" s="525" t="s">
        <v>416</v>
      </c>
    </row>
    <row r="108" spans="1:10" ht="18.75" customHeight="1">
      <c r="A108" s="184" t="s">
        <v>11</v>
      </c>
      <c r="B108" s="115">
        <v>0</v>
      </c>
      <c r="C108" s="115">
        <v>0</v>
      </c>
      <c r="D108" s="115">
        <v>0</v>
      </c>
      <c r="E108" s="115">
        <v>0</v>
      </c>
      <c r="F108" s="115">
        <v>0</v>
      </c>
      <c r="G108" s="404">
        <v>0</v>
      </c>
      <c r="H108" s="525" t="s">
        <v>416</v>
      </c>
      <c r="I108" s="404">
        <v>0</v>
      </c>
      <c r="J108" s="525" t="s">
        <v>416</v>
      </c>
    </row>
    <row r="109" spans="1:10" ht="15" customHeight="1">
      <c r="A109" s="184" t="s">
        <v>12</v>
      </c>
      <c r="B109" s="115">
        <v>0</v>
      </c>
      <c r="C109" s="115">
        <v>0</v>
      </c>
      <c r="D109" s="115">
        <v>0</v>
      </c>
      <c r="E109" s="115">
        <v>0</v>
      </c>
      <c r="F109" s="115">
        <v>0</v>
      </c>
      <c r="G109" s="404">
        <v>0</v>
      </c>
      <c r="H109" s="525" t="s">
        <v>416</v>
      </c>
      <c r="I109" s="404">
        <v>0</v>
      </c>
      <c r="J109" s="525" t="s">
        <v>416</v>
      </c>
    </row>
    <row r="110" spans="1:10" ht="15" customHeight="1">
      <c r="A110" s="184" t="s">
        <v>13</v>
      </c>
      <c r="B110" s="115">
        <v>0</v>
      </c>
      <c r="C110" s="115">
        <v>0</v>
      </c>
      <c r="D110" s="115">
        <v>0</v>
      </c>
      <c r="E110" s="115">
        <v>0</v>
      </c>
      <c r="F110" s="115">
        <v>0</v>
      </c>
      <c r="G110" s="404">
        <v>0</v>
      </c>
      <c r="H110" s="525" t="s">
        <v>416</v>
      </c>
      <c r="I110" s="404">
        <v>0</v>
      </c>
      <c r="J110" s="525" t="s">
        <v>416</v>
      </c>
    </row>
    <row r="111" spans="1:10" ht="15" customHeight="1">
      <c r="A111" s="184" t="s">
        <v>14</v>
      </c>
      <c r="B111" s="115">
        <v>0</v>
      </c>
      <c r="C111" s="115">
        <v>0</v>
      </c>
      <c r="D111" s="115">
        <v>0</v>
      </c>
      <c r="E111" s="115">
        <v>0</v>
      </c>
      <c r="F111" s="115">
        <v>0</v>
      </c>
      <c r="G111" s="404">
        <v>0</v>
      </c>
      <c r="H111" s="525" t="s">
        <v>416</v>
      </c>
      <c r="I111" s="404">
        <v>0</v>
      </c>
      <c r="J111" s="525" t="s">
        <v>416</v>
      </c>
    </row>
    <row r="112" spans="1:10" ht="15" customHeight="1">
      <c r="A112" s="184" t="s">
        <v>15</v>
      </c>
      <c r="B112" s="115">
        <v>0</v>
      </c>
      <c r="C112" s="115">
        <v>0</v>
      </c>
      <c r="D112" s="115">
        <v>0</v>
      </c>
      <c r="E112" s="115">
        <v>0</v>
      </c>
      <c r="F112" s="115">
        <v>0</v>
      </c>
      <c r="G112" s="404">
        <v>0</v>
      </c>
      <c r="H112" s="525" t="s">
        <v>416</v>
      </c>
      <c r="I112" s="404">
        <v>0</v>
      </c>
      <c r="J112" s="525" t="s">
        <v>416</v>
      </c>
    </row>
    <row r="113" spans="1:10" ht="15" customHeight="1">
      <c r="A113" s="184" t="s">
        <v>16</v>
      </c>
      <c r="B113" s="115">
        <v>0</v>
      </c>
      <c r="C113" s="115">
        <v>0</v>
      </c>
      <c r="D113" s="115">
        <v>0</v>
      </c>
      <c r="E113" s="115">
        <v>0</v>
      </c>
      <c r="F113" s="115">
        <v>0</v>
      </c>
      <c r="G113" s="404">
        <v>0</v>
      </c>
      <c r="H113" s="525" t="s">
        <v>416</v>
      </c>
      <c r="I113" s="404">
        <v>0</v>
      </c>
      <c r="J113" s="525" t="s">
        <v>416</v>
      </c>
    </row>
    <row r="114" spans="1:10" ht="15" customHeight="1">
      <c r="A114" s="184" t="s">
        <v>17</v>
      </c>
      <c r="B114" s="115">
        <v>0</v>
      </c>
      <c r="C114" s="115">
        <v>0</v>
      </c>
      <c r="D114" s="115">
        <v>0</v>
      </c>
      <c r="E114" s="115">
        <v>0</v>
      </c>
      <c r="F114" s="115">
        <v>0</v>
      </c>
      <c r="G114" s="404">
        <v>0</v>
      </c>
      <c r="H114" s="525" t="s">
        <v>416</v>
      </c>
      <c r="I114" s="404">
        <v>0</v>
      </c>
      <c r="J114" s="525" t="s">
        <v>416</v>
      </c>
    </row>
    <row r="115" spans="1:10" ht="15" customHeight="1">
      <c r="A115" s="184" t="s">
        <v>18</v>
      </c>
      <c r="B115" s="115">
        <v>0</v>
      </c>
      <c r="C115" s="115">
        <v>0</v>
      </c>
      <c r="D115" s="115">
        <v>0</v>
      </c>
      <c r="E115" s="115">
        <v>0</v>
      </c>
      <c r="F115" s="115">
        <v>0</v>
      </c>
      <c r="G115" s="404">
        <v>0</v>
      </c>
      <c r="H115" s="525" t="s">
        <v>416</v>
      </c>
      <c r="I115" s="404">
        <v>0</v>
      </c>
      <c r="J115" s="525" t="s">
        <v>416</v>
      </c>
    </row>
    <row r="116" spans="1:10" ht="15" customHeight="1">
      <c r="A116" s="184" t="s">
        <v>19</v>
      </c>
      <c r="B116" s="115">
        <v>0</v>
      </c>
      <c r="C116" s="115">
        <v>0</v>
      </c>
      <c r="D116" s="115">
        <v>0</v>
      </c>
      <c r="E116" s="115">
        <v>0</v>
      </c>
      <c r="F116" s="115">
        <v>0</v>
      </c>
      <c r="G116" s="404">
        <v>0</v>
      </c>
      <c r="H116" s="525" t="s">
        <v>416</v>
      </c>
      <c r="I116" s="404">
        <v>0</v>
      </c>
      <c r="J116" s="525" t="s">
        <v>416</v>
      </c>
    </row>
    <row r="117" spans="1:10" ht="15" customHeight="1">
      <c r="A117" s="184" t="s">
        <v>20</v>
      </c>
      <c r="B117" s="115">
        <v>0</v>
      </c>
      <c r="C117" s="115">
        <v>1</v>
      </c>
      <c r="D117" s="115">
        <v>2</v>
      </c>
      <c r="E117" s="115">
        <v>0</v>
      </c>
      <c r="F117" s="115">
        <v>0</v>
      </c>
      <c r="G117" s="404">
        <v>0</v>
      </c>
      <c r="H117" s="525" t="s">
        <v>416</v>
      </c>
      <c r="I117" s="404">
        <v>0</v>
      </c>
      <c r="J117" s="525" t="s">
        <v>416</v>
      </c>
    </row>
    <row r="118" spans="1:10" ht="15" customHeight="1">
      <c r="A118" s="184" t="s">
        <v>21</v>
      </c>
      <c r="B118" s="115">
        <v>0</v>
      </c>
      <c r="C118" s="115">
        <v>0</v>
      </c>
      <c r="D118" s="115">
        <v>0</v>
      </c>
      <c r="E118" s="115">
        <v>0</v>
      </c>
      <c r="F118" s="115">
        <v>0</v>
      </c>
      <c r="G118" s="404">
        <v>0</v>
      </c>
      <c r="H118" s="525" t="s">
        <v>416</v>
      </c>
      <c r="I118" s="404">
        <v>0</v>
      </c>
      <c r="J118" s="525" t="s">
        <v>416</v>
      </c>
    </row>
    <row r="119" spans="1:10" ht="15" customHeight="1">
      <c r="A119" s="183" t="s">
        <v>268</v>
      </c>
      <c r="B119" s="115">
        <v>13</v>
      </c>
      <c r="C119" s="115">
        <v>12</v>
      </c>
      <c r="D119" s="115">
        <v>7</v>
      </c>
      <c r="E119" s="115">
        <v>13</v>
      </c>
      <c r="F119" s="115">
        <v>15</v>
      </c>
      <c r="G119" s="404">
        <v>2</v>
      </c>
      <c r="H119" s="525" t="s">
        <v>416</v>
      </c>
      <c r="I119" s="404">
        <v>2</v>
      </c>
      <c r="J119" s="525" t="s">
        <v>416</v>
      </c>
    </row>
    <row r="120" spans="1:10" ht="15" customHeight="1">
      <c r="A120" s="112"/>
      <c r="B120" s="108"/>
      <c r="C120" s="108"/>
      <c r="D120" s="108"/>
      <c r="E120" s="108"/>
      <c r="F120" s="108"/>
      <c r="G120" s="404"/>
      <c r="H120" s="525"/>
      <c r="I120" s="404"/>
      <c r="J120" s="525"/>
    </row>
    <row r="121" spans="1:10" ht="15" customHeight="1">
      <c r="A121" s="113" t="s">
        <v>269</v>
      </c>
      <c r="B121" s="120"/>
      <c r="C121" s="120"/>
      <c r="D121" s="120"/>
      <c r="E121" s="120"/>
      <c r="F121" s="120"/>
      <c r="G121" s="404"/>
      <c r="H121" s="525"/>
      <c r="I121" s="404"/>
      <c r="J121" s="525"/>
    </row>
    <row r="122" spans="1:10" ht="15" customHeight="1">
      <c r="A122" s="520" t="s">
        <v>147</v>
      </c>
      <c r="B122" s="521">
        <v>13</v>
      </c>
      <c r="C122" s="521">
        <v>12</v>
      </c>
      <c r="D122" s="521">
        <v>7</v>
      </c>
      <c r="E122" s="521">
        <v>13</v>
      </c>
      <c r="F122" s="521">
        <v>15</v>
      </c>
      <c r="G122" s="522">
        <v>2</v>
      </c>
      <c r="H122" s="531" t="s">
        <v>416</v>
      </c>
      <c r="I122" s="522">
        <v>2</v>
      </c>
      <c r="J122" s="531" t="s">
        <v>416</v>
      </c>
    </row>
    <row r="123" spans="1:10" ht="15" customHeight="1">
      <c r="A123" s="121" t="s">
        <v>22</v>
      </c>
      <c r="B123" s="312">
        <v>157</v>
      </c>
      <c r="C123" s="312">
        <v>121.5</v>
      </c>
      <c r="D123" s="312">
        <v>100.3</v>
      </c>
      <c r="E123" s="312">
        <v>155.1</v>
      </c>
      <c r="F123" s="312">
        <v>157.69999999999999</v>
      </c>
      <c r="G123" s="407">
        <v>2.7</v>
      </c>
      <c r="H123" s="528" t="s">
        <v>414</v>
      </c>
      <c r="I123" s="407">
        <v>0.7</v>
      </c>
      <c r="J123" s="528" t="s">
        <v>414</v>
      </c>
    </row>
    <row r="124" spans="1:10" s="321" customFormat="1" ht="15" customHeight="1">
      <c r="A124" s="390" t="s">
        <v>644</v>
      </c>
      <c r="B124" s="391">
        <v>100</v>
      </c>
      <c r="C124" s="391">
        <v>100</v>
      </c>
      <c r="D124" s="391">
        <v>100</v>
      </c>
      <c r="E124" s="391">
        <v>100</v>
      </c>
      <c r="F124" s="391">
        <v>100</v>
      </c>
      <c r="G124" s="408">
        <v>0</v>
      </c>
      <c r="H124" s="529" t="s">
        <v>414</v>
      </c>
      <c r="I124" s="408">
        <v>0</v>
      </c>
      <c r="J124" s="529" t="s">
        <v>414</v>
      </c>
    </row>
    <row r="125" spans="1:10" s="321" customFormat="1" ht="15" customHeight="1">
      <c r="A125" s="520" t="s">
        <v>246</v>
      </c>
      <c r="B125" s="521">
        <v>0</v>
      </c>
      <c r="C125" s="521">
        <v>0</v>
      </c>
      <c r="D125" s="521">
        <v>0</v>
      </c>
      <c r="E125" s="521">
        <v>0</v>
      </c>
      <c r="F125" s="521">
        <v>0</v>
      </c>
      <c r="G125" s="522">
        <v>0</v>
      </c>
      <c r="H125" s="531" t="s">
        <v>416</v>
      </c>
      <c r="I125" s="522">
        <v>0</v>
      </c>
      <c r="J125" s="531" t="s">
        <v>416</v>
      </c>
    </row>
    <row r="126" spans="1:10" s="321" customFormat="1" ht="15" customHeight="1">
      <c r="A126" s="121" t="s">
        <v>22</v>
      </c>
      <c r="B126" s="312">
        <v>0</v>
      </c>
      <c r="C126" s="312">
        <v>0</v>
      </c>
      <c r="D126" s="312">
        <v>0</v>
      </c>
      <c r="E126" s="312">
        <v>0</v>
      </c>
      <c r="F126" s="312">
        <v>0</v>
      </c>
      <c r="G126" s="407">
        <v>0</v>
      </c>
      <c r="H126" s="528" t="s">
        <v>414</v>
      </c>
      <c r="I126" s="407">
        <v>0</v>
      </c>
      <c r="J126" s="528" t="s">
        <v>414</v>
      </c>
    </row>
    <row r="127" spans="1:10" s="321" customFormat="1" ht="15" customHeight="1">
      <c r="A127" s="390" t="s">
        <v>646</v>
      </c>
      <c r="B127" s="391">
        <v>0</v>
      </c>
      <c r="C127" s="391">
        <v>0</v>
      </c>
      <c r="D127" s="391">
        <v>0</v>
      </c>
      <c r="E127" s="391">
        <v>0</v>
      </c>
      <c r="F127" s="391">
        <v>0</v>
      </c>
      <c r="G127" s="408">
        <v>0</v>
      </c>
      <c r="H127" s="529" t="s">
        <v>414</v>
      </c>
      <c r="I127" s="408">
        <v>0</v>
      </c>
      <c r="J127" s="529" t="s">
        <v>414</v>
      </c>
    </row>
    <row r="128" spans="1:10" ht="15" customHeight="1">
      <c r="A128" s="184" t="s">
        <v>616</v>
      </c>
      <c r="B128" s="115">
        <v>0</v>
      </c>
      <c r="C128" s="115">
        <v>0</v>
      </c>
      <c r="D128" s="115">
        <v>0</v>
      </c>
      <c r="E128" s="115">
        <v>0</v>
      </c>
      <c r="F128" s="115">
        <v>0</v>
      </c>
      <c r="G128" s="404">
        <v>0</v>
      </c>
      <c r="H128" s="527" t="s">
        <v>416</v>
      </c>
      <c r="I128" s="404">
        <v>0</v>
      </c>
      <c r="J128" s="527" t="s">
        <v>416</v>
      </c>
    </row>
    <row r="129" spans="1:10" s="321" customFormat="1" ht="15" customHeight="1">
      <c r="A129" s="390" t="s">
        <v>641</v>
      </c>
      <c r="B129" s="391">
        <v>0</v>
      </c>
      <c r="C129" s="391">
        <v>0</v>
      </c>
      <c r="D129" s="391">
        <v>0</v>
      </c>
      <c r="E129" s="391">
        <v>0</v>
      </c>
      <c r="F129" s="391">
        <v>0</v>
      </c>
      <c r="G129" s="408">
        <v>0</v>
      </c>
      <c r="H129" s="529" t="s">
        <v>414</v>
      </c>
      <c r="I129" s="408">
        <v>0</v>
      </c>
      <c r="J129" s="529" t="s">
        <v>414</v>
      </c>
    </row>
    <row r="130" spans="1:10" ht="15" customHeight="1">
      <c r="A130" s="167" t="s">
        <v>617</v>
      </c>
      <c r="B130" s="115">
        <v>0</v>
      </c>
      <c r="C130" s="115">
        <v>0</v>
      </c>
      <c r="D130" s="115">
        <v>0</v>
      </c>
      <c r="E130" s="115">
        <v>0</v>
      </c>
      <c r="F130" s="115">
        <v>0</v>
      </c>
      <c r="G130" s="404">
        <v>0</v>
      </c>
      <c r="H130" s="527" t="s">
        <v>416</v>
      </c>
      <c r="I130" s="404">
        <v>0</v>
      </c>
      <c r="J130" s="527" t="s">
        <v>416</v>
      </c>
    </row>
    <row r="131" spans="1:10" ht="15" customHeight="1">
      <c r="A131" s="167" t="s">
        <v>23</v>
      </c>
      <c r="B131" s="115">
        <v>0</v>
      </c>
      <c r="C131" s="115">
        <v>0</v>
      </c>
      <c r="D131" s="115">
        <v>0</v>
      </c>
      <c r="E131" s="115">
        <v>0</v>
      </c>
      <c r="F131" s="115">
        <v>0</v>
      </c>
      <c r="G131" s="404">
        <v>0</v>
      </c>
      <c r="H131" s="527" t="s">
        <v>416</v>
      </c>
      <c r="I131" s="404">
        <v>0</v>
      </c>
      <c r="J131" s="527" t="s">
        <v>416</v>
      </c>
    </row>
    <row r="132" spans="1:10" ht="15" customHeight="1">
      <c r="A132" s="167" t="s">
        <v>409</v>
      </c>
      <c r="B132" s="115">
        <v>0</v>
      </c>
      <c r="C132" s="115">
        <v>0</v>
      </c>
      <c r="D132" s="115">
        <v>0</v>
      </c>
      <c r="E132" s="115">
        <v>0</v>
      </c>
      <c r="F132" s="115">
        <v>0</v>
      </c>
      <c r="G132" s="404">
        <v>0</v>
      </c>
      <c r="H132" s="527" t="s">
        <v>416</v>
      </c>
      <c r="I132" s="404">
        <v>0</v>
      </c>
      <c r="J132" s="527" t="s">
        <v>416</v>
      </c>
    </row>
    <row r="133" spans="1:10" ht="15" customHeight="1">
      <c r="A133" s="517" t="s">
        <v>268</v>
      </c>
      <c r="B133" s="518">
        <v>13</v>
      </c>
      <c r="C133" s="518">
        <v>12</v>
      </c>
      <c r="D133" s="518">
        <v>7</v>
      </c>
      <c r="E133" s="518">
        <v>13</v>
      </c>
      <c r="F133" s="518">
        <v>15</v>
      </c>
      <c r="G133" s="519">
        <v>2</v>
      </c>
      <c r="H133" s="530" t="s">
        <v>416</v>
      </c>
      <c r="I133" s="519">
        <v>2</v>
      </c>
      <c r="J133" s="530" t="s">
        <v>416</v>
      </c>
    </row>
    <row r="134" spans="1:10" ht="15" customHeight="1">
      <c r="A134" s="112"/>
      <c r="B134" s="108"/>
      <c r="C134" s="108"/>
      <c r="D134" s="108"/>
      <c r="E134" s="108"/>
      <c r="F134" s="108"/>
      <c r="G134" s="404"/>
      <c r="H134" s="525"/>
      <c r="I134" s="404"/>
      <c r="J134" s="525"/>
    </row>
    <row r="135" spans="1:10" ht="49.5" customHeight="1">
      <c r="A135" s="110" t="s">
        <v>329</v>
      </c>
      <c r="B135" s="111" t="str">
        <f>'Table Of Contents'!$C$4</f>
        <v>July 2017 to June 2018</v>
      </c>
      <c r="C135" s="111" t="str">
        <f>'Table Of Contents'!$D$4</f>
        <v>July 2018 to June 2019</v>
      </c>
      <c r="D135" s="111" t="str">
        <f>'Table Of Contents'!$E$4</f>
        <v>July 2019 to June 2020</v>
      </c>
      <c r="E135" s="111" t="str">
        <f>'Table Of Contents'!$F$4</f>
        <v>July 2020 to June 2021</v>
      </c>
      <c r="F135" s="111" t="str">
        <f>'Table Of Contents'!$G$4</f>
        <v>July 2021 to June 2022</v>
      </c>
      <c r="G135" s="545" t="s">
        <v>410</v>
      </c>
      <c r="H135" s="545" t="s">
        <v>411</v>
      </c>
      <c r="I135" s="545" t="s">
        <v>412</v>
      </c>
      <c r="J135" s="545" t="s">
        <v>413</v>
      </c>
    </row>
    <row r="136" spans="1:10" ht="15" customHeight="1">
      <c r="A136" s="154"/>
      <c r="B136" s="156"/>
      <c r="C136" s="156"/>
      <c r="D136" s="156"/>
      <c r="E136" s="156"/>
      <c r="F136" s="156"/>
      <c r="G136" s="404"/>
      <c r="H136" s="525"/>
      <c r="I136" s="404"/>
      <c r="J136" s="525"/>
    </row>
    <row r="137" spans="1:10" ht="15" customHeight="1">
      <c r="A137" s="113" t="s">
        <v>479</v>
      </c>
      <c r="B137" s="115">
        <v>1088</v>
      </c>
      <c r="C137" s="115">
        <v>1107</v>
      </c>
      <c r="D137" s="115">
        <v>906</v>
      </c>
      <c r="E137" s="115">
        <v>934</v>
      </c>
      <c r="F137" s="115">
        <v>895</v>
      </c>
      <c r="G137" s="404">
        <v>-39</v>
      </c>
      <c r="H137" s="525" t="s">
        <v>414</v>
      </c>
      <c r="I137" s="404">
        <v>-193</v>
      </c>
      <c r="J137" s="525" t="s">
        <v>667</v>
      </c>
    </row>
    <row r="138" spans="1:10" ht="15" customHeight="1">
      <c r="A138" s="113"/>
      <c r="B138" s="155"/>
      <c r="C138" s="155"/>
      <c r="D138" s="155"/>
      <c r="E138" s="155"/>
      <c r="F138" s="155"/>
      <c r="G138" s="404"/>
      <c r="H138" s="525"/>
      <c r="I138" s="404"/>
      <c r="J138" s="525"/>
    </row>
    <row r="139" spans="1:10" ht="15" customHeight="1">
      <c r="A139" s="113" t="s">
        <v>280</v>
      </c>
      <c r="B139" s="108"/>
      <c r="C139" s="108"/>
      <c r="D139" s="108"/>
      <c r="E139" s="108"/>
      <c r="F139" s="108"/>
      <c r="G139" s="404"/>
      <c r="H139" s="525"/>
      <c r="I139" s="404"/>
      <c r="J139" s="525"/>
    </row>
    <row r="140" spans="1:10" ht="15" customHeight="1">
      <c r="A140" s="184" t="s">
        <v>281</v>
      </c>
      <c r="B140" s="115">
        <v>572</v>
      </c>
      <c r="C140" s="115">
        <v>572</v>
      </c>
      <c r="D140" s="115">
        <v>365</v>
      </c>
      <c r="E140" s="115">
        <v>369</v>
      </c>
      <c r="F140" s="115">
        <v>340</v>
      </c>
      <c r="G140" s="404">
        <v>-29</v>
      </c>
      <c r="H140" s="525" t="s">
        <v>414</v>
      </c>
      <c r="I140" s="404">
        <v>-232</v>
      </c>
      <c r="J140" s="525" t="s">
        <v>664</v>
      </c>
    </row>
    <row r="141" spans="1:10" ht="15" customHeight="1">
      <c r="A141" s="184" t="s">
        <v>282</v>
      </c>
      <c r="B141" s="115">
        <v>516</v>
      </c>
      <c r="C141" s="115">
        <v>535</v>
      </c>
      <c r="D141" s="115">
        <v>541</v>
      </c>
      <c r="E141" s="115">
        <v>565</v>
      </c>
      <c r="F141" s="115">
        <v>555</v>
      </c>
      <c r="G141" s="404">
        <v>-10</v>
      </c>
      <c r="H141" s="525" t="s">
        <v>414</v>
      </c>
      <c r="I141" s="404">
        <v>39</v>
      </c>
      <c r="J141" s="525" t="s">
        <v>414</v>
      </c>
    </row>
    <row r="142" spans="1:10" ht="15" customHeight="1">
      <c r="A142" s="113"/>
      <c r="B142" s="155"/>
      <c r="C142" s="155"/>
      <c r="D142" s="155"/>
      <c r="E142" s="155"/>
      <c r="F142" s="155"/>
      <c r="G142" s="404"/>
      <c r="H142" s="525"/>
      <c r="I142" s="404"/>
      <c r="J142" s="525"/>
    </row>
    <row r="143" spans="1:10" s="321" customFormat="1" ht="15" customHeight="1">
      <c r="A143" s="113" t="s">
        <v>226</v>
      </c>
      <c r="B143" s="108"/>
      <c r="C143" s="108"/>
      <c r="D143" s="108"/>
      <c r="E143" s="108"/>
      <c r="F143" s="108"/>
      <c r="G143" s="404"/>
      <c r="H143" s="525"/>
      <c r="I143" s="404"/>
      <c r="J143" s="525"/>
    </row>
    <row r="144" spans="1:10" ht="15" customHeight="1">
      <c r="A144" s="184" t="s">
        <v>362</v>
      </c>
      <c r="B144" s="115">
        <v>187</v>
      </c>
      <c r="C144" s="115">
        <v>172</v>
      </c>
      <c r="D144" s="115">
        <v>124</v>
      </c>
      <c r="E144" s="115">
        <v>128</v>
      </c>
      <c r="F144" s="115">
        <v>129</v>
      </c>
      <c r="G144" s="404">
        <v>1</v>
      </c>
      <c r="H144" s="525" t="s">
        <v>414</v>
      </c>
      <c r="I144" s="404">
        <v>-58</v>
      </c>
      <c r="J144" s="525" t="s">
        <v>572</v>
      </c>
    </row>
    <row r="145" spans="1:10" ht="15" customHeight="1">
      <c r="A145" s="184" t="s">
        <v>363</v>
      </c>
      <c r="B145" s="115">
        <v>828</v>
      </c>
      <c r="C145" s="115">
        <v>851</v>
      </c>
      <c r="D145" s="115">
        <v>732</v>
      </c>
      <c r="E145" s="115">
        <v>749</v>
      </c>
      <c r="F145" s="115">
        <v>714</v>
      </c>
      <c r="G145" s="404">
        <v>-35</v>
      </c>
      <c r="H145" s="525" t="s">
        <v>414</v>
      </c>
      <c r="I145" s="404">
        <v>-114</v>
      </c>
      <c r="J145" s="525" t="s">
        <v>414</v>
      </c>
    </row>
    <row r="146" spans="1:10" ht="15" customHeight="1">
      <c r="A146" s="113"/>
      <c r="B146" s="155"/>
      <c r="C146" s="155"/>
      <c r="D146" s="155"/>
      <c r="E146" s="155"/>
      <c r="F146" s="155"/>
      <c r="G146" s="404"/>
      <c r="H146" s="525"/>
      <c r="I146" s="404"/>
      <c r="J146" s="525"/>
    </row>
    <row r="147" spans="1:10" ht="15" customHeight="1">
      <c r="A147" s="113" t="s">
        <v>265</v>
      </c>
      <c r="B147" s="108"/>
      <c r="C147" s="108"/>
      <c r="D147" s="108"/>
      <c r="E147" s="108"/>
      <c r="F147" s="108"/>
      <c r="G147" s="404"/>
      <c r="H147" s="525"/>
      <c r="I147" s="404"/>
      <c r="J147" s="525"/>
    </row>
    <row r="148" spans="1:10" ht="22.5" customHeight="1">
      <c r="A148" s="184" t="s">
        <v>222</v>
      </c>
      <c r="B148" s="115">
        <v>941</v>
      </c>
      <c r="C148" s="115">
        <v>963</v>
      </c>
      <c r="D148" s="115">
        <v>792</v>
      </c>
      <c r="E148" s="115">
        <v>840</v>
      </c>
      <c r="F148" s="115">
        <v>782</v>
      </c>
      <c r="G148" s="404">
        <v>-58</v>
      </c>
      <c r="H148" s="525" t="s">
        <v>414</v>
      </c>
      <c r="I148" s="404">
        <v>-159</v>
      </c>
      <c r="J148" s="525" t="s">
        <v>560</v>
      </c>
    </row>
    <row r="149" spans="1:10" ht="15" customHeight="1">
      <c r="A149" s="184" t="s">
        <v>223</v>
      </c>
      <c r="B149" s="115">
        <v>147</v>
      </c>
      <c r="C149" s="115">
        <v>144</v>
      </c>
      <c r="D149" s="115">
        <v>114</v>
      </c>
      <c r="E149" s="115">
        <v>94</v>
      </c>
      <c r="F149" s="115">
        <v>113</v>
      </c>
      <c r="G149" s="404">
        <v>19</v>
      </c>
      <c r="H149" s="525" t="s">
        <v>414</v>
      </c>
      <c r="I149" s="404">
        <v>-34</v>
      </c>
      <c r="J149" s="525" t="s">
        <v>563</v>
      </c>
    </row>
    <row r="150" spans="1:10" ht="15" customHeight="1">
      <c r="A150" s="184"/>
      <c r="B150" s="115"/>
      <c r="C150" s="115"/>
      <c r="D150" s="115"/>
      <c r="E150" s="115"/>
      <c r="F150" s="115"/>
      <c r="G150" s="404"/>
      <c r="H150" s="525"/>
      <c r="I150" s="404"/>
      <c r="J150" s="525"/>
    </row>
    <row r="151" spans="1:10" ht="15" customHeight="1">
      <c r="A151" s="113" t="s">
        <v>264</v>
      </c>
      <c r="B151" s="115"/>
      <c r="C151" s="115"/>
      <c r="D151" s="115"/>
      <c r="E151" s="115"/>
      <c r="F151" s="115"/>
      <c r="G151" s="404"/>
      <c r="H151" s="525"/>
      <c r="I151" s="404"/>
      <c r="J151" s="525"/>
    </row>
    <row r="152" spans="1:10" ht="15" customHeight="1">
      <c r="A152" s="184" t="s">
        <v>224</v>
      </c>
      <c r="B152" s="115">
        <v>10</v>
      </c>
      <c r="C152" s="115">
        <v>5</v>
      </c>
      <c r="D152" s="115">
        <v>5</v>
      </c>
      <c r="E152" s="115">
        <v>6</v>
      </c>
      <c r="F152" s="115">
        <v>8</v>
      </c>
      <c r="G152" s="404">
        <v>2</v>
      </c>
      <c r="H152" s="525" t="s">
        <v>416</v>
      </c>
      <c r="I152" s="404">
        <v>-2</v>
      </c>
      <c r="J152" s="525" t="s">
        <v>416</v>
      </c>
    </row>
    <row r="153" spans="1:10" ht="15" customHeight="1">
      <c r="A153" s="184" t="s">
        <v>225</v>
      </c>
      <c r="B153" s="115">
        <v>1078</v>
      </c>
      <c r="C153" s="115">
        <v>1102</v>
      </c>
      <c r="D153" s="115">
        <v>901</v>
      </c>
      <c r="E153" s="115">
        <v>928</v>
      </c>
      <c r="F153" s="115">
        <v>887</v>
      </c>
      <c r="G153" s="404">
        <v>-41</v>
      </c>
      <c r="H153" s="525" t="s">
        <v>414</v>
      </c>
      <c r="I153" s="404">
        <v>-191</v>
      </c>
      <c r="J153" s="525" t="s">
        <v>667</v>
      </c>
    </row>
    <row r="154" spans="1:10" ht="15" customHeight="1">
      <c r="A154" s="184" t="s">
        <v>415</v>
      </c>
      <c r="B154" s="115">
        <v>31.4</v>
      </c>
      <c r="C154" s="115">
        <v>32.799999999999997</v>
      </c>
      <c r="D154" s="115">
        <v>32.5</v>
      </c>
      <c r="E154" s="115">
        <v>32.1</v>
      </c>
      <c r="F154" s="115">
        <v>33</v>
      </c>
      <c r="G154" s="404">
        <v>0.9</v>
      </c>
      <c r="H154" s="525" t="s">
        <v>414</v>
      </c>
      <c r="I154" s="404">
        <v>1.6</v>
      </c>
      <c r="J154" s="525" t="s">
        <v>414</v>
      </c>
    </row>
    <row r="155" spans="1:10" ht="15" customHeight="1">
      <c r="A155" s="184"/>
      <c r="B155" s="115"/>
      <c r="C155" s="115"/>
      <c r="D155" s="115"/>
      <c r="E155" s="115"/>
      <c r="F155" s="115"/>
      <c r="G155" s="404"/>
      <c r="H155" s="525"/>
      <c r="I155" s="404"/>
      <c r="J155" s="525"/>
    </row>
    <row r="156" spans="1:10" ht="15" customHeight="1">
      <c r="A156" s="113" t="s">
        <v>226</v>
      </c>
      <c r="B156" s="115"/>
      <c r="C156" s="115"/>
      <c r="D156" s="115"/>
      <c r="E156" s="115"/>
      <c r="F156" s="115"/>
      <c r="G156" s="404"/>
      <c r="H156" s="525"/>
      <c r="I156" s="404"/>
      <c r="J156" s="525"/>
    </row>
    <row r="157" spans="1:10" ht="15" customHeight="1">
      <c r="A157" s="116" t="s">
        <v>272</v>
      </c>
      <c r="B157" s="117">
        <v>947</v>
      </c>
      <c r="C157" s="117">
        <v>957</v>
      </c>
      <c r="D157" s="117">
        <v>818</v>
      </c>
      <c r="E157" s="117">
        <v>813</v>
      </c>
      <c r="F157" s="117">
        <v>794</v>
      </c>
      <c r="G157" s="404">
        <v>-19</v>
      </c>
      <c r="H157" s="525" t="s">
        <v>414</v>
      </c>
      <c r="I157" s="404">
        <v>-153</v>
      </c>
      <c r="J157" s="525" t="s">
        <v>643</v>
      </c>
    </row>
    <row r="158" spans="1:10" ht="15" customHeight="1">
      <c r="A158" s="116" t="s">
        <v>273</v>
      </c>
      <c r="B158" s="118">
        <v>87</v>
      </c>
      <c r="C158" s="118">
        <v>86.4</v>
      </c>
      <c r="D158" s="118">
        <v>90.3</v>
      </c>
      <c r="E158" s="118">
        <v>87</v>
      </c>
      <c r="F158" s="118">
        <v>88.7</v>
      </c>
      <c r="G158" s="405">
        <v>1.7</v>
      </c>
      <c r="H158" s="526" t="s">
        <v>414</v>
      </c>
      <c r="I158" s="405">
        <v>1.7</v>
      </c>
      <c r="J158" s="526" t="s">
        <v>414</v>
      </c>
    </row>
    <row r="159" spans="1:10" ht="15" customHeight="1">
      <c r="A159" s="184"/>
      <c r="B159" s="115"/>
      <c r="C159" s="115"/>
      <c r="D159" s="115"/>
      <c r="E159" s="115"/>
      <c r="F159" s="115"/>
      <c r="G159" s="404"/>
      <c r="H159" s="525"/>
      <c r="I159" s="404"/>
      <c r="J159" s="525"/>
    </row>
    <row r="160" spans="1:10" ht="15" customHeight="1">
      <c r="A160" s="113" t="s">
        <v>384</v>
      </c>
      <c r="B160" s="115"/>
      <c r="C160" s="115"/>
      <c r="D160" s="115"/>
      <c r="E160" s="115"/>
      <c r="F160" s="115"/>
      <c r="G160" s="404"/>
      <c r="H160" s="525"/>
      <c r="I160" s="404"/>
      <c r="J160" s="525"/>
    </row>
    <row r="161" spans="1:10" ht="15" customHeight="1">
      <c r="A161" s="184" t="s">
        <v>3</v>
      </c>
      <c r="B161" s="115">
        <v>410</v>
      </c>
      <c r="C161" s="115">
        <v>421</v>
      </c>
      <c r="D161" s="115">
        <v>382</v>
      </c>
      <c r="E161" s="115">
        <v>379</v>
      </c>
      <c r="F161" s="115">
        <v>340</v>
      </c>
      <c r="G161" s="404">
        <v>-39</v>
      </c>
      <c r="H161" s="525" t="s">
        <v>414</v>
      </c>
      <c r="I161" s="404">
        <v>-70</v>
      </c>
      <c r="J161" s="525" t="s">
        <v>414</v>
      </c>
    </row>
    <row r="162" spans="1:10" ht="15" customHeight="1">
      <c r="A162" s="184" t="s">
        <v>486</v>
      </c>
      <c r="B162" s="115">
        <v>285</v>
      </c>
      <c r="C162" s="115">
        <v>288</v>
      </c>
      <c r="D162" s="115">
        <v>277</v>
      </c>
      <c r="E162" s="115">
        <v>229</v>
      </c>
      <c r="F162" s="115">
        <v>236</v>
      </c>
      <c r="G162" s="404">
        <v>7</v>
      </c>
      <c r="H162" s="525" t="s">
        <v>414</v>
      </c>
      <c r="I162" s="404">
        <v>-49</v>
      </c>
      <c r="J162" s="525" t="s">
        <v>727</v>
      </c>
    </row>
    <row r="163" spans="1:10" ht="15" customHeight="1">
      <c r="A163" s="184" t="s">
        <v>4</v>
      </c>
      <c r="B163" s="115">
        <v>348</v>
      </c>
      <c r="C163" s="115">
        <v>353</v>
      </c>
      <c r="D163" s="115">
        <v>230</v>
      </c>
      <c r="E163" s="115">
        <v>298</v>
      </c>
      <c r="F163" s="115">
        <v>265</v>
      </c>
      <c r="G163" s="404">
        <v>-33</v>
      </c>
      <c r="H163" s="525" t="s">
        <v>414</v>
      </c>
      <c r="I163" s="404">
        <v>-83</v>
      </c>
      <c r="J163" s="525" t="s">
        <v>554</v>
      </c>
    </row>
    <row r="164" spans="1:10" s="321" customFormat="1" ht="15" customHeight="1">
      <c r="A164" s="184" t="s">
        <v>5</v>
      </c>
      <c r="B164" s="115">
        <v>45</v>
      </c>
      <c r="C164" s="115">
        <v>45</v>
      </c>
      <c r="D164" s="115">
        <v>17</v>
      </c>
      <c r="E164" s="115">
        <v>28</v>
      </c>
      <c r="F164" s="115">
        <v>54</v>
      </c>
      <c r="G164" s="404">
        <v>26</v>
      </c>
      <c r="H164" s="525" t="s">
        <v>728</v>
      </c>
      <c r="I164" s="404">
        <v>9</v>
      </c>
      <c r="J164" s="525" t="s">
        <v>416</v>
      </c>
    </row>
    <row r="165" spans="1:10" ht="15" customHeight="1">
      <c r="A165" s="183" t="s">
        <v>36</v>
      </c>
      <c r="B165" s="115">
        <v>1088</v>
      </c>
      <c r="C165" s="115">
        <v>1107</v>
      </c>
      <c r="D165" s="115">
        <v>906</v>
      </c>
      <c r="E165" s="115">
        <v>934</v>
      </c>
      <c r="F165" s="115">
        <v>895</v>
      </c>
      <c r="G165" s="404">
        <v>-39</v>
      </c>
      <c r="H165" s="525" t="s">
        <v>414</v>
      </c>
      <c r="I165" s="404">
        <v>-193</v>
      </c>
      <c r="J165" s="525" t="s">
        <v>667</v>
      </c>
    </row>
    <row r="166" spans="1:10" ht="15" customHeight="1">
      <c r="A166" s="116" t="s">
        <v>493</v>
      </c>
      <c r="B166" s="118">
        <v>26.2</v>
      </c>
      <c r="C166" s="118">
        <v>26</v>
      </c>
      <c r="D166" s="118">
        <v>30.6</v>
      </c>
      <c r="E166" s="118">
        <v>24.5</v>
      </c>
      <c r="F166" s="118">
        <v>26.4</v>
      </c>
      <c r="G166" s="405">
        <v>1.9</v>
      </c>
      <c r="H166" s="526" t="s">
        <v>414</v>
      </c>
      <c r="I166" s="405">
        <v>0.2</v>
      </c>
      <c r="J166" s="526" t="s">
        <v>414</v>
      </c>
    </row>
    <row r="167" spans="1:10" ht="15" customHeight="1">
      <c r="A167" s="299"/>
      <c r="B167" s="122"/>
      <c r="C167" s="122"/>
      <c r="D167" s="122"/>
      <c r="E167" s="122"/>
      <c r="F167" s="122"/>
      <c r="G167" s="404"/>
      <c r="H167" s="525"/>
      <c r="I167" s="404"/>
      <c r="J167" s="525"/>
    </row>
    <row r="168" spans="1:10" ht="15" customHeight="1">
      <c r="A168" s="113" t="s">
        <v>487</v>
      </c>
      <c r="B168" s="123"/>
      <c r="C168" s="120"/>
      <c r="D168" s="120"/>
      <c r="E168" s="120"/>
      <c r="F168" s="120"/>
      <c r="G168" s="404"/>
      <c r="H168" s="525"/>
      <c r="I168" s="404"/>
      <c r="J168" s="525"/>
    </row>
    <row r="169" spans="1:10" ht="15" customHeight="1">
      <c r="A169" s="116" t="s">
        <v>362</v>
      </c>
      <c r="B169" s="123"/>
      <c r="C169" s="120"/>
      <c r="D169" s="120"/>
      <c r="E169" s="120"/>
      <c r="F169" s="120"/>
      <c r="G169" s="404"/>
      <c r="H169" s="525"/>
      <c r="I169" s="404"/>
      <c r="J169" s="525"/>
    </row>
    <row r="170" spans="1:10" ht="15" customHeight="1">
      <c r="A170" s="299" t="s">
        <v>207</v>
      </c>
      <c r="B170" s="124">
        <v>214</v>
      </c>
      <c r="C170" s="124">
        <v>226.5</v>
      </c>
      <c r="D170" s="124">
        <v>233</v>
      </c>
      <c r="E170" s="124">
        <v>247</v>
      </c>
      <c r="F170" s="124">
        <v>244</v>
      </c>
      <c r="G170" s="404">
        <v>-3</v>
      </c>
      <c r="H170" s="525" t="s">
        <v>414</v>
      </c>
      <c r="I170" s="406">
        <v>30</v>
      </c>
      <c r="J170" s="525" t="s">
        <v>571</v>
      </c>
    </row>
    <row r="171" spans="1:10" ht="15" customHeight="1">
      <c r="A171" s="299" t="s">
        <v>24</v>
      </c>
      <c r="B171" s="124">
        <v>330</v>
      </c>
      <c r="C171" s="124">
        <v>362.5</v>
      </c>
      <c r="D171" s="124">
        <v>320.5</v>
      </c>
      <c r="E171" s="124">
        <v>379</v>
      </c>
      <c r="F171" s="124">
        <v>368</v>
      </c>
      <c r="G171" s="404">
        <v>-11</v>
      </c>
      <c r="H171" s="525" t="s">
        <v>414</v>
      </c>
      <c r="I171" s="406">
        <v>38</v>
      </c>
      <c r="J171" s="525" t="s">
        <v>623</v>
      </c>
    </row>
    <row r="172" spans="1:10" ht="15" customHeight="1">
      <c r="A172" s="299" t="s">
        <v>25</v>
      </c>
      <c r="B172" s="124">
        <v>76.5</v>
      </c>
      <c r="C172" s="124">
        <v>97.5</v>
      </c>
      <c r="D172" s="124">
        <v>100.5</v>
      </c>
      <c r="E172" s="124">
        <v>89.5</v>
      </c>
      <c r="F172" s="124">
        <v>86</v>
      </c>
      <c r="G172" s="409">
        <v>-3.5</v>
      </c>
      <c r="H172" s="525" t="s">
        <v>414</v>
      </c>
      <c r="I172" s="405">
        <v>9.5</v>
      </c>
      <c r="J172" s="525" t="s">
        <v>414</v>
      </c>
    </row>
    <row r="173" spans="1:10" ht="15" customHeight="1">
      <c r="A173" s="299" t="s">
        <v>208</v>
      </c>
      <c r="B173" s="124">
        <v>618</v>
      </c>
      <c r="C173" s="124">
        <v>719</v>
      </c>
      <c r="D173" s="124">
        <v>680</v>
      </c>
      <c r="E173" s="124">
        <v>766</v>
      </c>
      <c r="F173" s="124">
        <v>722.5</v>
      </c>
      <c r="G173" s="404">
        <v>-43.5</v>
      </c>
      <c r="H173" s="525" t="s">
        <v>414</v>
      </c>
      <c r="I173" s="406">
        <v>104.5</v>
      </c>
      <c r="J173" s="525" t="s">
        <v>729</v>
      </c>
    </row>
    <row r="174" spans="1:10" ht="15" customHeight="1">
      <c r="A174" s="116" t="s">
        <v>363</v>
      </c>
      <c r="B174" s="123"/>
      <c r="C174" s="120"/>
      <c r="D174" s="120"/>
      <c r="E174" s="120"/>
      <c r="F174" s="120"/>
      <c r="G174" s="404"/>
      <c r="H174" s="525"/>
      <c r="I174" s="404"/>
      <c r="J174" s="525"/>
    </row>
    <row r="175" spans="1:10" ht="15" customHeight="1">
      <c r="A175" s="299" t="s">
        <v>207</v>
      </c>
      <c r="B175" s="124">
        <v>230.5</v>
      </c>
      <c r="C175" s="124">
        <v>222</v>
      </c>
      <c r="D175" s="124">
        <v>241</v>
      </c>
      <c r="E175" s="124">
        <v>254</v>
      </c>
      <c r="F175" s="124">
        <v>274</v>
      </c>
      <c r="G175" s="404">
        <v>20</v>
      </c>
      <c r="H175" s="525" t="s">
        <v>414</v>
      </c>
      <c r="I175" s="406">
        <v>43.5</v>
      </c>
      <c r="J175" s="525" t="s">
        <v>555</v>
      </c>
    </row>
    <row r="176" spans="1:10" ht="15" customHeight="1">
      <c r="A176" s="299" t="s">
        <v>24</v>
      </c>
      <c r="B176" s="124">
        <v>215</v>
      </c>
      <c r="C176" s="124">
        <v>192.5</v>
      </c>
      <c r="D176" s="124">
        <v>170</v>
      </c>
      <c r="E176" s="124">
        <v>141</v>
      </c>
      <c r="F176" s="124">
        <v>154</v>
      </c>
      <c r="G176" s="404">
        <v>13</v>
      </c>
      <c r="H176" s="525" t="s">
        <v>627</v>
      </c>
      <c r="I176" s="406">
        <v>-61</v>
      </c>
      <c r="J176" s="525" t="s">
        <v>691</v>
      </c>
    </row>
    <row r="177" spans="1:10" ht="15" customHeight="1">
      <c r="A177" s="299" t="s">
        <v>25</v>
      </c>
      <c r="B177" s="124">
        <v>0</v>
      </c>
      <c r="C177" s="124">
        <v>0</v>
      </c>
      <c r="D177" s="124">
        <v>0</v>
      </c>
      <c r="E177" s="124">
        <v>0</v>
      </c>
      <c r="F177" s="124">
        <v>0</v>
      </c>
      <c r="G177" s="404">
        <v>0</v>
      </c>
      <c r="H177" s="525" t="s">
        <v>414</v>
      </c>
      <c r="I177" s="406">
        <v>0</v>
      </c>
      <c r="J177" s="525" t="s">
        <v>414</v>
      </c>
    </row>
    <row r="178" spans="1:10" ht="15" customHeight="1">
      <c r="A178" s="299" t="s">
        <v>208</v>
      </c>
      <c r="B178" s="124">
        <v>486</v>
      </c>
      <c r="C178" s="124">
        <v>465</v>
      </c>
      <c r="D178" s="124">
        <v>447</v>
      </c>
      <c r="E178" s="124">
        <v>434</v>
      </c>
      <c r="F178" s="124">
        <v>453.5</v>
      </c>
      <c r="G178" s="406">
        <v>19.5</v>
      </c>
      <c r="H178" s="525" t="s">
        <v>568</v>
      </c>
      <c r="I178" s="406">
        <v>-32.5</v>
      </c>
      <c r="J178" s="525" t="s">
        <v>414</v>
      </c>
    </row>
    <row r="179" spans="1:10" ht="15" customHeight="1">
      <c r="A179" s="112"/>
      <c r="B179" s="108"/>
      <c r="C179" s="108"/>
      <c r="D179" s="108"/>
      <c r="E179" s="108"/>
      <c r="F179" s="108"/>
      <c r="G179" s="404"/>
      <c r="H179" s="525"/>
      <c r="I179" s="404"/>
      <c r="J179" s="525"/>
    </row>
    <row r="180" spans="1:10" ht="15" customHeight="1">
      <c r="A180" s="113" t="s">
        <v>271</v>
      </c>
      <c r="B180" s="120"/>
      <c r="C180" s="120"/>
      <c r="D180" s="120"/>
      <c r="E180" s="120"/>
      <c r="F180" s="120"/>
      <c r="G180" s="404"/>
      <c r="H180" s="525"/>
      <c r="I180" s="404"/>
      <c r="J180" s="525"/>
    </row>
    <row r="181" spans="1:10" ht="15" customHeight="1">
      <c r="A181" s="184" t="s">
        <v>6</v>
      </c>
      <c r="B181" s="115">
        <v>5</v>
      </c>
      <c r="C181" s="115">
        <v>4</v>
      </c>
      <c r="D181" s="115">
        <v>4</v>
      </c>
      <c r="E181" s="115">
        <v>8</v>
      </c>
      <c r="F181" s="115">
        <v>15</v>
      </c>
      <c r="G181" s="404">
        <v>7</v>
      </c>
      <c r="H181" s="525" t="s">
        <v>416</v>
      </c>
      <c r="I181" s="404">
        <v>10</v>
      </c>
      <c r="J181" s="525" t="s">
        <v>416</v>
      </c>
    </row>
    <row r="182" spans="1:10" ht="15" customHeight="1">
      <c r="A182" s="184" t="s">
        <v>7</v>
      </c>
      <c r="B182" s="115">
        <v>169</v>
      </c>
      <c r="C182" s="115">
        <v>205</v>
      </c>
      <c r="D182" s="115">
        <v>163</v>
      </c>
      <c r="E182" s="115">
        <v>179</v>
      </c>
      <c r="F182" s="115">
        <v>173</v>
      </c>
      <c r="G182" s="404">
        <v>-6</v>
      </c>
      <c r="H182" s="525" t="s">
        <v>414</v>
      </c>
      <c r="I182" s="404">
        <v>4</v>
      </c>
      <c r="J182" s="525" t="s">
        <v>414</v>
      </c>
    </row>
    <row r="183" spans="1:10" ht="15" customHeight="1">
      <c r="A183" s="184" t="s">
        <v>8</v>
      </c>
      <c r="B183" s="115">
        <v>79</v>
      </c>
      <c r="C183" s="115">
        <v>85</v>
      </c>
      <c r="D183" s="115">
        <v>75</v>
      </c>
      <c r="E183" s="115">
        <v>79</v>
      </c>
      <c r="F183" s="115">
        <v>92</v>
      </c>
      <c r="G183" s="404">
        <v>13</v>
      </c>
      <c r="H183" s="525" t="s">
        <v>414</v>
      </c>
      <c r="I183" s="404">
        <v>13</v>
      </c>
      <c r="J183" s="525" t="s">
        <v>414</v>
      </c>
    </row>
    <row r="184" spans="1:10" ht="15" customHeight="1">
      <c r="A184" s="184" t="s">
        <v>9</v>
      </c>
      <c r="B184" s="115">
        <v>7</v>
      </c>
      <c r="C184" s="115">
        <v>13</v>
      </c>
      <c r="D184" s="115">
        <v>6</v>
      </c>
      <c r="E184" s="115">
        <v>10</v>
      </c>
      <c r="F184" s="115">
        <v>6</v>
      </c>
      <c r="G184" s="404">
        <v>-4</v>
      </c>
      <c r="H184" s="525" t="s">
        <v>416</v>
      </c>
      <c r="I184" s="404">
        <v>-1</v>
      </c>
      <c r="J184" s="525" t="s">
        <v>416</v>
      </c>
    </row>
    <row r="185" spans="1:10" ht="15" customHeight="1">
      <c r="A185" s="184" t="s">
        <v>10</v>
      </c>
      <c r="B185" s="115">
        <v>15</v>
      </c>
      <c r="C185" s="115">
        <v>23</v>
      </c>
      <c r="D185" s="115">
        <v>22</v>
      </c>
      <c r="E185" s="115">
        <v>26</v>
      </c>
      <c r="F185" s="115">
        <v>33</v>
      </c>
      <c r="G185" s="404">
        <v>7</v>
      </c>
      <c r="H185" s="525" t="s">
        <v>414</v>
      </c>
      <c r="I185" s="404">
        <v>18</v>
      </c>
      <c r="J185" s="525" t="s">
        <v>416</v>
      </c>
    </row>
    <row r="186" spans="1:10" ht="15" customHeight="1">
      <c r="A186" s="184" t="s">
        <v>11</v>
      </c>
      <c r="B186" s="115">
        <v>177</v>
      </c>
      <c r="C186" s="115">
        <v>159</v>
      </c>
      <c r="D186" s="115">
        <v>187</v>
      </c>
      <c r="E186" s="115">
        <v>157</v>
      </c>
      <c r="F186" s="115">
        <v>109</v>
      </c>
      <c r="G186" s="404">
        <v>-48</v>
      </c>
      <c r="H186" s="525" t="s">
        <v>730</v>
      </c>
      <c r="I186" s="404">
        <v>-68</v>
      </c>
      <c r="J186" s="525" t="s">
        <v>731</v>
      </c>
    </row>
    <row r="187" spans="1:10" ht="15" customHeight="1">
      <c r="A187" s="184" t="s">
        <v>12</v>
      </c>
      <c r="B187" s="115">
        <v>231</v>
      </c>
      <c r="C187" s="115">
        <v>217</v>
      </c>
      <c r="D187" s="115">
        <v>183</v>
      </c>
      <c r="E187" s="115">
        <v>169</v>
      </c>
      <c r="F187" s="115">
        <v>195</v>
      </c>
      <c r="G187" s="404">
        <v>26</v>
      </c>
      <c r="H187" s="525" t="s">
        <v>414</v>
      </c>
      <c r="I187" s="404">
        <v>-36</v>
      </c>
      <c r="J187" s="525" t="s">
        <v>414</v>
      </c>
    </row>
    <row r="188" spans="1:10" ht="15" customHeight="1">
      <c r="A188" s="184" t="s">
        <v>13</v>
      </c>
      <c r="B188" s="115">
        <v>24</v>
      </c>
      <c r="C188" s="115">
        <v>15</v>
      </c>
      <c r="D188" s="115">
        <v>16</v>
      </c>
      <c r="E188" s="115">
        <v>18</v>
      </c>
      <c r="F188" s="115">
        <v>16</v>
      </c>
      <c r="G188" s="404">
        <v>-2</v>
      </c>
      <c r="H188" s="525" t="s">
        <v>416</v>
      </c>
      <c r="I188" s="404">
        <v>-8</v>
      </c>
      <c r="J188" s="525" t="s">
        <v>416</v>
      </c>
    </row>
    <row r="189" spans="1:10" ht="18.75" customHeight="1">
      <c r="A189" s="184" t="s">
        <v>14</v>
      </c>
      <c r="B189" s="115">
        <v>4</v>
      </c>
      <c r="C189" s="115">
        <v>4</v>
      </c>
      <c r="D189" s="115">
        <v>5</v>
      </c>
      <c r="E189" s="115">
        <v>1</v>
      </c>
      <c r="F189" s="115">
        <v>5</v>
      </c>
      <c r="G189" s="404">
        <v>4</v>
      </c>
      <c r="H189" s="525" t="s">
        <v>416</v>
      </c>
      <c r="I189" s="404">
        <v>1</v>
      </c>
      <c r="J189" s="525" t="s">
        <v>416</v>
      </c>
    </row>
    <row r="190" spans="1:10" ht="15" customHeight="1">
      <c r="A190" s="184" t="s">
        <v>15</v>
      </c>
      <c r="B190" s="115">
        <v>162</v>
      </c>
      <c r="C190" s="115">
        <v>160</v>
      </c>
      <c r="D190" s="115">
        <v>91</v>
      </c>
      <c r="E190" s="115">
        <v>85</v>
      </c>
      <c r="F190" s="115">
        <v>72</v>
      </c>
      <c r="G190" s="404">
        <v>-13</v>
      </c>
      <c r="H190" s="525" t="s">
        <v>414</v>
      </c>
      <c r="I190" s="404">
        <v>-90</v>
      </c>
      <c r="J190" s="525" t="s">
        <v>732</v>
      </c>
    </row>
    <row r="191" spans="1:10" ht="15" customHeight="1">
      <c r="A191" s="184" t="s">
        <v>16</v>
      </c>
      <c r="B191" s="115">
        <v>32</v>
      </c>
      <c r="C191" s="115">
        <v>25</v>
      </c>
      <c r="D191" s="115">
        <v>24</v>
      </c>
      <c r="E191" s="115">
        <v>30</v>
      </c>
      <c r="F191" s="115">
        <v>29</v>
      </c>
      <c r="G191" s="404">
        <v>-1</v>
      </c>
      <c r="H191" s="525" t="s">
        <v>414</v>
      </c>
      <c r="I191" s="404">
        <v>-3</v>
      </c>
      <c r="J191" s="525" t="s">
        <v>414</v>
      </c>
    </row>
    <row r="192" spans="1:10" ht="15" customHeight="1">
      <c r="A192" s="184" t="s">
        <v>17</v>
      </c>
      <c r="B192" s="115">
        <v>6</v>
      </c>
      <c r="C192" s="115">
        <v>10</v>
      </c>
      <c r="D192" s="115">
        <v>7</v>
      </c>
      <c r="E192" s="115">
        <v>5</v>
      </c>
      <c r="F192" s="115">
        <v>8</v>
      </c>
      <c r="G192" s="404">
        <v>3</v>
      </c>
      <c r="H192" s="525" t="s">
        <v>416</v>
      </c>
      <c r="I192" s="404">
        <v>2</v>
      </c>
      <c r="J192" s="525" t="s">
        <v>416</v>
      </c>
    </row>
    <row r="193" spans="1:10" ht="15" customHeight="1">
      <c r="A193" s="184" t="s">
        <v>18</v>
      </c>
      <c r="B193" s="115">
        <v>12</v>
      </c>
      <c r="C193" s="115">
        <v>10</v>
      </c>
      <c r="D193" s="115">
        <v>9</v>
      </c>
      <c r="E193" s="115">
        <v>22</v>
      </c>
      <c r="F193" s="115">
        <v>12</v>
      </c>
      <c r="G193" s="404">
        <v>-10</v>
      </c>
      <c r="H193" s="525" t="s">
        <v>416</v>
      </c>
      <c r="I193" s="404">
        <v>0</v>
      </c>
      <c r="J193" s="525" t="s">
        <v>416</v>
      </c>
    </row>
    <row r="194" spans="1:10" ht="15" customHeight="1">
      <c r="A194" s="184" t="s">
        <v>19</v>
      </c>
      <c r="B194" s="115">
        <v>1</v>
      </c>
      <c r="C194" s="115">
        <v>2</v>
      </c>
      <c r="D194" s="115">
        <v>0</v>
      </c>
      <c r="E194" s="115">
        <v>1</v>
      </c>
      <c r="F194" s="115">
        <v>0</v>
      </c>
      <c r="G194" s="404">
        <v>-1</v>
      </c>
      <c r="H194" s="525" t="s">
        <v>416</v>
      </c>
      <c r="I194" s="404">
        <v>-1</v>
      </c>
      <c r="J194" s="525" t="s">
        <v>416</v>
      </c>
    </row>
    <row r="195" spans="1:10" ht="15" customHeight="1">
      <c r="A195" s="184" t="s">
        <v>20</v>
      </c>
      <c r="B195" s="115">
        <v>22</v>
      </c>
      <c r="C195" s="115">
        <v>22</v>
      </c>
      <c r="D195" s="115">
        <v>23</v>
      </c>
      <c r="E195" s="115">
        <v>21</v>
      </c>
      <c r="F195" s="115">
        <v>23</v>
      </c>
      <c r="G195" s="404">
        <v>2</v>
      </c>
      <c r="H195" s="525" t="s">
        <v>414</v>
      </c>
      <c r="I195" s="404">
        <v>1</v>
      </c>
      <c r="J195" s="525" t="s">
        <v>414</v>
      </c>
    </row>
    <row r="196" spans="1:10" ht="15" customHeight="1">
      <c r="A196" s="184" t="s">
        <v>21</v>
      </c>
      <c r="B196" s="115">
        <v>0</v>
      </c>
      <c r="C196" s="115">
        <v>1</v>
      </c>
      <c r="D196" s="115">
        <v>0</v>
      </c>
      <c r="E196" s="115">
        <v>0</v>
      </c>
      <c r="F196" s="115">
        <v>1</v>
      </c>
      <c r="G196" s="404">
        <v>1</v>
      </c>
      <c r="H196" s="525" t="s">
        <v>416</v>
      </c>
      <c r="I196" s="404">
        <v>1</v>
      </c>
      <c r="J196" s="525" t="s">
        <v>416</v>
      </c>
    </row>
    <row r="197" spans="1:10" ht="15" customHeight="1">
      <c r="A197" s="183" t="s">
        <v>268</v>
      </c>
      <c r="B197" s="115">
        <v>946</v>
      </c>
      <c r="C197" s="115">
        <v>955</v>
      </c>
      <c r="D197" s="115">
        <v>815</v>
      </c>
      <c r="E197" s="115">
        <v>811</v>
      </c>
      <c r="F197" s="115">
        <v>789</v>
      </c>
      <c r="G197" s="404">
        <v>-22</v>
      </c>
      <c r="H197" s="525" t="s">
        <v>414</v>
      </c>
      <c r="I197" s="404">
        <v>-157</v>
      </c>
      <c r="J197" s="525" t="s">
        <v>536</v>
      </c>
    </row>
    <row r="198" spans="1:10" ht="15" customHeight="1">
      <c r="A198" s="112"/>
      <c r="B198" s="108"/>
      <c r="C198" s="108"/>
      <c r="D198" s="108"/>
      <c r="E198" s="108"/>
      <c r="F198" s="108"/>
      <c r="G198" s="404"/>
      <c r="H198" s="525"/>
      <c r="I198" s="404"/>
      <c r="J198" s="525"/>
    </row>
    <row r="199" spans="1:10" ht="15" customHeight="1">
      <c r="A199" s="113" t="s">
        <v>269</v>
      </c>
      <c r="B199" s="120"/>
      <c r="C199" s="120"/>
      <c r="D199" s="120"/>
      <c r="E199" s="120"/>
      <c r="F199" s="120"/>
      <c r="G199" s="404"/>
      <c r="H199" s="525"/>
      <c r="I199" s="404"/>
      <c r="J199" s="525"/>
    </row>
    <row r="200" spans="1:10" ht="15" customHeight="1">
      <c r="A200" s="520" t="s">
        <v>147</v>
      </c>
      <c r="B200" s="521">
        <v>732</v>
      </c>
      <c r="C200" s="521">
        <v>715</v>
      </c>
      <c r="D200" s="521">
        <v>655</v>
      </c>
      <c r="E200" s="521">
        <v>629</v>
      </c>
      <c r="F200" s="521">
        <v>592</v>
      </c>
      <c r="G200" s="522">
        <v>-37</v>
      </c>
      <c r="H200" s="531" t="s">
        <v>414</v>
      </c>
      <c r="I200" s="522">
        <v>-140</v>
      </c>
      <c r="J200" s="531" t="s">
        <v>733</v>
      </c>
    </row>
    <row r="201" spans="1:10" ht="15" customHeight="1">
      <c r="A201" s="121" t="s">
        <v>22</v>
      </c>
      <c r="B201" s="312">
        <v>23.1</v>
      </c>
      <c r="C201" s="312">
        <v>23.8</v>
      </c>
      <c r="D201" s="312">
        <v>23.7</v>
      </c>
      <c r="E201" s="312">
        <v>22.6</v>
      </c>
      <c r="F201" s="312">
        <v>22.5</v>
      </c>
      <c r="G201" s="407">
        <v>-0.1</v>
      </c>
      <c r="H201" s="528" t="s">
        <v>414</v>
      </c>
      <c r="I201" s="407">
        <v>-0.5</v>
      </c>
      <c r="J201" s="528" t="s">
        <v>414</v>
      </c>
    </row>
    <row r="202" spans="1:10" ht="15" customHeight="1">
      <c r="A202" s="390" t="s">
        <v>644</v>
      </c>
      <c r="B202" s="391">
        <v>77.400000000000006</v>
      </c>
      <c r="C202" s="391">
        <v>74.900000000000006</v>
      </c>
      <c r="D202" s="391">
        <v>80.400000000000006</v>
      </c>
      <c r="E202" s="391">
        <v>77.599999999999994</v>
      </c>
      <c r="F202" s="391">
        <v>75</v>
      </c>
      <c r="G202" s="408">
        <v>-2.5</v>
      </c>
      <c r="H202" s="529" t="s">
        <v>414</v>
      </c>
      <c r="I202" s="408">
        <v>-2.2999999999999998</v>
      </c>
      <c r="J202" s="529" t="s">
        <v>414</v>
      </c>
    </row>
    <row r="203" spans="1:10" ht="15" customHeight="1">
      <c r="A203" s="520" t="s">
        <v>246</v>
      </c>
      <c r="B203" s="521">
        <v>2</v>
      </c>
      <c r="C203" s="521">
        <v>0</v>
      </c>
      <c r="D203" s="521">
        <v>1</v>
      </c>
      <c r="E203" s="521">
        <v>0</v>
      </c>
      <c r="F203" s="521">
        <v>0</v>
      </c>
      <c r="G203" s="522">
        <v>0</v>
      </c>
      <c r="H203" s="531" t="s">
        <v>416</v>
      </c>
      <c r="I203" s="522">
        <v>-2</v>
      </c>
      <c r="J203" s="531" t="s">
        <v>416</v>
      </c>
    </row>
    <row r="204" spans="1:10" ht="15" customHeight="1">
      <c r="A204" s="121" t="s">
        <v>22</v>
      </c>
      <c r="B204" s="312">
        <v>10.5</v>
      </c>
      <c r="C204" s="312">
        <v>0</v>
      </c>
      <c r="D204" s="312">
        <v>14</v>
      </c>
      <c r="E204" s="312">
        <v>0</v>
      </c>
      <c r="F204" s="312">
        <v>0</v>
      </c>
      <c r="G204" s="407">
        <v>0</v>
      </c>
      <c r="H204" s="528" t="s">
        <v>414</v>
      </c>
      <c r="I204" s="407">
        <v>-10.5</v>
      </c>
      <c r="J204" s="528" t="s">
        <v>414</v>
      </c>
    </row>
    <row r="205" spans="1:10" ht="15" customHeight="1">
      <c r="A205" s="390" t="s">
        <v>646</v>
      </c>
      <c r="B205" s="391">
        <v>0.2</v>
      </c>
      <c r="C205" s="391">
        <v>0</v>
      </c>
      <c r="D205" s="391">
        <v>0.1</v>
      </c>
      <c r="E205" s="391">
        <v>0</v>
      </c>
      <c r="F205" s="391">
        <v>0</v>
      </c>
      <c r="G205" s="408">
        <v>0</v>
      </c>
      <c r="H205" s="529" t="s">
        <v>414</v>
      </c>
      <c r="I205" s="408">
        <v>-0.2</v>
      </c>
      <c r="J205" s="529" t="s">
        <v>414</v>
      </c>
    </row>
    <row r="206" spans="1:10" ht="15" customHeight="1">
      <c r="A206" s="184" t="s">
        <v>616</v>
      </c>
      <c r="B206" s="115">
        <v>168</v>
      </c>
      <c r="C206" s="115">
        <v>208</v>
      </c>
      <c r="D206" s="115">
        <v>141</v>
      </c>
      <c r="E206" s="115">
        <v>167</v>
      </c>
      <c r="F206" s="115">
        <v>186</v>
      </c>
      <c r="G206" s="404">
        <v>19</v>
      </c>
      <c r="H206" s="527" t="s">
        <v>414</v>
      </c>
      <c r="I206" s="404">
        <v>18</v>
      </c>
      <c r="J206" s="527" t="s">
        <v>414</v>
      </c>
    </row>
    <row r="207" spans="1:10" ht="15" customHeight="1">
      <c r="A207" s="390" t="s">
        <v>641</v>
      </c>
      <c r="B207" s="391">
        <v>17.8</v>
      </c>
      <c r="C207" s="391">
        <v>21.8</v>
      </c>
      <c r="D207" s="391">
        <v>17.3</v>
      </c>
      <c r="E207" s="391">
        <v>20.6</v>
      </c>
      <c r="F207" s="391">
        <v>23.6</v>
      </c>
      <c r="G207" s="408">
        <v>3</v>
      </c>
      <c r="H207" s="529" t="s">
        <v>414</v>
      </c>
      <c r="I207" s="408">
        <v>5.8</v>
      </c>
      <c r="J207" s="529" t="s">
        <v>734</v>
      </c>
    </row>
    <row r="208" spans="1:10" ht="15" customHeight="1">
      <c r="A208" s="167" t="s">
        <v>617</v>
      </c>
      <c r="B208" s="115">
        <v>38</v>
      </c>
      <c r="C208" s="115">
        <v>28</v>
      </c>
      <c r="D208" s="115">
        <v>14</v>
      </c>
      <c r="E208" s="115">
        <v>12</v>
      </c>
      <c r="F208" s="115">
        <v>8</v>
      </c>
      <c r="G208" s="404">
        <v>-4</v>
      </c>
      <c r="H208" s="527" t="s">
        <v>416</v>
      </c>
      <c r="I208" s="404">
        <v>-30</v>
      </c>
      <c r="J208" s="527" t="s">
        <v>416</v>
      </c>
    </row>
    <row r="209" spans="1:10" ht="15" customHeight="1">
      <c r="A209" s="167" t="s">
        <v>23</v>
      </c>
      <c r="B209" s="115">
        <v>0</v>
      </c>
      <c r="C209" s="115">
        <v>1</v>
      </c>
      <c r="D209" s="115">
        <v>0</v>
      </c>
      <c r="E209" s="115">
        <v>0</v>
      </c>
      <c r="F209" s="115">
        <v>1</v>
      </c>
      <c r="G209" s="404">
        <v>1</v>
      </c>
      <c r="H209" s="527" t="s">
        <v>416</v>
      </c>
      <c r="I209" s="404">
        <v>1</v>
      </c>
      <c r="J209" s="527" t="s">
        <v>416</v>
      </c>
    </row>
    <row r="210" spans="1:10" ht="15" customHeight="1">
      <c r="A210" s="167" t="s">
        <v>409</v>
      </c>
      <c r="B210" s="115">
        <v>6</v>
      </c>
      <c r="C210" s="115">
        <v>3</v>
      </c>
      <c r="D210" s="115">
        <v>4</v>
      </c>
      <c r="E210" s="115">
        <v>3</v>
      </c>
      <c r="F210" s="115">
        <v>2</v>
      </c>
      <c r="G210" s="404">
        <v>-1</v>
      </c>
      <c r="H210" s="527" t="s">
        <v>416</v>
      </c>
      <c r="I210" s="404">
        <v>-4</v>
      </c>
      <c r="J210" s="527" t="s">
        <v>416</v>
      </c>
    </row>
    <row r="211" spans="1:10" ht="15" customHeight="1">
      <c r="A211" s="517" t="s">
        <v>268</v>
      </c>
      <c r="B211" s="518">
        <v>946</v>
      </c>
      <c r="C211" s="518">
        <v>955</v>
      </c>
      <c r="D211" s="518">
        <v>815</v>
      </c>
      <c r="E211" s="518">
        <v>811</v>
      </c>
      <c r="F211" s="518">
        <v>789</v>
      </c>
      <c r="G211" s="519">
        <v>-22</v>
      </c>
      <c r="H211" s="530" t="s">
        <v>414</v>
      </c>
      <c r="I211" s="519">
        <v>-157</v>
      </c>
      <c r="J211" s="530" t="s">
        <v>536</v>
      </c>
    </row>
    <row r="212" spans="1:10" s="321" customFormat="1" ht="15" customHeight="1">
      <c r="A212" s="112"/>
      <c r="B212" s="108"/>
      <c r="C212" s="108"/>
      <c r="D212" s="108"/>
      <c r="E212" s="108"/>
      <c r="F212" s="108"/>
      <c r="G212" s="404"/>
      <c r="H212" s="527"/>
      <c r="I212" s="404"/>
      <c r="J212" s="527"/>
    </row>
    <row r="213" spans="1:10" ht="49.5" customHeight="1">
      <c r="A213" s="110" t="s">
        <v>316</v>
      </c>
      <c r="B213" s="111" t="str">
        <f>'Table Of Contents'!$C$4</f>
        <v>July 2017 to June 2018</v>
      </c>
      <c r="C213" s="111" t="str">
        <f>'Table Of Contents'!$D$4</f>
        <v>July 2018 to June 2019</v>
      </c>
      <c r="D213" s="111" t="str">
        <f>'Table Of Contents'!$E$4</f>
        <v>July 2019 to June 2020</v>
      </c>
      <c r="E213" s="111" t="str">
        <f>'Table Of Contents'!$F$4</f>
        <v>July 2020 to June 2021</v>
      </c>
      <c r="F213" s="111" t="str">
        <f>'Table Of Contents'!$G$4</f>
        <v>July 2021 to June 2022</v>
      </c>
      <c r="G213" s="545" t="s">
        <v>410</v>
      </c>
      <c r="H213" s="545" t="s">
        <v>411</v>
      </c>
      <c r="I213" s="545" t="s">
        <v>412</v>
      </c>
      <c r="J213" s="545" t="s">
        <v>413</v>
      </c>
    </row>
    <row r="214" spans="1:10" s="321" customFormat="1" ht="15" customHeight="1">
      <c r="A214" s="154"/>
      <c r="B214" s="155"/>
      <c r="C214" s="155"/>
      <c r="D214" s="155"/>
      <c r="E214" s="155"/>
      <c r="F214" s="155"/>
      <c r="G214" s="404"/>
      <c r="H214" s="525"/>
      <c r="I214" s="404"/>
      <c r="J214" s="525"/>
    </row>
    <row r="215" spans="1:10" ht="15" customHeight="1">
      <c r="A215" s="113" t="s">
        <v>479</v>
      </c>
      <c r="B215" s="115">
        <v>27232</v>
      </c>
      <c r="C215" s="115">
        <v>27936</v>
      </c>
      <c r="D215" s="115">
        <v>26428</v>
      </c>
      <c r="E215" s="115">
        <v>32276</v>
      </c>
      <c r="F215" s="115">
        <v>29917</v>
      </c>
      <c r="G215" s="404">
        <v>-2359</v>
      </c>
      <c r="H215" s="525" t="s">
        <v>414</v>
      </c>
      <c r="I215" s="404">
        <v>2685</v>
      </c>
      <c r="J215" s="525" t="s">
        <v>602</v>
      </c>
    </row>
    <row r="216" spans="1:10" ht="15" customHeight="1">
      <c r="A216" s="113"/>
      <c r="B216" s="155"/>
      <c r="C216" s="155"/>
      <c r="D216" s="155"/>
      <c r="E216" s="155"/>
      <c r="F216" s="155"/>
      <c r="G216" s="404"/>
      <c r="H216" s="525"/>
      <c r="I216" s="404"/>
      <c r="J216" s="525"/>
    </row>
    <row r="217" spans="1:10" ht="15" customHeight="1">
      <c r="A217" s="113" t="s">
        <v>265</v>
      </c>
      <c r="B217" s="108"/>
      <c r="C217" s="108"/>
      <c r="D217" s="108"/>
      <c r="E217" s="108"/>
      <c r="F217" s="108"/>
      <c r="G217" s="404"/>
      <c r="H217" s="525"/>
      <c r="I217" s="404"/>
      <c r="J217" s="525"/>
    </row>
    <row r="218" spans="1:10" ht="15" customHeight="1">
      <c r="A218" s="184" t="s">
        <v>222</v>
      </c>
      <c r="B218" s="115">
        <v>20203</v>
      </c>
      <c r="C218" s="115">
        <v>20718</v>
      </c>
      <c r="D218" s="115">
        <v>19701</v>
      </c>
      <c r="E218" s="115">
        <v>23892</v>
      </c>
      <c r="F218" s="115">
        <v>22006</v>
      </c>
      <c r="G218" s="404">
        <v>-1886</v>
      </c>
      <c r="H218" s="525" t="s">
        <v>414</v>
      </c>
      <c r="I218" s="404">
        <v>1803</v>
      </c>
      <c r="J218" s="525" t="s">
        <v>608</v>
      </c>
    </row>
    <row r="219" spans="1:10" ht="15" customHeight="1">
      <c r="A219" s="184" t="s">
        <v>223</v>
      </c>
      <c r="B219" s="115">
        <v>7027</v>
      </c>
      <c r="C219" s="115">
        <v>7212</v>
      </c>
      <c r="D219" s="115">
        <v>6726</v>
      </c>
      <c r="E219" s="115">
        <v>8382</v>
      </c>
      <c r="F219" s="115">
        <v>7910</v>
      </c>
      <c r="G219" s="404">
        <v>-472</v>
      </c>
      <c r="H219" s="525" t="s">
        <v>414</v>
      </c>
      <c r="I219" s="404">
        <v>883</v>
      </c>
      <c r="J219" s="525" t="s">
        <v>621</v>
      </c>
    </row>
    <row r="220" spans="1:10" ht="15" customHeight="1">
      <c r="A220" s="184" t="s">
        <v>279</v>
      </c>
      <c r="B220" s="115">
        <v>2</v>
      </c>
      <c r="C220" s="115">
        <v>6</v>
      </c>
      <c r="D220" s="115">
        <v>1</v>
      </c>
      <c r="E220" s="115">
        <v>2</v>
      </c>
      <c r="F220" s="115">
        <v>1</v>
      </c>
      <c r="G220" s="404">
        <v>-1</v>
      </c>
      <c r="H220" s="525" t="s">
        <v>416</v>
      </c>
      <c r="I220" s="404">
        <v>-1</v>
      </c>
      <c r="J220" s="525" t="s">
        <v>416</v>
      </c>
    </row>
    <row r="221" spans="1:10" ht="15" customHeight="1">
      <c r="A221" s="113"/>
      <c r="B221" s="115"/>
      <c r="C221" s="115"/>
      <c r="D221" s="115"/>
      <c r="E221" s="115"/>
      <c r="F221" s="115"/>
      <c r="G221" s="404"/>
      <c r="H221" s="525"/>
      <c r="I221" s="404"/>
      <c r="J221" s="525"/>
    </row>
    <row r="222" spans="1:10" ht="15" customHeight="1">
      <c r="A222" s="113" t="s">
        <v>264</v>
      </c>
      <c r="B222" s="115"/>
      <c r="C222" s="115"/>
      <c r="D222" s="115"/>
      <c r="E222" s="115"/>
      <c r="F222" s="115"/>
      <c r="G222" s="404"/>
      <c r="H222" s="525"/>
      <c r="I222" s="404"/>
      <c r="J222" s="525"/>
    </row>
    <row r="223" spans="1:10" ht="15" customHeight="1">
      <c r="A223" s="184" t="s">
        <v>224</v>
      </c>
      <c r="B223" s="115">
        <v>130</v>
      </c>
      <c r="C223" s="115">
        <v>107</v>
      </c>
      <c r="D223" s="115">
        <v>88</v>
      </c>
      <c r="E223" s="115">
        <v>85</v>
      </c>
      <c r="F223" s="115">
        <v>90</v>
      </c>
      <c r="G223" s="404">
        <v>5</v>
      </c>
      <c r="H223" s="525" t="s">
        <v>414</v>
      </c>
      <c r="I223" s="404">
        <v>-40</v>
      </c>
      <c r="J223" s="525" t="s">
        <v>735</v>
      </c>
    </row>
    <row r="224" spans="1:10" ht="19.5" customHeight="1">
      <c r="A224" s="184" t="s">
        <v>225</v>
      </c>
      <c r="B224" s="115">
        <v>27084</v>
      </c>
      <c r="C224" s="115">
        <v>27811</v>
      </c>
      <c r="D224" s="115">
        <v>26331</v>
      </c>
      <c r="E224" s="115">
        <v>32171</v>
      </c>
      <c r="F224" s="115">
        <v>29814</v>
      </c>
      <c r="G224" s="404">
        <v>-2357</v>
      </c>
      <c r="H224" s="525" t="s">
        <v>414</v>
      </c>
      <c r="I224" s="404">
        <v>2730</v>
      </c>
      <c r="J224" s="525" t="s">
        <v>602</v>
      </c>
    </row>
    <row r="225" spans="1:10" ht="15" customHeight="1">
      <c r="A225" s="184" t="s">
        <v>2</v>
      </c>
      <c r="B225" s="115">
        <v>18</v>
      </c>
      <c r="C225" s="115">
        <v>18</v>
      </c>
      <c r="D225" s="115">
        <v>9</v>
      </c>
      <c r="E225" s="115">
        <v>20</v>
      </c>
      <c r="F225" s="115">
        <v>13</v>
      </c>
      <c r="G225" s="404">
        <v>-7</v>
      </c>
      <c r="H225" s="525" t="s">
        <v>416</v>
      </c>
      <c r="I225" s="404">
        <v>-5</v>
      </c>
      <c r="J225" s="525" t="s">
        <v>416</v>
      </c>
    </row>
    <row r="226" spans="1:10" ht="15" customHeight="1">
      <c r="A226" s="116" t="s">
        <v>415</v>
      </c>
      <c r="B226" s="311">
        <v>32.9</v>
      </c>
      <c r="C226" s="311">
        <v>33.200000000000003</v>
      </c>
      <c r="D226" s="311">
        <v>33.5</v>
      </c>
      <c r="E226" s="311">
        <v>34</v>
      </c>
      <c r="F226" s="311">
        <v>34.4</v>
      </c>
      <c r="G226" s="405">
        <v>0.4</v>
      </c>
      <c r="H226" s="526" t="s">
        <v>611</v>
      </c>
      <c r="I226" s="405">
        <v>1.5</v>
      </c>
      <c r="J226" s="526" t="s">
        <v>611</v>
      </c>
    </row>
    <row r="227" spans="1:10" ht="15" customHeight="1">
      <c r="A227" s="184"/>
      <c r="B227" s="115"/>
      <c r="C227" s="115"/>
      <c r="D227" s="115"/>
      <c r="E227" s="115"/>
      <c r="F227" s="115"/>
      <c r="G227" s="404"/>
      <c r="H227" s="525"/>
      <c r="I227" s="404"/>
      <c r="J227" s="525"/>
    </row>
    <row r="228" spans="1:10" s="321" customFormat="1" ht="15" customHeight="1">
      <c r="A228" s="113" t="s">
        <v>226</v>
      </c>
      <c r="B228" s="115"/>
      <c r="C228" s="115"/>
      <c r="D228" s="115"/>
      <c r="E228" s="115"/>
      <c r="F228" s="115"/>
      <c r="G228" s="404"/>
      <c r="H228" s="525"/>
      <c r="I228" s="404"/>
      <c r="J228" s="525"/>
    </row>
    <row r="229" spans="1:10" ht="15" customHeight="1">
      <c r="A229" s="116" t="s">
        <v>272</v>
      </c>
      <c r="B229" s="117">
        <v>24485</v>
      </c>
      <c r="C229" s="117">
        <v>25284</v>
      </c>
      <c r="D229" s="117">
        <v>24068</v>
      </c>
      <c r="E229" s="117">
        <v>29294</v>
      </c>
      <c r="F229" s="117">
        <v>27200</v>
      </c>
      <c r="G229" s="404">
        <v>-2094</v>
      </c>
      <c r="H229" s="525" t="s">
        <v>414</v>
      </c>
      <c r="I229" s="404">
        <v>2715</v>
      </c>
      <c r="J229" s="525" t="s">
        <v>612</v>
      </c>
    </row>
    <row r="230" spans="1:10" ht="15" customHeight="1">
      <c r="A230" s="116" t="s">
        <v>273</v>
      </c>
      <c r="B230" s="118">
        <v>89.9</v>
      </c>
      <c r="C230" s="118">
        <v>90.5</v>
      </c>
      <c r="D230" s="118">
        <v>91.1</v>
      </c>
      <c r="E230" s="118">
        <v>90.8</v>
      </c>
      <c r="F230" s="118">
        <v>90.9</v>
      </c>
      <c r="G230" s="405">
        <v>0.2</v>
      </c>
      <c r="H230" s="526" t="s">
        <v>414</v>
      </c>
      <c r="I230" s="405">
        <v>1</v>
      </c>
      <c r="J230" s="526" t="s">
        <v>414</v>
      </c>
    </row>
    <row r="231" spans="1:10" ht="22.5" customHeight="1">
      <c r="A231" s="116"/>
      <c r="B231" s="118"/>
      <c r="C231" s="118"/>
      <c r="D231" s="118"/>
      <c r="E231" s="118"/>
      <c r="F231" s="118"/>
      <c r="G231" s="404"/>
      <c r="H231" s="525"/>
      <c r="I231" s="404"/>
      <c r="J231" s="525"/>
    </row>
    <row r="232" spans="1:10" ht="15" customHeight="1">
      <c r="A232" s="113" t="s">
        <v>384</v>
      </c>
      <c r="B232" s="115"/>
      <c r="C232" s="115"/>
      <c r="D232" s="115"/>
      <c r="E232" s="115"/>
      <c r="F232" s="115"/>
      <c r="G232" s="404"/>
      <c r="H232" s="525"/>
      <c r="I232" s="404"/>
      <c r="J232" s="525"/>
    </row>
    <row r="233" spans="1:10" ht="22.5" customHeight="1">
      <c r="A233" s="184" t="s">
        <v>3</v>
      </c>
      <c r="B233" s="115">
        <v>2213</v>
      </c>
      <c r="C233" s="115">
        <v>2299</v>
      </c>
      <c r="D233" s="115">
        <v>2509</v>
      </c>
      <c r="E233" s="115">
        <v>2728</v>
      </c>
      <c r="F233" s="115">
        <v>2402</v>
      </c>
      <c r="G233" s="404">
        <v>-326</v>
      </c>
      <c r="H233" s="525" t="s">
        <v>711</v>
      </c>
      <c r="I233" s="404">
        <v>189</v>
      </c>
      <c r="J233" s="525" t="s">
        <v>564</v>
      </c>
    </row>
    <row r="234" spans="1:10" ht="15" customHeight="1">
      <c r="A234" s="184" t="s">
        <v>486</v>
      </c>
      <c r="B234" s="115">
        <v>3697</v>
      </c>
      <c r="C234" s="115">
        <v>3834</v>
      </c>
      <c r="D234" s="115">
        <v>3790</v>
      </c>
      <c r="E234" s="115">
        <v>3673</v>
      </c>
      <c r="F234" s="115">
        <v>3705</v>
      </c>
      <c r="G234" s="409">
        <v>32</v>
      </c>
      <c r="H234" s="525" t="s">
        <v>414</v>
      </c>
      <c r="I234" s="409">
        <v>8</v>
      </c>
      <c r="J234" s="525" t="s">
        <v>414</v>
      </c>
    </row>
    <row r="235" spans="1:10" ht="15" customHeight="1">
      <c r="A235" s="184" t="s">
        <v>537</v>
      </c>
      <c r="B235" s="115">
        <v>815</v>
      </c>
      <c r="C235" s="115">
        <v>792</v>
      </c>
      <c r="D235" s="115">
        <v>798</v>
      </c>
      <c r="E235" s="115">
        <v>812</v>
      </c>
      <c r="F235" s="115">
        <v>653</v>
      </c>
      <c r="G235" s="404">
        <v>-159</v>
      </c>
      <c r="H235" s="525" t="s">
        <v>414</v>
      </c>
      <c r="I235" s="404">
        <v>-162</v>
      </c>
      <c r="J235" s="525" t="s">
        <v>544</v>
      </c>
    </row>
    <row r="236" spans="1:10" ht="15" customHeight="1">
      <c r="A236" s="184" t="s">
        <v>4</v>
      </c>
      <c r="B236" s="115">
        <v>6784</v>
      </c>
      <c r="C236" s="115">
        <v>7315</v>
      </c>
      <c r="D236" s="115">
        <v>6915</v>
      </c>
      <c r="E236" s="115">
        <v>8858</v>
      </c>
      <c r="F236" s="115">
        <v>7889</v>
      </c>
      <c r="G236" s="404">
        <v>-969</v>
      </c>
      <c r="H236" s="525" t="s">
        <v>414</v>
      </c>
      <c r="I236" s="404">
        <v>1105</v>
      </c>
      <c r="J236" s="525" t="s">
        <v>549</v>
      </c>
    </row>
    <row r="237" spans="1:10" ht="15" customHeight="1">
      <c r="A237" s="184" t="s">
        <v>5</v>
      </c>
      <c r="B237" s="115">
        <v>13723</v>
      </c>
      <c r="C237" s="115">
        <v>13696</v>
      </c>
      <c r="D237" s="115">
        <v>12416</v>
      </c>
      <c r="E237" s="115">
        <v>16205</v>
      </c>
      <c r="F237" s="115">
        <v>15268</v>
      </c>
      <c r="G237" s="404">
        <v>-937</v>
      </c>
      <c r="H237" s="525" t="s">
        <v>414</v>
      </c>
      <c r="I237" s="404">
        <v>1545</v>
      </c>
      <c r="J237" s="525" t="s">
        <v>612</v>
      </c>
    </row>
    <row r="238" spans="1:10" ht="15" customHeight="1">
      <c r="A238" s="183" t="s">
        <v>36</v>
      </c>
      <c r="B238" s="115">
        <v>27232</v>
      </c>
      <c r="C238" s="115">
        <v>27936</v>
      </c>
      <c r="D238" s="115">
        <v>26428</v>
      </c>
      <c r="E238" s="115">
        <v>32276</v>
      </c>
      <c r="F238" s="115">
        <v>29917</v>
      </c>
      <c r="G238" s="404">
        <v>-2359</v>
      </c>
      <c r="H238" s="525" t="s">
        <v>414</v>
      </c>
      <c r="I238" s="404">
        <v>2685</v>
      </c>
      <c r="J238" s="525" t="s">
        <v>602</v>
      </c>
    </row>
    <row r="239" spans="1:10" ht="15" customHeight="1">
      <c r="A239" s="116" t="s">
        <v>493</v>
      </c>
      <c r="B239" s="118">
        <v>13.6</v>
      </c>
      <c r="C239" s="118">
        <v>13.7</v>
      </c>
      <c r="D239" s="118">
        <v>14.3</v>
      </c>
      <c r="E239" s="118">
        <v>11.4</v>
      </c>
      <c r="F239" s="118">
        <v>12.4</v>
      </c>
      <c r="G239" s="405">
        <v>1</v>
      </c>
      <c r="H239" s="526" t="s">
        <v>414</v>
      </c>
      <c r="I239" s="405">
        <v>-1.2</v>
      </c>
      <c r="J239" s="526" t="s">
        <v>631</v>
      </c>
    </row>
    <row r="240" spans="1:10" ht="15" customHeight="1">
      <c r="A240" s="184"/>
      <c r="B240" s="115"/>
      <c r="C240" s="115"/>
      <c r="D240" s="115"/>
      <c r="E240" s="115"/>
      <c r="F240" s="115"/>
      <c r="G240" s="404"/>
      <c r="H240" s="525"/>
      <c r="I240" s="404"/>
      <c r="J240" s="525"/>
    </row>
    <row r="241" spans="1:10" ht="15" customHeight="1">
      <c r="A241" s="113" t="s">
        <v>487</v>
      </c>
      <c r="B241" s="123"/>
      <c r="C241" s="120"/>
      <c r="D241" s="120"/>
      <c r="E241" s="120"/>
      <c r="F241" s="120"/>
      <c r="G241" s="404"/>
      <c r="H241" s="525"/>
      <c r="I241" s="404"/>
      <c r="J241" s="525"/>
    </row>
    <row r="242" spans="1:10" ht="15" customHeight="1">
      <c r="A242" s="184" t="s">
        <v>209</v>
      </c>
      <c r="B242" s="124">
        <v>37</v>
      </c>
      <c r="C242" s="124">
        <v>36</v>
      </c>
      <c r="D242" s="124">
        <v>36</v>
      </c>
      <c r="E242" s="124">
        <v>43</v>
      </c>
      <c r="F242" s="124">
        <v>34</v>
      </c>
      <c r="G242" s="406">
        <v>-9</v>
      </c>
      <c r="H242" s="525" t="s">
        <v>736</v>
      </c>
      <c r="I242" s="406">
        <v>-3</v>
      </c>
      <c r="J242" s="525" t="s">
        <v>414</v>
      </c>
    </row>
    <row r="243" spans="1:10" s="321" customFormat="1" ht="15" customHeight="1">
      <c r="A243" s="184" t="s">
        <v>26</v>
      </c>
      <c r="B243" s="124">
        <v>63</v>
      </c>
      <c r="C243" s="124">
        <v>63</v>
      </c>
      <c r="D243" s="124">
        <v>64</v>
      </c>
      <c r="E243" s="124">
        <v>60</v>
      </c>
      <c r="F243" s="124">
        <v>56</v>
      </c>
      <c r="G243" s="406">
        <v>-4</v>
      </c>
      <c r="H243" s="525" t="s">
        <v>414</v>
      </c>
      <c r="I243" s="406">
        <v>-7</v>
      </c>
      <c r="J243" s="525" t="s">
        <v>540</v>
      </c>
    </row>
    <row r="244" spans="1:10" ht="15" customHeight="1">
      <c r="A244" s="184" t="s">
        <v>208</v>
      </c>
      <c r="B244" s="124">
        <v>121</v>
      </c>
      <c r="C244" s="124">
        <v>119</v>
      </c>
      <c r="D244" s="124">
        <v>128</v>
      </c>
      <c r="E244" s="124">
        <v>133</v>
      </c>
      <c r="F244" s="124">
        <v>116</v>
      </c>
      <c r="G244" s="406">
        <v>-17</v>
      </c>
      <c r="H244" s="525" t="s">
        <v>679</v>
      </c>
      <c r="I244" s="406">
        <v>-5</v>
      </c>
      <c r="J244" s="525" t="s">
        <v>414</v>
      </c>
    </row>
    <row r="245" spans="1:10" ht="15" customHeight="1">
      <c r="A245" s="184" t="s">
        <v>427</v>
      </c>
      <c r="B245" s="124">
        <v>211</v>
      </c>
      <c r="C245" s="124">
        <v>217</v>
      </c>
      <c r="D245" s="124">
        <v>223</v>
      </c>
      <c r="E245" s="124">
        <v>261</v>
      </c>
      <c r="F245" s="124">
        <v>252.5</v>
      </c>
      <c r="G245" s="406">
        <v>-8.5</v>
      </c>
      <c r="H245" s="525" t="s">
        <v>414</v>
      </c>
      <c r="I245" s="406">
        <v>41.5</v>
      </c>
      <c r="J245" s="525" t="s">
        <v>546</v>
      </c>
    </row>
    <row r="246" spans="1:10" ht="15" customHeight="1">
      <c r="A246" s="112"/>
      <c r="B246" s="108"/>
      <c r="C246" s="108"/>
      <c r="D246" s="108"/>
      <c r="E246" s="108"/>
      <c r="F246" s="108"/>
      <c r="G246" s="404"/>
      <c r="H246" s="525"/>
      <c r="I246" s="404"/>
      <c r="J246" s="525"/>
    </row>
    <row r="247" spans="1:10" ht="15" customHeight="1">
      <c r="A247" s="113" t="s">
        <v>271</v>
      </c>
      <c r="B247" s="120"/>
      <c r="C247" s="120"/>
      <c r="D247" s="120"/>
      <c r="E247" s="120"/>
      <c r="F247" s="120"/>
      <c r="G247" s="404"/>
      <c r="H247" s="525"/>
      <c r="I247" s="404"/>
      <c r="J247" s="525"/>
    </row>
    <row r="248" spans="1:10" ht="15" customHeight="1">
      <c r="A248" s="184" t="s">
        <v>6</v>
      </c>
      <c r="B248" s="115">
        <v>1</v>
      </c>
      <c r="C248" s="115">
        <v>0</v>
      </c>
      <c r="D248" s="115">
        <v>0</v>
      </c>
      <c r="E248" s="115">
        <v>0</v>
      </c>
      <c r="F248" s="115">
        <v>2</v>
      </c>
      <c r="G248" s="404">
        <v>2</v>
      </c>
      <c r="H248" s="525" t="s">
        <v>416</v>
      </c>
      <c r="I248" s="404">
        <v>1</v>
      </c>
      <c r="J248" s="525" t="s">
        <v>416</v>
      </c>
    </row>
    <row r="249" spans="1:10" ht="15" customHeight="1">
      <c r="A249" s="184" t="s">
        <v>7</v>
      </c>
      <c r="B249" s="115">
        <v>4429</v>
      </c>
      <c r="C249" s="115">
        <v>4616</v>
      </c>
      <c r="D249" s="115">
        <v>4478</v>
      </c>
      <c r="E249" s="115">
        <v>5910</v>
      </c>
      <c r="F249" s="115">
        <v>5605</v>
      </c>
      <c r="G249" s="404">
        <v>-305</v>
      </c>
      <c r="H249" s="525" t="s">
        <v>414</v>
      </c>
      <c r="I249" s="404">
        <v>1176</v>
      </c>
      <c r="J249" s="525" t="s">
        <v>642</v>
      </c>
    </row>
    <row r="250" spans="1:10" ht="15" customHeight="1">
      <c r="A250" s="184" t="s">
        <v>8</v>
      </c>
      <c r="B250" s="115">
        <v>84</v>
      </c>
      <c r="C250" s="115">
        <v>100</v>
      </c>
      <c r="D250" s="115">
        <v>105</v>
      </c>
      <c r="E250" s="115">
        <v>115</v>
      </c>
      <c r="F250" s="115">
        <v>106</v>
      </c>
      <c r="G250" s="404">
        <v>-9</v>
      </c>
      <c r="H250" s="525" t="s">
        <v>414</v>
      </c>
      <c r="I250" s="404">
        <v>22</v>
      </c>
      <c r="J250" s="525" t="s">
        <v>414</v>
      </c>
    </row>
    <row r="251" spans="1:10" ht="15" customHeight="1">
      <c r="A251" s="184" t="s">
        <v>9</v>
      </c>
      <c r="B251" s="115">
        <v>458</v>
      </c>
      <c r="C251" s="115">
        <v>462</v>
      </c>
      <c r="D251" s="115">
        <v>481</v>
      </c>
      <c r="E251" s="115">
        <v>565</v>
      </c>
      <c r="F251" s="115">
        <v>486</v>
      </c>
      <c r="G251" s="404">
        <v>-79</v>
      </c>
      <c r="H251" s="525" t="s">
        <v>682</v>
      </c>
      <c r="I251" s="404">
        <v>28</v>
      </c>
      <c r="J251" s="525" t="s">
        <v>414</v>
      </c>
    </row>
    <row r="252" spans="1:10" ht="15" customHeight="1">
      <c r="A252" s="184" t="s">
        <v>10</v>
      </c>
      <c r="B252" s="115">
        <v>208</v>
      </c>
      <c r="C252" s="115">
        <v>206</v>
      </c>
      <c r="D252" s="115">
        <v>184</v>
      </c>
      <c r="E252" s="115">
        <v>242</v>
      </c>
      <c r="F252" s="115">
        <v>189</v>
      </c>
      <c r="G252" s="404">
        <v>-53</v>
      </c>
      <c r="H252" s="525" t="s">
        <v>737</v>
      </c>
      <c r="I252" s="404">
        <v>-19</v>
      </c>
      <c r="J252" s="525" t="s">
        <v>414</v>
      </c>
    </row>
    <row r="253" spans="1:10" ht="15" customHeight="1">
      <c r="A253" s="184" t="s">
        <v>11</v>
      </c>
      <c r="B253" s="115">
        <v>21</v>
      </c>
      <c r="C253" s="115">
        <v>35</v>
      </c>
      <c r="D253" s="115">
        <v>60</v>
      </c>
      <c r="E253" s="115">
        <v>42</v>
      </c>
      <c r="F253" s="115">
        <v>42</v>
      </c>
      <c r="G253" s="404">
        <v>0</v>
      </c>
      <c r="H253" s="525" t="s">
        <v>414</v>
      </c>
      <c r="I253" s="404">
        <v>21</v>
      </c>
      <c r="J253" s="525" t="s">
        <v>738</v>
      </c>
    </row>
    <row r="254" spans="1:10" ht="15" customHeight="1">
      <c r="A254" s="184" t="s">
        <v>12</v>
      </c>
      <c r="B254" s="115">
        <v>576</v>
      </c>
      <c r="C254" s="115">
        <v>605</v>
      </c>
      <c r="D254" s="115">
        <v>614</v>
      </c>
      <c r="E254" s="115">
        <v>565</v>
      </c>
      <c r="F254" s="115">
        <v>589</v>
      </c>
      <c r="G254" s="404">
        <v>24</v>
      </c>
      <c r="H254" s="525" t="s">
        <v>414</v>
      </c>
      <c r="I254" s="404">
        <v>13</v>
      </c>
      <c r="J254" s="525" t="s">
        <v>414</v>
      </c>
    </row>
    <row r="255" spans="1:10" ht="15" customHeight="1">
      <c r="A255" s="184" t="s">
        <v>13</v>
      </c>
      <c r="B255" s="115">
        <v>2351</v>
      </c>
      <c r="C255" s="115">
        <v>2645</v>
      </c>
      <c r="D255" s="115">
        <v>2685</v>
      </c>
      <c r="E255" s="115">
        <v>2730</v>
      </c>
      <c r="F255" s="115">
        <v>2557</v>
      </c>
      <c r="G255" s="404">
        <v>-173</v>
      </c>
      <c r="H255" s="525" t="s">
        <v>414</v>
      </c>
      <c r="I255" s="404">
        <v>206</v>
      </c>
      <c r="J255" s="525" t="s">
        <v>414</v>
      </c>
    </row>
    <row r="256" spans="1:10" ht="15" customHeight="1">
      <c r="A256" s="184" t="s">
        <v>14</v>
      </c>
      <c r="B256" s="115">
        <v>633</v>
      </c>
      <c r="C256" s="115">
        <v>624</v>
      </c>
      <c r="D256" s="115">
        <v>668</v>
      </c>
      <c r="E256" s="115">
        <v>639</v>
      </c>
      <c r="F256" s="115">
        <v>601</v>
      </c>
      <c r="G256" s="404">
        <v>-38</v>
      </c>
      <c r="H256" s="525" t="s">
        <v>414</v>
      </c>
      <c r="I256" s="404">
        <v>-32</v>
      </c>
      <c r="J256" s="525" t="s">
        <v>414</v>
      </c>
    </row>
    <row r="257" spans="1:10" ht="15" customHeight="1">
      <c r="A257" s="184" t="s">
        <v>15</v>
      </c>
      <c r="B257" s="115">
        <v>2262</v>
      </c>
      <c r="C257" s="115">
        <v>2402</v>
      </c>
      <c r="D257" s="115">
        <v>2523</v>
      </c>
      <c r="E257" s="115">
        <v>3206</v>
      </c>
      <c r="F257" s="115">
        <v>2572</v>
      </c>
      <c r="G257" s="404">
        <v>-634</v>
      </c>
      <c r="H257" s="525" t="s">
        <v>414</v>
      </c>
      <c r="I257" s="404">
        <v>310</v>
      </c>
      <c r="J257" s="525" t="s">
        <v>571</v>
      </c>
    </row>
    <row r="258" spans="1:10" ht="15" customHeight="1">
      <c r="A258" s="184" t="s">
        <v>16</v>
      </c>
      <c r="B258" s="115">
        <v>626</v>
      </c>
      <c r="C258" s="115">
        <v>703</v>
      </c>
      <c r="D258" s="115">
        <v>819</v>
      </c>
      <c r="E258" s="115">
        <v>1043</v>
      </c>
      <c r="F258" s="115">
        <v>842</v>
      </c>
      <c r="G258" s="404">
        <v>-201</v>
      </c>
      <c r="H258" s="525" t="s">
        <v>739</v>
      </c>
      <c r="I258" s="404">
        <v>216</v>
      </c>
      <c r="J258" s="525" t="s">
        <v>740</v>
      </c>
    </row>
    <row r="259" spans="1:10" ht="15" customHeight="1">
      <c r="A259" s="184" t="s">
        <v>17</v>
      </c>
      <c r="B259" s="115">
        <v>882</v>
      </c>
      <c r="C259" s="115">
        <v>989</v>
      </c>
      <c r="D259" s="115">
        <v>858</v>
      </c>
      <c r="E259" s="115">
        <v>1145</v>
      </c>
      <c r="F259" s="115">
        <v>1005</v>
      </c>
      <c r="G259" s="404">
        <v>-140</v>
      </c>
      <c r="H259" s="525" t="s">
        <v>414</v>
      </c>
      <c r="I259" s="404">
        <v>123</v>
      </c>
      <c r="J259" s="525" t="s">
        <v>571</v>
      </c>
    </row>
    <row r="260" spans="1:10" ht="15" customHeight="1">
      <c r="A260" s="184" t="s">
        <v>18</v>
      </c>
      <c r="B260" s="115">
        <v>1213</v>
      </c>
      <c r="C260" s="115">
        <v>1254</v>
      </c>
      <c r="D260" s="115">
        <v>1154</v>
      </c>
      <c r="E260" s="115">
        <v>1307</v>
      </c>
      <c r="F260" s="115">
        <v>1212</v>
      </c>
      <c r="G260" s="404">
        <v>-95</v>
      </c>
      <c r="H260" s="525" t="s">
        <v>414</v>
      </c>
      <c r="I260" s="404">
        <v>-1</v>
      </c>
      <c r="J260" s="525" t="s">
        <v>414</v>
      </c>
    </row>
    <row r="261" spans="1:10" ht="15" customHeight="1">
      <c r="A261" s="184" t="s">
        <v>19</v>
      </c>
      <c r="B261" s="115">
        <v>5751</v>
      </c>
      <c r="C261" s="115">
        <v>5319</v>
      </c>
      <c r="D261" s="115">
        <v>4246</v>
      </c>
      <c r="E261" s="115">
        <v>6142</v>
      </c>
      <c r="F261" s="115">
        <v>5595</v>
      </c>
      <c r="G261" s="404">
        <v>-547</v>
      </c>
      <c r="H261" s="525" t="s">
        <v>414</v>
      </c>
      <c r="I261" s="404">
        <v>-156</v>
      </c>
      <c r="J261" s="525" t="s">
        <v>414</v>
      </c>
    </row>
    <row r="262" spans="1:10" ht="15" customHeight="1">
      <c r="A262" s="184" t="s">
        <v>20</v>
      </c>
      <c r="B262" s="115">
        <v>4816</v>
      </c>
      <c r="C262" s="115">
        <v>5156</v>
      </c>
      <c r="D262" s="115">
        <v>5027</v>
      </c>
      <c r="E262" s="115">
        <v>5377</v>
      </c>
      <c r="F262" s="115">
        <v>4975</v>
      </c>
      <c r="G262" s="404">
        <v>-402</v>
      </c>
      <c r="H262" s="525" t="s">
        <v>414</v>
      </c>
      <c r="I262" s="404">
        <v>159</v>
      </c>
      <c r="J262" s="525" t="s">
        <v>414</v>
      </c>
    </row>
    <row r="263" spans="1:10" ht="15" customHeight="1">
      <c r="A263" s="184" t="s">
        <v>21</v>
      </c>
      <c r="B263" s="115">
        <v>174</v>
      </c>
      <c r="C263" s="115">
        <v>168</v>
      </c>
      <c r="D263" s="115">
        <v>166</v>
      </c>
      <c r="E263" s="115">
        <v>266</v>
      </c>
      <c r="F263" s="115">
        <v>822</v>
      </c>
      <c r="G263" s="404">
        <v>556</v>
      </c>
      <c r="H263" s="525" t="s">
        <v>414</v>
      </c>
      <c r="I263" s="404">
        <v>648</v>
      </c>
      <c r="J263" s="525" t="s">
        <v>741</v>
      </c>
    </row>
    <row r="264" spans="1:10" ht="15" customHeight="1">
      <c r="A264" s="183" t="s">
        <v>268</v>
      </c>
      <c r="B264" s="115">
        <v>24485</v>
      </c>
      <c r="C264" s="115">
        <v>25284</v>
      </c>
      <c r="D264" s="115">
        <v>24068</v>
      </c>
      <c r="E264" s="115">
        <v>29294</v>
      </c>
      <c r="F264" s="115">
        <v>27200</v>
      </c>
      <c r="G264" s="404">
        <v>-2094</v>
      </c>
      <c r="H264" s="525" t="s">
        <v>414</v>
      </c>
      <c r="I264" s="404">
        <v>2715</v>
      </c>
      <c r="J264" s="525" t="s">
        <v>612</v>
      </c>
    </row>
    <row r="265" spans="1:10" ht="15" customHeight="1">
      <c r="A265" s="112"/>
      <c r="B265" s="108"/>
      <c r="C265" s="108"/>
      <c r="D265" s="108"/>
      <c r="E265" s="108"/>
      <c r="F265" s="108"/>
      <c r="G265" s="404"/>
      <c r="H265" s="525"/>
      <c r="I265" s="404"/>
      <c r="J265" s="525"/>
    </row>
    <row r="266" spans="1:10" ht="18.75" customHeight="1">
      <c r="A266" s="113" t="s">
        <v>269</v>
      </c>
      <c r="B266" s="115"/>
      <c r="C266" s="115"/>
      <c r="D266" s="115"/>
      <c r="E266" s="115"/>
      <c r="F266" s="115"/>
      <c r="G266" s="410"/>
      <c r="I266" s="410"/>
    </row>
    <row r="267" spans="1:10" ht="15" customHeight="1">
      <c r="A267" s="520" t="s">
        <v>147</v>
      </c>
      <c r="B267" s="521">
        <v>4712</v>
      </c>
      <c r="C267" s="521">
        <v>4337</v>
      </c>
      <c r="D267" s="521">
        <v>4319</v>
      </c>
      <c r="E267" s="521">
        <v>4423</v>
      </c>
      <c r="F267" s="521">
        <v>4129</v>
      </c>
      <c r="G267" s="522">
        <v>-294</v>
      </c>
      <c r="H267" s="531" t="s">
        <v>414</v>
      </c>
      <c r="I267" s="522">
        <v>-583</v>
      </c>
      <c r="J267" s="531" t="s">
        <v>522</v>
      </c>
    </row>
    <row r="268" spans="1:10" ht="15" customHeight="1">
      <c r="A268" s="121" t="s">
        <v>22</v>
      </c>
      <c r="B268" s="312">
        <v>5.5</v>
      </c>
      <c r="C268" s="312">
        <v>5.6</v>
      </c>
      <c r="D268" s="312">
        <v>5.7</v>
      </c>
      <c r="E268" s="312">
        <v>5.5</v>
      </c>
      <c r="F268" s="312">
        <v>5.4</v>
      </c>
      <c r="G268" s="407">
        <v>-0.1</v>
      </c>
      <c r="H268" s="528" t="s">
        <v>414</v>
      </c>
      <c r="I268" s="407">
        <v>-0.1</v>
      </c>
      <c r="J268" s="528" t="s">
        <v>414</v>
      </c>
    </row>
    <row r="269" spans="1:10" ht="15" customHeight="1">
      <c r="A269" s="390" t="s">
        <v>644</v>
      </c>
      <c r="B269" s="391">
        <v>19.2</v>
      </c>
      <c r="C269" s="391">
        <v>17.2</v>
      </c>
      <c r="D269" s="391">
        <v>17.899999999999999</v>
      </c>
      <c r="E269" s="391">
        <v>15.1</v>
      </c>
      <c r="F269" s="391">
        <v>15.2</v>
      </c>
      <c r="G269" s="408">
        <v>0.1</v>
      </c>
      <c r="H269" s="529" t="s">
        <v>414</v>
      </c>
      <c r="I269" s="408">
        <v>-4.0999999999999996</v>
      </c>
      <c r="J269" s="529" t="s">
        <v>530</v>
      </c>
    </row>
    <row r="270" spans="1:10" ht="15" customHeight="1">
      <c r="A270" s="520" t="s">
        <v>246</v>
      </c>
      <c r="B270" s="521">
        <v>1</v>
      </c>
      <c r="C270" s="521">
        <v>2</v>
      </c>
      <c r="D270" s="521">
        <v>0</v>
      </c>
      <c r="E270" s="521">
        <v>0</v>
      </c>
      <c r="F270" s="521">
        <v>1</v>
      </c>
      <c r="G270" s="522">
        <v>1</v>
      </c>
      <c r="H270" s="531" t="s">
        <v>416</v>
      </c>
      <c r="I270" s="522">
        <v>0</v>
      </c>
      <c r="J270" s="531" t="s">
        <v>416</v>
      </c>
    </row>
    <row r="271" spans="1:10" ht="15" customHeight="1">
      <c r="A271" s="121" t="s">
        <v>22</v>
      </c>
      <c r="B271" s="312">
        <v>6</v>
      </c>
      <c r="C271" s="312">
        <v>6.6</v>
      </c>
      <c r="D271" s="312">
        <v>0</v>
      </c>
      <c r="E271" s="312">
        <v>0</v>
      </c>
      <c r="F271" s="312">
        <v>5.4</v>
      </c>
      <c r="G271" s="407">
        <v>5.4</v>
      </c>
      <c r="H271" s="528" t="s">
        <v>414</v>
      </c>
      <c r="I271" s="407">
        <v>-0.6</v>
      </c>
      <c r="J271" s="528" t="s">
        <v>414</v>
      </c>
    </row>
    <row r="272" spans="1:10" ht="15" customHeight="1">
      <c r="A272" s="390" t="s">
        <v>646</v>
      </c>
      <c r="B272" s="391">
        <v>0</v>
      </c>
      <c r="C272" s="391">
        <v>0</v>
      </c>
      <c r="D272" s="391">
        <v>0</v>
      </c>
      <c r="E272" s="391">
        <v>0</v>
      </c>
      <c r="F272" s="391">
        <v>0</v>
      </c>
      <c r="G272" s="408">
        <v>0</v>
      </c>
      <c r="H272" s="529" t="s">
        <v>414</v>
      </c>
      <c r="I272" s="408">
        <v>0</v>
      </c>
      <c r="J272" s="529" t="s">
        <v>414</v>
      </c>
    </row>
    <row r="273" spans="1:10" ht="15" customHeight="1">
      <c r="A273" s="184" t="s">
        <v>616</v>
      </c>
      <c r="B273" s="115">
        <v>4799</v>
      </c>
      <c r="C273" s="115">
        <v>6874</v>
      </c>
      <c r="D273" s="115">
        <v>6684</v>
      </c>
      <c r="E273" s="115">
        <v>7409</v>
      </c>
      <c r="F273" s="115">
        <v>6407</v>
      </c>
      <c r="G273" s="404">
        <v>-1002</v>
      </c>
      <c r="H273" s="527" t="s">
        <v>625</v>
      </c>
      <c r="I273" s="404">
        <v>1608</v>
      </c>
      <c r="J273" s="527" t="s">
        <v>550</v>
      </c>
    </row>
    <row r="274" spans="1:10" ht="15" customHeight="1">
      <c r="A274" s="390" t="s">
        <v>641</v>
      </c>
      <c r="B274" s="391">
        <v>19.600000000000001</v>
      </c>
      <c r="C274" s="391">
        <v>27.2</v>
      </c>
      <c r="D274" s="391">
        <v>27.8</v>
      </c>
      <c r="E274" s="391">
        <v>25.3</v>
      </c>
      <c r="F274" s="391">
        <v>23.6</v>
      </c>
      <c r="G274" s="408">
        <v>-1.7</v>
      </c>
      <c r="H274" s="529" t="s">
        <v>414</v>
      </c>
      <c r="I274" s="408">
        <v>4</v>
      </c>
      <c r="J274" s="529" t="s">
        <v>414</v>
      </c>
    </row>
    <row r="275" spans="1:10" ht="15" customHeight="1">
      <c r="A275" s="167" t="s">
        <v>617</v>
      </c>
      <c r="B275" s="115">
        <v>5322</v>
      </c>
      <c r="C275" s="115">
        <v>4775</v>
      </c>
      <c r="D275" s="115">
        <v>3860</v>
      </c>
      <c r="E275" s="115">
        <v>4860</v>
      </c>
      <c r="F275" s="115">
        <v>4389</v>
      </c>
      <c r="G275" s="404">
        <v>-471</v>
      </c>
      <c r="H275" s="527" t="s">
        <v>414</v>
      </c>
      <c r="I275" s="404">
        <v>-933</v>
      </c>
      <c r="J275" s="527" t="s">
        <v>659</v>
      </c>
    </row>
    <row r="276" spans="1:10" ht="15" customHeight="1">
      <c r="A276" s="167" t="s">
        <v>23</v>
      </c>
      <c r="B276" s="115">
        <v>7530</v>
      </c>
      <c r="C276" s="115">
        <v>7233</v>
      </c>
      <c r="D276" s="115">
        <v>6993</v>
      </c>
      <c r="E276" s="115">
        <v>10328</v>
      </c>
      <c r="F276" s="115">
        <v>10134</v>
      </c>
      <c r="G276" s="404">
        <v>-194</v>
      </c>
      <c r="H276" s="527" t="s">
        <v>414</v>
      </c>
      <c r="I276" s="404">
        <v>2604</v>
      </c>
      <c r="J276" s="527" t="s">
        <v>740</v>
      </c>
    </row>
    <row r="277" spans="1:10" ht="15" customHeight="1">
      <c r="A277" s="167" t="s">
        <v>409</v>
      </c>
      <c r="B277" s="115">
        <v>2121</v>
      </c>
      <c r="C277" s="115">
        <v>2063</v>
      </c>
      <c r="D277" s="115">
        <v>2212</v>
      </c>
      <c r="E277" s="115">
        <v>2274</v>
      </c>
      <c r="F277" s="115">
        <v>2140</v>
      </c>
      <c r="G277" s="404">
        <v>-134</v>
      </c>
      <c r="H277" s="527" t="s">
        <v>414</v>
      </c>
      <c r="I277" s="404">
        <v>19</v>
      </c>
      <c r="J277" s="527" t="s">
        <v>414</v>
      </c>
    </row>
    <row r="278" spans="1:10" ht="15" customHeight="1">
      <c r="A278" s="517" t="s">
        <v>268</v>
      </c>
      <c r="B278" s="518">
        <v>24485</v>
      </c>
      <c r="C278" s="518">
        <v>25284</v>
      </c>
      <c r="D278" s="518">
        <v>24068</v>
      </c>
      <c r="E278" s="518">
        <v>29294</v>
      </c>
      <c r="F278" s="518">
        <v>27200</v>
      </c>
      <c r="G278" s="519">
        <v>-2094</v>
      </c>
      <c r="H278" s="530" t="s">
        <v>414</v>
      </c>
      <c r="I278" s="519">
        <v>2715</v>
      </c>
      <c r="J278" s="530" t="s">
        <v>612</v>
      </c>
    </row>
    <row r="279" spans="1:10" ht="15" customHeight="1">
      <c r="A279" s="112"/>
      <c r="B279" s="108"/>
      <c r="C279" s="108"/>
      <c r="D279" s="108"/>
      <c r="E279" s="108"/>
      <c r="F279" s="108"/>
      <c r="G279" s="410"/>
      <c r="I279" s="410"/>
    </row>
    <row r="280" spans="1:10" ht="49.5" customHeight="1">
      <c r="A280" s="110" t="s">
        <v>318</v>
      </c>
      <c r="B280" s="111" t="str">
        <f>'Table Of Contents'!$C$4</f>
        <v>July 2017 to June 2018</v>
      </c>
      <c r="C280" s="111" t="str">
        <f>'Table Of Contents'!$D$4</f>
        <v>July 2018 to June 2019</v>
      </c>
      <c r="D280" s="111" t="str">
        <f>'Table Of Contents'!$E$4</f>
        <v>July 2019 to June 2020</v>
      </c>
      <c r="E280" s="111" t="str">
        <f>'Table Of Contents'!$F$4</f>
        <v>July 2020 to June 2021</v>
      </c>
      <c r="F280" s="111" t="str">
        <f>'Table Of Contents'!$G$4</f>
        <v>July 2021 to June 2022</v>
      </c>
      <c r="G280" s="545" t="s">
        <v>410</v>
      </c>
      <c r="H280" s="545" t="s">
        <v>411</v>
      </c>
      <c r="I280" s="545" t="s">
        <v>412</v>
      </c>
      <c r="J280" s="545" t="s">
        <v>413</v>
      </c>
    </row>
    <row r="281" spans="1:10" ht="15" customHeight="1">
      <c r="A281" s="154"/>
      <c r="B281" s="155"/>
      <c r="C281" s="155"/>
      <c r="D281" s="155"/>
      <c r="E281" s="155"/>
      <c r="F281" s="155"/>
      <c r="G281" s="410"/>
      <c r="I281" s="410"/>
    </row>
    <row r="282" spans="1:10" ht="15" customHeight="1">
      <c r="A282" s="113" t="s">
        <v>479</v>
      </c>
      <c r="B282" s="115">
        <v>3248</v>
      </c>
      <c r="C282" s="115">
        <v>3055</v>
      </c>
      <c r="D282" s="115">
        <v>2708</v>
      </c>
      <c r="E282" s="115">
        <v>2704</v>
      </c>
      <c r="F282" s="115">
        <v>2533</v>
      </c>
      <c r="G282" s="404">
        <v>-171</v>
      </c>
      <c r="H282" s="527" t="s">
        <v>414</v>
      </c>
      <c r="I282" s="404">
        <v>-715</v>
      </c>
      <c r="J282" s="527" t="s">
        <v>693</v>
      </c>
    </row>
    <row r="283" spans="1:10" ht="15" customHeight="1">
      <c r="A283" s="113"/>
      <c r="B283" s="155"/>
      <c r="C283" s="155"/>
      <c r="D283" s="155"/>
      <c r="E283" s="155"/>
      <c r="F283" s="155"/>
      <c r="G283" s="404"/>
      <c r="H283" s="527"/>
      <c r="I283" s="404"/>
      <c r="J283" s="527"/>
    </row>
    <row r="284" spans="1:10" ht="15" customHeight="1">
      <c r="A284" s="113" t="s">
        <v>265</v>
      </c>
      <c r="B284" s="108"/>
      <c r="C284" s="108"/>
      <c r="D284" s="108"/>
      <c r="E284" s="108"/>
      <c r="F284" s="108"/>
      <c r="G284" s="404"/>
      <c r="H284" s="527"/>
      <c r="I284" s="404"/>
      <c r="J284" s="527"/>
    </row>
    <row r="285" spans="1:10" ht="15" customHeight="1">
      <c r="A285" s="184" t="s">
        <v>222</v>
      </c>
      <c r="B285" s="115">
        <v>2479</v>
      </c>
      <c r="C285" s="115">
        <v>2304</v>
      </c>
      <c r="D285" s="115">
        <v>2086</v>
      </c>
      <c r="E285" s="115">
        <v>2062</v>
      </c>
      <c r="F285" s="115">
        <v>1937</v>
      </c>
      <c r="G285" s="404">
        <v>-125</v>
      </c>
      <c r="H285" s="527" t="s">
        <v>414</v>
      </c>
      <c r="I285" s="404">
        <v>-542</v>
      </c>
      <c r="J285" s="527" t="s">
        <v>693</v>
      </c>
    </row>
    <row r="286" spans="1:10" s="321" customFormat="1" ht="15" customHeight="1">
      <c r="A286" s="184" t="s">
        <v>223</v>
      </c>
      <c r="B286" s="115">
        <v>769</v>
      </c>
      <c r="C286" s="115">
        <v>751</v>
      </c>
      <c r="D286" s="115">
        <v>622</v>
      </c>
      <c r="E286" s="115">
        <v>642</v>
      </c>
      <c r="F286" s="115">
        <v>596</v>
      </c>
      <c r="G286" s="404">
        <v>-46</v>
      </c>
      <c r="H286" s="527" t="s">
        <v>414</v>
      </c>
      <c r="I286" s="404">
        <v>-173</v>
      </c>
      <c r="J286" s="527" t="s">
        <v>547</v>
      </c>
    </row>
    <row r="287" spans="1:10" ht="15" customHeight="1">
      <c r="A287" s="113"/>
      <c r="B287" s="128"/>
      <c r="C287" s="128"/>
      <c r="D287" s="128"/>
      <c r="E287" s="128"/>
      <c r="F287" s="128"/>
      <c r="G287" s="404"/>
      <c r="H287" s="527"/>
      <c r="I287" s="404"/>
      <c r="J287" s="527"/>
    </row>
    <row r="288" spans="1:10" s="321" customFormat="1" ht="15" customHeight="1">
      <c r="A288" s="113" t="s">
        <v>264</v>
      </c>
      <c r="B288" s="115"/>
      <c r="C288" s="115"/>
      <c r="D288" s="115"/>
      <c r="E288" s="115"/>
      <c r="F288" s="115"/>
      <c r="G288" s="404"/>
      <c r="H288" s="527"/>
      <c r="I288" s="404"/>
      <c r="J288" s="527"/>
    </row>
    <row r="289" spans="1:10" ht="15" customHeight="1">
      <c r="A289" s="184" t="s">
        <v>224</v>
      </c>
      <c r="B289" s="115">
        <v>2752</v>
      </c>
      <c r="C289" s="115">
        <v>2525</v>
      </c>
      <c r="D289" s="115">
        <v>2243</v>
      </c>
      <c r="E289" s="115">
        <v>2237</v>
      </c>
      <c r="F289" s="115">
        <v>2142</v>
      </c>
      <c r="G289" s="404">
        <v>-95</v>
      </c>
      <c r="H289" s="527" t="s">
        <v>414</v>
      </c>
      <c r="I289" s="404">
        <v>-610</v>
      </c>
      <c r="J289" s="527" t="s">
        <v>561</v>
      </c>
    </row>
    <row r="290" spans="1:10" ht="15" customHeight="1">
      <c r="A290" s="184" t="s">
        <v>225</v>
      </c>
      <c r="B290" s="115">
        <v>486</v>
      </c>
      <c r="C290" s="115">
        <v>511</v>
      </c>
      <c r="D290" s="115">
        <v>460</v>
      </c>
      <c r="E290" s="115">
        <v>464</v>
      </c>
      <c r="F290" s="115">
        <v>385</v>
      </c>
      <c r="G290" s="404">
        <v>-79</v>
      </c>
      <c r="H290" s="527" t="s">
        <v>414</v>
      </c>
      <c r="I290" s="404">
        <v>-101</v>
      </c>
      <c r="J290" s="527" t="s">
        <v>713</v>
      </c>
    </row>
    <row r="291" spans="1:10" ht="15" customHeight="1">
      <c r="A291" s="184" t="s">
        <v>2</v>
      </c>
      <c r="B291" s="124">
        <v>10</v>
      </c>
      <c r="C291" s="124">
        <v>19</v>
      </c>
      <c r="D291" s="124">
        <v>5</v>
      </c>
      <c r="E291" s="124">
        <v>3</v>
      </c>
      <c r="F291" s="124">
        <v>6</v>
      </c>
      <c r="G291" s="404">
        <v>3</v>
      </c>
      <c r="H291" s="527" t="s">
        <v>416</v>
      </c>
      <c r="I291" s="404">
        <v>-4</v>
      </c>
      <c r="J291" s="527" t="s">
        <v>416</v>
      </c>
    </row>
    <row r="292" spans="1:10" ht="15" customHeight="1">
      <c r="A292" s="116" t="s">
        <v>415</v>
      </c>
      <c r="B292" s="311">
        <v>15.8</v>
      </c>
      <c r="C292" s="311">
        <v>15.9</v>
      </c>
      <c r="D292" s="311">
        <v>16</v>
      </c>
      <c r="E292" s="311">
        <v>16</v>
      </c>
      <c r="F292" s="311">
        <v>15.9</v>
      </c>
      <c r="G292" s="405">
        <v>0</v>
      </c>
      <c r="H292" s="535" t="s">
        <v>414</v>
      </c>
      <c r="I292" s="405">
        <v>0.1</v>
      </c>
      <c r="J292" s="535" t="s">
        <v>414</v>
      </c>
    </row>
    <row r="293" spans="1:10" ht="15" customHeight="1">
      <c r="A293" s="184"/>
      <c r="B293" s="115"/>
      <c r="C293" s="115"/>
      <c r="D293" s="115"/>
      <c r="E293" s="115"/>
      <c r="F293" s="115"/>
      <c r="G293" s="404"/>
      <c r="H293" s="527"/>
      <c r="I293" s="404"/>
      <c r="J293" s="527"/>
    </row>
    <row r="294" spans="1:10" ht="15" customHeight="1">
      <c r="A294" s="113" t="s">
        <v>226</v>
      </c>
      <c r="B294" s="128"/>
      <c r="C294" s="128"/>
      <c r="D294" s="128"/>
      <c r="E294" s="128"/>
      <c r="F294" s="128"/>
      <c r="G294" s="404"/>
      <c r="H294" s="527"/>
      <c r="I294" s="404"/>
      <c r="J294" s="527"/>
    </row>
    <row r="295" spans="1:10" ht="15" customHeight="1">
      <c r="A295" s="116" t="s">
        <v>272</v>
      </c>
      <c r="B295" s="117">
        <v>2742</v>
      </c>
      <c r="C295" s="117">
        <v>2533</v>
      </c>
      <c r="D295" s="117">
        <v>2262</v>
      </c>
      <c r="E295" s="117">
        <v>2144</v>
      </c>
      <c r="F295" s="117">
        <v>1945</v>
      </c>
      <c r="G295" s="404">
        <v>-199</v>
      </c>
      <c r="H295" s="527" t="s">
        <v>414</v>
      </c>
      <c r="I295" s="404">
        <v>-797</v>
      </c>
      <c r="J295" s="527" t="s">
        <v>635</v>
      </c>
    </row>
    <row r="296" spans="1:10" ht="15" customHeight="1">
      <c r="A296" s="116" t="s">
        <v>273</v>
      </c>
      <c r="B296" s="118">
        <v>84.4</v>
      </c>
      <c r="C296" s="118">
        <v>82.9</v>
      </c>
      <c r="D296" s="118">
        <v>83.5</v>
      </c>
      <c r="E296" s="118">
        <v>79.3</v>
      </c>
      <c r="F296" s="118">
        <v>76.8</v>
      </c>
      <c r="G296" s="406">
        <v>-2.5</v>
      </c>
      <c r="H296" s="527" t="s">
        <v>522</v>
      </c>
      <c r="I296" s="406">
        <v>-7.6</v>
      </c>
      <c r="J296" s="527" t="s">
        <v>631</v>
      </c>
    </row>
    <row r="297" spans="1:10" ht="15" customHeight="1">
      <c r="A297" s="184"/>
      <c r="B297" s="115"/>
      <c r="C297" s="115"/>
      <c r="D297" s="115"/>
      <c r="E297" s="115"/>
      <c r="F297" s="115"/>
      <c r="G297" s="404"/>
      <c r="H297" s="527"/>
      <c r="I297" s="404"/>
      <c r="J297" s="527"/>
    </row>
    <row r="298" spans="1:10" ht="15" customHeight="1">
      <c r="A298" s="113" t="s">
        <v>384</v>
      </c>
      <c r="B298" s="128"/>
      <c r="C298" s="128"/>
      <c r="D298" s="128"/>
      <c r="E298" s="128"/>
      <c r="F298" s="128"/>
      <c r="G298" s="404"/>
      <c r="H298" s="527"/>
      <c r="I298" s="404"/>
      <c r="J298" s="527"/>
    </row>
    <row r="299" spans="1:10" ht="15" customHeight="1">
      <c r="A299" s="184" t="s">
        <v>3</v>
      </c>
      <c r="B299" s="115">
        <v>154</v>
      </c>
      <c r="C299" s="115">
        <v>156</v>
      </c>
      <c r="D299" s="115">
        <v>160</v>
      </c>
      <c r="E299" s="115">
        <v>112</v>
      </c>
      <c r="F299" s="115">
        <v>78</v>
      </c>
      <c r="G299" s="404">
        <v>-34</v>
      </c>
      <c r="H299" s="527" t="s">
        <v>414</v>
      </c>
      <c r="I299" s="404">
        <v>-76</v>
      </c>
      <c r="J299" s="527" t="s">
        <v>742</v>
      </c>
    </row>
    <row r="300" spans="1:10" ht="15" customHeight="1">
      <c r="A300" s="184" t="s">
        <v>486</v>
      </c>
      <c r="B300" s="115">
        <v>455</v>
      </c>
      <c r="C300" s="115">
        <v>370</v>
      </c>
      <c r="D300" s="115">
        <v>338</v>
      </c>
      <c r="E300" s="115">
        <v>265</v>
      </c>
      <c r="F300" s="115">
        <v>320</v>
      </c>
      <c r="G300" s="404">
        <v>55</v>
      </c>
      <c r="H300" s="527" t="s">
        <v>743</v>
      </c>
      <c r="I300" s="404">
        <v>-135</v>
      </c>
      <c r="J300" s="527" t="s">
        <v>607</v>
      </c>
    </row>
    <row r="301" spans="1:10" ht="15" customHeight="1">
      <c r="A301" s="184" t="s">
        <v>537</v>
      </c>
      <c r="B301" s="115">
        <v>53</v>
      </c>
      <c r="C301" s="115">
        <v>46</v>
      </c>
      <c r="D301" s="115">
        <v>32</v>
      </c>
      <c r="E301" s="115">
        <v>32</v>
      </c>
      <c r="F301" s="115">
        <v>12</v>
      </c>
      <c r="G301" s="404">
        <v>-20</v>
      </c>
      <c r="H301" s="527" t="s">
        <v>416</v>
      </c>
      <c r="I301" s="404">
        <v>-41</v>
      </c>
      <c r="J301" s="527" t="s">
        <v>416</v>
      </c>
    </row>
    <row r="302" spans="1:10" s="321" customFormat="1" ht="15" customHeight="1">
      <c r="A302" s="184" t="s">
        <v>4</v>
      </c>
      <c r="B302" s="115">
        <v>1274</v>
      </c>
      <c r="C302" s="115">
        <v>1302</v>
      </c>
      <c r="D302" s="115">
        <v>1123</v>
      </c>
      <c r="E302" s="115">
        <v>1202</v>
      </c>
      <c r="F302" s="115">
        <v>1199</v>
      </c>
      <c r="G302" s="404">
        <v>-3</v>
      </c>
      <c r="H302" s="527" t="s">
        <v>414</v>
      </c>
      <c r="I302" s="404">
        <v>-75</v>
      </c>
      <c r="J302" s="527" t="s">
        <v>414</v>
      </c>
    </row>
    <row r="303" spans="1:10" ht="15" customHeight="1">
      <c r="A303" s="184" t="s">
        <v>5</v>
      </c>
      <c r="B303" s="115">
        <v>1312</v>
      </c>
      <c r="C303" s="115">
        <v>1181</v>
      </c>
      <c r="D303" s="115">
        <v>1055</v>
      </c>
      <c r="E303" s="115">
        <v>1093</v>
      </c>
      <c r="F303" s="115">
        <v>924</v>
      </c>
      <c r="G303" s="404">
        <v>-169</v>
      </c>
      <c r="H303" s="527" t="s">
        <v>414</v>
      </c>
      <c r="I303" s="404">
        <v>-388</v>
      </c>
      <c r="J303" s="527" t="s">
        <v>607</v>
      </c>
    </row>
    <row r="304" spans="1:10" ht="15" customHeight="1">
      <c r="A304" s="183" t="s">
        <v>36</v>
      </c>
      <c r="B304" s="115">
        <v>3248</v>
      </c>
      <c r="C304" s="115">
        <v>3055</v>
      </c>
      <c r="D304" s="115">
        <v>2708</v>
      </c>
      <c r="E304" s="115">
        <v>2704</v>
      </c>
      <c r="F304" s="115">
        <v>2533</v>
      </c>
      <c r="G304" s="404">
        <v>-171</v>
      </c>
      <c r="H304" s="527" t="s">
        <v>414</v>
      </c>
      <c r="I304" s="404">
        <v>-715</v>
      </c>
      <c r="J304" s="527" t="s">
        <v>693</v>
      </c>
    </row>
    <row r="305" spans="1:10" ht="15" customHeight="1">
      <c r="A305" s="116" t="s">
        <v>493</v>
      </c>
      <c r="B305" s="118">
        <v>14</v>
      </c>
      <c r="C305" s="118">
        <v>12.1</v>
      </c>
      <c r="D305" s="118">
        <v>12.5</v>
      </c>
      <c r="E305" s="118">
        <v>9.8000000000000007</v>
      </c>
      <c r="F305" s="118">
        <v>12.6</v>
      </c>
      <c r="G305" s="405">
        <v>2.8</v>
      </c>
      <c r="H305" s="535" t="s">
        <v>744</v>
      </c>
      <c r="I305" s="405">
        <v>-1.4</v>
      </c>
      <c r="J305" s="535" t="s">
        <v>745</v>
      </c>
    </row>
    <row r="306" spans="1:10" ht="15" customHeight="1">
      <c r="A306" s="112"/>
      <c r="B306" s="108"/>
      <c r="C306" s="108"/>
      <c r="D306" s="108"/>
      <c r="E306" s="108"/>
      <c r="F306" s="108"/>
      <c r="G306" s="404"/>
      <c r="H306" s="527"/>
      <c r="I306" s="404"/>
      <c r="J306" s="527"/>
    </row>
    <row r="307" spans="1:10" ht="22.5" customHeight="1">
      <c r="A307" s="113" t="s">
        <v>487</v>
      </c>
      <c r="B307" s="123"/>
      <c r="C307" s="120"/>
      <c r="D307" s="120"/>
      <c r="E307" s="120"/>
      <c r="F307" s="120"/>
      <c r="G307" s="404"/>
      <c r="H307" s="527"/>
      <c r="I307" s="404"/>
      <c r="J307" s="527"/>
    </row>
    <row r="308" spans="1:10" ht="15" customHeight="1">
      <c r="A308" s="184" t="s">
        <v>209</v>
      </c>
      <c r="B308" s="124">
        <v>36</v>
      </c>
      <c r="C308" s="124">
        <v>31</v>
      </c>
      <c r="D308" s="124">
        <v>29.5</v>
      </c>
      <c r="E308" s="124">
        <v>33</v>
      </c>
      <c r="F308" s="124">
        <v>29</v>
      </c>
      <c r="G308" s="406">
        <v>-4</v>
      </c>
      <c r="H308" s="527" t="s">
        <v>668</v>
      </c>
      <c r="I308" s="406">
        <v>-7</v>
      </c>
      <c r="J308" s="527" t="s">
        <v>414</v>
      </c>
    </row>
    <row r="309" spans="1:10" ht="15" customHeight="1">
      <c r="A309" s="184" t="s">
        <v>26</v>
      </c>
      <c r="B309" s="124">
        <v>96</v>
      </c>
      <c r="C309" s="124">
        <v>111</v>
      </c>
      <c r="D309" s="124">
        <v>107</v>
      </c>
      <c r="E309" s="124">
        <v>120</v>
      </c>
      <c r="F309" s="124">
        <v>112</v>
      </c>
      <c r="G309" s="406">
        <v>-8</v>
      </c>
      <c r="H309" s="527" t="s">
        <v>414</v>
      </c>
      <c r="I309" s="406">
        <v>16</v>
      </c>
      <c r="J309" s="527" t="s">
        <v>567</v>
      </c>
    </row>
    <row r="310" spans="1:10" ht="15" customHeight="1">
      <c r="A310" s="184" t="s">
        <v>208</v>
      </c>
      <c r="B310" s="124">
        <v>166</v>
      </c>
      <c r="C310" s="124">
        <v>180</v>
      </c>
      <c r="D310" s="124">
        <v>178</v>
      </c>
      <c r="E310" s="124">
        <v>195</v>
      </c>
      <c r="F310" s="124">
        <v>183</v>
      </c>
      <c r="G310" s="406">
        <v>-12</v>
      </c>
      <c r="H310" s="527" t="s">
        <v>547</v>
      </c>
      <c r="I310" s="406">
        <v>17</v>
      </c>
      <c r="J310" s="527" t="s">
        <v>414</v>
      </c>
    </row>
    <row r="311" spans="1:10" ht="15" customHeight="1">
      <c r="A311" s="112"/>
      <c r="B311" s="108"/>
      <c r="C311" s="108"/>
      <c r="D311" s="108"/>
      <c r="E311" s="108"/>
      <c r="F311" s="108"/>
      <c r="G311" s="404"/>
      <c r="H311" s="527"/>
      <c r="I311" s="404"/>
      <c r="J311" s="527"/>
    </row>
    <row r="312" spans="1:10" ht="15" customHeight="1">
      <c r="A312" s="113" t="s">
        <v>271</v>
      </c>
      <c r="B312" s="120"/>
      <c r="C312" s="120"/>
      <c r="D312" s="120"/>
      <c r="E312" s="120"/>
      <c r="F312" s="120"/>
      <c r="G312" s="404"/>
      <c r="H312" s="527"/>
      <c r="I312" s="404"/>
      <c r="J312" s="527"/>
    </row>
    <row r="313" spans="1:10" ht="15" customHeight="1">
      <c r="A313" s="184" t="s">
        <v>6</v>
      </c>
      <c r="B313" s="115">
        <v>0</v>
      </c>
      <c r="C313" s="115">
        <v>0</v>
      </c>
      <c r="D313" s="115">
        <v>0</v>
      </c>
      <c r="E313" s="115">
        <v>0</v>
      </c>
      <c r="F313" s="115">
        <v>0</v>
      </c>
      <c r="G313" s="404">
        <v>0</v>
      </c>
      <c r="H313" s="527" t="s">
        <v>416</v>
      </c>
      <c r="I313" s="404">
        <v>0</v>
      </c>
      <c r="J313" s="527" t="s">
        <v>416</v>
      </c>
    </row>
    <row r="314" spans="1:10" ht="15" customHeight="1">
      <c r="A314" s="184" t="s">
        <v>7</v>
      </c>
      <c r="B314" s="115">
        <v>555</v>
      </c>
      <c r="C314" s="115">
        <v>594</v>
      </c>
      <c r="D314" s="115">
        <v>524</v>
      </c>
      <c r="E314" s="115">
        <v>525</v>
      </c>
      <c r="F314" s="115">
        <v>486</v>
      </c>
      <c r="G314" s="404">
        <v>-39</v>
      </c>
      <c r="H314" s="527" t="s">
        <v>414</v>
      </c>
      <c r="I314" s="404">
        <v>-69</v>
      </c>
      <c r="J314" s="527" t="s">
        <v>562</v>
      </c>
    </row>
    <row r="315" spans="1:10" ht="15" customHeight="1">
      <c r="A315" s="184" t="s">
        <v>8</v>
      </c>
      <c r="B315" s="115">
        <v>25</v>
      </c>
      <c r="C315" s="115">
        <v>22</v>
      </c>
      <c r="D315" s="115">
        <v>33</v>
      </c>
      <c r="E315" s="115">
        <v>24</v>
      </c>
      <c r="F315" s="115">
        <v>27</v>
      </c>
      <c r="G315" s="404">
        <v>3</v>
      </c>
      <c r="H315" s="527" t="s">
        <v>414</v>
      </c>
      <c r="I315" s="404">
        <v>2</v>
      </c>
      <c r="J315" s="527" t="s">
        <v>414</v>
      </c>
    </row>
    <row r="316" spans="1:10" s="321" customFormat="1" ht="15" customHeight="1">
      <c r="A316" s="184" t="s">
        <v>9</v>
      </c>
      <c r="B316" s="115">
        <v>34</v>
      </c>
      <c r="C316" s="115">
        <v>32</v>
      </c>
      <c r="D316" s="115">
        <v>31</v>
      </c>
      <c r="E316" s="115">
        <v>31</v>
      </c>
      <c r="F316" s="115">
        <v>40</v>
      </c>
      <c r="G316" s="404">
        <v>9</v>
      </c>
      <c r="H316" s="527" t="s">
        <v>414</v>
      </c>
      <c r="I316" s="404">
        <v>6</v>
      </c>
      <c r="J316" s="527" t="s">
        <v>414</v>
      </c>
    </row>
    <row r="317" spans="1:10" ht="15" customHeight="1">
      <c r="A317" s="184" t="s">
        <v>10</v>
      </c>
      <c r="B317" s="115">
        <v>22</v>
      </c>
      <c r="C317" s="115">
        <v>19</v>
      </c>
      <c r="D317" s="115">
        <v>11</v>
      </c>
      <c r="E317" s="115">
        <v>13</v>
      </c>
      <c r="F317" s="115">
        <v>10</v>
      </c>
      <c r="G317" s="404">
        <v>-3</v>
      </c>
      <c r="H317" s="527" t="s">
        <v>416</v>
      </c>
      <c r="I317" s="404">
        <v>-12</v>
      </c>
      <c r="J317" s="527" t="s">
        <v>416</v>
      </c>
    </row>
    <row r="318" spans="1:10" ht="15" customHeight="1">
      <c r="A318" s="184" t="s">
        <v>11</v>
      </c>
      <c r="B318" s="115">
        <v>93</v>
      </c>
      <c r="C318" s="115">
        <v>85</v>
      </c>
      <c r="D318" s="115">
        <v>94</v>
      </c>
      <c r="E318" s="115">
        <v>117</v>
      </c>
      <c r="F318" s="115">
        <v>83</v>
      </c>
      <c r="G318" s="404">
        <v>-34</v>
      </c>
      <c r="H318" s="527" t="s">
        <v>746</v>
      </c>
      <c r="I318" s="404">
        <v>-10</v>
      </c>
      <c r="J318" s="527" t="s">
        <v>414</v>
      </c>
    </row>
    <row r="319" spans="1:10" ht="15" customHeight="1">
      <c r="A319" s="184" t="s">
        <v>12</v>
      </c>
      <c r="B319" s="115">
        <v>290</v>
      </c>
      <c r="C319" s="115">
        <v>258</v>
      </c>
      <c r="D319" s="115">
        <v>208</v>
      </c>
      <c r="E319" s="115">
        <v>192</v>
      </c>
      <c r="F319" s="115">
        <v>213</v>
      </c>
      <c r="G319" s="404">
        <v>21</v>
      </c>
      <c r="H319" s="527" t="s">
        <v>414</v>
      </c>
      <c r="I319" s="404">
        <v>-77</v>
      </c>
      <c r="J319" s="527" t="s">
        <v>747</v>
      </c>
    </row>
    <row r="320" spans="1:10" ht="15" customHeight="1">
      <c r="A320" s="184" t="s">
        <v>13</v>
      </c>
      <c r="B320" s="115">
        <v>422</v>
      </c>
      <c r="C320" s="115">
        <v>399</v>
      </c>
      <c r="D320" s="115">
        <v>324</v>
      </c>
      <c r="E320" s="115">
        <v>320</v>
      </c>
      <c r="F320" s="115">
        <v>312</v>
      </c>
      <c r="G320" s="404">
        <v>-8</v>
      </c>
      <c r="H320" s="527" t="s">
        <v>414</v>
      </c>
      <c r="I320" s="404">
        <v>-110</v>
      </c>
      <c r="J320" s="527" t="s">
        <v>630</v>
      </c>
    </row>
    <row r="321" spans="1:10" ht="15" customHeight="1">
      <c r="A321" s="184" t="s">
        <v>14</v>
      </c>
      <c r="B321" s="115">
        <v>52</v>
      </c>
      <c r="C321" s="115">
        <v>40</v>
      </c>
      <c r="D321" s="115">
        <v>40</v>
      </c>
      <c r="E321" s="115">
        <v>45</v>
      </c>
      <c r="F321" s="115">
        <v>33</v>
      </c>
      <c r="G321" s="404">
        <v>-12</v>
      </c>
      <c r="H321" s="527" t="s">
        <v>414</v>
      </c>
      <c r="I321" s="404">
        <v>-19</v>
      </c>
      <c r="J321" s="527" t="s">
        <v>414</v>
      </c>
    </row>
    <row r="322" spans="1:10" ht="15" customHeight="1">
      <c r="A322" s="184" t="s">
        <v>15</v>
      </c>
      <c r="B322" s="115">
        <v>65</v>
      </c>
      <c r="C322" s="115">
        <v>76</v>
      </c>
      <c r="D322" s="115">
        <v>78</v>
      </c>
      <c r="E322" s="115">
        <v>59</v>
      </c>
      <c r="F322" s="115">
        <v>43</v>
      </c>
      <c r="G322" s="404">
        <v>-16</v>
      </c>
      <c r="H322" s="527" t="s">
        <v>414</v>
      </c>
      <c r="I322" s="404">
        <v>-22</v>
      </c>
      <c r="J322" s="527" t="s">
        <v>700</v>
      </c>
    </row>
    <row r="323" spans="1:10" ht="15" customHeight="1">
      <c r="A323" s="184" t="s">
        <v>16</v>
      </c>
      <c r="B323" s="115">
        <v>34</v>
      </c>
      <c r="C323" s="115">
        <v>30</v>
      </c>
      <c r="D323" s="115">
        <v>45</v>
      </c>
      <c r="E323" s="115">
        <v>34</v>
      </c>
      <c r="F323" s="115">
        <v>48</v>
      </c>
      <c r="G323" s="404">
        <v>14</v>
      </c>
      <c r="H323" s="527" t="s">
        <v>414</v>
      </c>
      <c r="I323" s="404">
        <v>14</v>
      </c>
      <c r="J323" s="527" t="s">
        <v>414</v>
      </c>
    </row>
    <row r="324" spans="1:10" ht="15" customHeight="1">
      <c r="A324" s="184" t="s">
        <v>17</v>
      </c>
      <c r="B324" s="115">
        <v>214</v>
      </c>
      <c r="C324" s="115">
        <v>199</v>
      </c>
      <c r="D324" s="115">
        <v>155</v>
      </c>
      <c r="E324" s="115">
        <v>154</v>
      </c>
      <c r="F324" s="115">
        <v>123</v>
      </c>
      <c r="G324" s="404">
        <v>-31</v>
      </c>
      <c r="H324" s="527" t="s">
        <v>414</v>
      </c>
      <c r="I324" s="404">
        <v>-91</v>
      </c>
      <c r="J324" s="527" t="s">
        <v>748</v>
      </c>
    </row>
    <row r="325" spans="1:10" ht="15" customHeight="1">
      <c r="A325" s="184" t="s">
        <v>18</v>
      </c>
      <c r="B325" s="115">
        <v>266</v>
      </c>
      <c r="C325" s="115">
        <v>248</v>
      </c>
      <c r="D325" s="115">
        <v>220</v>
      </c>
      <c r="E325" s="115">
        <v>203</v>
      </c>
      <c r="F325" s="115">
        <v>190</v>
      </c>
      <c r="G325" s="404">
        <v>-13</v>
      </c>
      <c r="H325" s="527" t="s">
        <v>414</v>
      </c>
      <c r="I325" s="404">
        <v>-76</v>
      </c>
      <c r="J325" s="527" t="s">
        <v>565</v>
      </c>
    </row>
    <row r="326" spans="1:10" ht="15" customHeight="1">
      <c r="A326" s="184" t="s">
        <v>19</v>
      </c>
      <c r="B326" s="115">
        <v>56</v>
      </c>
      <c r="C326" s="115">
        <v>34</v>
      </c>
      <c r="D326" s="115">
        <v>24</v>
      </c>
      <c r="E326" s="115">
        <v>42</v>
      </c>
      <c r="F326" s="115">
        <v>29</v>
      </c>
      <c r="G326" s="404">
        <v>-13</v>
      </c>
      <c r="H326" s="527" t="s">
        <v>414</v>
      </c>
      <c r="I326" s="404">
        <v>-27</v>
      </c>
      <c r="J326" s="527" t="s">
        <v>414</v>
      </c>
    </row>
    <row r="327" spans="1:10" ht="15" customHeight="1">
      <c r="A327" s="184" t="s">
        <v>20</v>
      </c>
      <c r="B327" s="115">
        <v>610</v>
      </c>
      <c r="C327" s="115">
        <v>488</v>
      </c>
      <c r="D327" s="115">
        <v>471</v>
      </c>
      <c r="E327" s="115">
        <v>382</v>
      </c>
      <c r="F327" s="115">
        <v>283</v>
      </c>
      <c r="G327" s="404">
        <v>-99</v>
      </c>
      <c r="H327" s="527" t="s">
        <v>720</v>
      </c>
      <c r="I327" s="404">
        <v>-327</v>
      </c>
      <c r="J327" s="527" t="s">
        <v>662</v>
      </c>
    </row>
    <row r="328" spans="1:10" ht="15" customHeight="1">
      <c r="A328" s="184" t="s">
        <v>21</v>
      </c>
      <c r="B328" s="115">
        <v>4</v>
      </c>
      <c r="C328" s="115">
        <v>9</v>
      </c>
      <c r="D328" s="115">
        <v>4</v>
      </c>
      <c r="E328" s="115">
        <v>3</v>
      </c>
      <c r="F328" s="115">
        <v>25</v>
      </c>
      <c r="G328" s="404">
        <v>22</v>
      </c>
      <c r="H328" s="527" t="s">
        <v>416</v>
      </c>
      <c r="I328" s="404">
        <v>21</v>
      </c>
      <c r="J328" s="527" t="s">
        <v>416</v>
      </c>
    </row>
    <row r="329" spans="1:10" ht="15" customHeight="1">
      <c r="A329" s="183" t="s">
        <v>268</v>
      </c>
      <c r="B329" s="115">
        <v>2742</v>
      </c>
      <c r="C329" s="115">
        <v>2533</v>
      </c>
      <c r="D329" s="115">
        <v>2262</v>
      </c>
      <c r="E329" s="115">
        <v>2144</v>
      </c>
      <c r="F329" s="115">
        <v>1945</v>
      </c>
      <c r="G329" s="404">
        <v>-199</v>
      </c>
      <c r="H329" s="527" t="s">
        <v>414</v>
      </c>
      <c r="I329" s="404">
        <v>-797</v>
      </c>
      <c r="J329" s="527" t="s">
        <v>635</v>
      </c>
    </row>
    <row r="330" spans="1:10" ht="15" customHeight="1">
      <c r="A330" s="112"/>
      <c r="B330" s="108"/>
      <c r="C330" s="108"/>
      <c r="D330" s="108"/>
      <c r="E330" s="108"/>
      <c r="F330" s="108"/>
      <c r="G330" s="404"/>
      <c r="H330" s="527"/>
      <c r="I330" s="404"/>
      <c r="J330" s="527"/>
    </row>
    <row r="331" spans="1:10" ht="15" customHeight="1">
      <c r="A331" s="113" t="s">
        <v>269</v>
      </c>
      <c r="B331" s="120"/>
      <c r="C331" s="120"/>
      <c r="D331" s="120"/>
      <c r="E331" s="120"/>
      <c r="F331" s="120"/>
      <c r="G331" s="404"/>
      <c r="H331" s="527"/>
      <c r="I331" s="404"/>
      <c r="J331" s="527"/>
    </row>
    <row r="332" spans="1:10" ht="15" customHeight="1">
      <c r="A332" s="520" t="s">
        <v>147</v>
      </c>
      <c r="B332" s="521">
        <v>0</v>
      </c>
      <c r="C332" s="521">
        <v>0</v>
      </c>
      <c r="D332" s="521">
        <v>0</v>
      </c>
      <c r="E332" s="521">
        <v>0</v>
      </c>
      <c r="F332" s="521">
        <v>0</v>
      </c>
      <c r="G332" s="522">
        <v>0</v>
      </c>
      <c r="H332" s="531" t="s">
        <v>416</v>
      </c>
      <c r="I332" s="522">
        <v>0</v>
      </c>
      <c r="J332" s="531" t="s">
        <v>416</v>
      </c>
    </row>
    <row r="333" spans="1:10" ht="15" customHeight="1">
      <c r="A333" s="121" t="s">
        <v>22</v>
      </c>
      <c r="B333" s="312">
        <v>0</v>
      </c>
      <c r="C333" s="312">
        <v>0</v>
      </c>
      <c r="D333" s="312">
        <v>0</v>
      </c>
      <c r="E333" s="312">
        <v>0</v>
      </c>
      <c r="F333" s="312">
        <v>0</v>
      </c>
      <c r="G333" s="407">
        <v>0</v>
      </c>
      <c r="H333" s="528" t="s">
        <v>414</v>
      </c>
      <c r="I333" s="407">
        <v>0</v>
      </c>
      <c r="J333" s="528" t="s">
        <v>414</v>
      </c>
    </row>
    <row r="334" spans="1:10" ht="15" customHeight="1">
      <c r="A334" s="390" t="s">
        <v>644</v>
      </c>
      <c r="B334" s="391">
        <v>0</v>
      </c>
      <c r="C334" s="391">
        <v>0</v>
      </c>
      <c r="D334" s="391">
        <v>0</v>
      </c>
      <c r="E334" s="391">
        <v>0</v>
      </c>
      <c r="F334" s="391">
        <v>0</v>
      </c>
      <c r="G334" s="408">
        <v>0</v>
      </c>
      <c r="H334" s="529" t="s">
        <v>414</v>
      </c>
      <c r="I334" s="408">
        <v>0</v>
      </c>
      <c r="J334" s="529" t="s">
        <v>414</v>
      </c>
    </row>
    <row r="335" spans="1:10" ht="15" customHeight="1">
      <c r="A335" s="520" t="s">
        <v>246</v>
      </c>
      <c r="B335" s="521">
        <v>341</v>
      </c>
      <c r="C335" s="521">
        <v>280</v>
      </c>
      <c r="D335" s="521">
        <v>254</v>
      </c>
      <c r="E335" s="521">
        <v>183</v>
      </c>
      <c r="F335" s="521">
        <v>160</v>
      </c>
      <c r="G335" s="522">
        <v>-23</v>
      </c>
      <c r="H335" s="531" t="s">
        <v>414</v>
      </c>
      <c r="I335" s="522">
        <v>-181</v>
      </c>
      <c r="J335" s="531" t="s">
        <v>689</v>
      </c>
    </row>
    <row r="336" spans="1:10" ht="15" customHeight="1">
      <c r="A336" s="121" t="s">
        <v>22</v>
      </c>
      <c r="B336" s="312">
        <v>4.5999999999999996</v>
      </c>
      <c r="C336" s="312">
        <v>4.4000000000000004</v>
      </c>
      <c r="D336" s="312">
        <v>4.7</v>
      </c>
      <c r="E336" s="312">
        <v>4.3</v>
      </c>
      <c r="F336" s="312">
        <v>4.5</v>
      </c>
      <c r="G336" s="407">
        <v>0.2</v>
      </c>
      <c r="H336" s="528" t="s">
        <v>414</v>
      </c>
      <c r="I336" s="407">
        <v>0</v>
      </c>
      <c r="J336" s="528" t="s">
        <v>414</v>
      </c>
    </row>
    <row r="337" spans="1:10" ht="15" customHeight="1">
      <c r="A337" s="390" t="s">
        <v>646</v>
      </c>
      <c r="B337" s="391">
        <v>12.4</v>
      </c>
      <c r="C337" s="391">
        <v>11.1</v>
      </c>
      <c r="D337" s="391">
        <v>11.2</v>
      </c>
      <c r="E337" s="391">
        <v>8.5</v>
      </c>
      <c r="F337" s="391">
        <v>8.1999999999999993</v>
      </c>
      <c r="G337" s="408">
        <v>-0.3</v>
      </c>
      <c r="H337" s="529" t="s">
        <v>414</v>
      </c>
      <c r="I337" s="408">
        <v>-4.2</v>
      </c>
      <c r="J337" s="529" t="s">
        <v>700</v>
      </c>
    </row>
    <row r="338" spans="1:10" ht="15" customHeight="1">
      <c r="A338" s="184" t="s">
        <v>616</v>
      </c>
      <c r="B338" s="115">
        <v>881</v>
      </c>
      <c r="C338" s="115">
        <v>859</v>
      </c>
      <c r="D338" s="115">
        <v>772</v>
      </c>
      <c r="E338" s="115">
        <v>700</v>
      </c>
      <c r="F338" s="115">
        <v>685</v>
      </c>
      <c r="G338" s="404">
        <v>-15</v>
      </c>
      <c r="H338" s="527" t="s">
        <v>414</v>
      </c>
      <c r="I338" s="404">
        <v>-196</v>
      </c>
      <c r="J338" s="527" t="s">
        <v>561</v>
      </c>
    </row>
    <row r="339" spans="1:10" ht="15" customHeight="1">
      <c r="A339" s="390" t="s">
        <v>641</v>
      </c>
      <c r="B339" s="391">
        <v>32.1</v>
      </c>
      <c r="C339" s="391">
        <v>33.9</v>
      </c>
      <c r="D339" s="391">
        <v>34.1</v>
      </c>
      <c r="E339" s="391">
        <v>32.6</v>
      </c>
      <c r="F339" s="391">
        <v>35.200000000000003</v>
      </c>
      <c r="G339" s="408">
        <v>2.6</v>
      </c>
      <c r="H339" s="529" t="s">
        <v>414</v>
      </c>
      <c r="I339" s="408">
        <v>3.1</v>
      </c>
      <c r="J339" s="529" t="s">
        <v>414</v>
      </c>
    </row>
    <row r="340" spans="1:10" ht="18.75" customHeight="1">
      <c r="A340" s="167" t="s">
        <v>617</v>
      </c>
      <c r="B340" s="115">
        <v>562</v>
      </c>
      <c r="C340" s="115">
        <v>467</v>
      </c>
      <c r="D340" s="115">
        <v>365</v>
      </c>
      <c r="E340" s="115">
        <v>378</v>
      </c>
      <c r="F340" s="115">
        <v>340</v>
      </c>
      <c r="G340" s="404">
        <v>-38</v>
      </c>
      <c r="H340" s="527" t="s">
        <v>414</v>
      </c>
      <c r="I340" s="404">
        <v>-222</v>
      </c>
      <c r="J340" s="527" t="s">
        <v>543</v>
      </c>
    </row>
    <row r="341" spans="1:10" ht="15" customHeight="1">
      <c r="A341" s="167" t="s">
        <v>23</v>
      </c>
      <c r="B341" s="115">
        <v>126</v>
      </c>
      <c r="C341" s="115">
        <v>96</v>
      </c>
      <c r="D341" s="115">
        <v>101</v>
      </c>
      <c r="E341" s="115">
        <v>111</v>
      </c>
      <c r="F341" s="115">
        <v>71</v>
      </c>
      <c r="G341" s="404">
        <v>-40</v>
      </c>
      <c r="H341" s="527" t="s">
        <v>749</v>
      </c>
      <c r="I341" s="404">
        <v>-55</v>
      </c>
      <c r="J341" s="527" t="s">
        <v>750</v>
      </c>
    </row>
    <row r="342" spans="1:10" ht="15" customHeight="1">
      <c r="A342" s="167" t="s">
        <v>409</v>
      </c>
      <c r="B342" s="115">
        <v>832</v>
      </c>
      <c r="C342" s="115">
        <v>831</v>
      </c>
      <c r="D342" s="115">
        <v>770</v>
      </c>
      <c r="E342" s="115">
        <v>772</v>
      </c>
      <c r="F342" s="115">
        <v>689</v>
      </c>
      <c r="G342" s="404">
        <v>-83</v>
      </c>
      <c r="H342" s="527" t="s">
        <v>414</v>
      </c>
      <c r="I342" s="404">
        <v>-143</v>
      </c>
      <c r="J342" s="527" t="s">
        <v>727</v>
      </c>
    </row>
    <row r="343" spans="1:10" ht="15" customHeight="1">
      <c r="A343" s="517" t="s">
        <v>268</v>
      </c>
      <c r="B343" s="518">
        <v>2742</v>
      </c>
      <c r="C343" s="518">
        <v>2533</v>
      </c>
      <c r="D343" s="518">
        <v>2262</v>
      </c>
      <c r="E343" s="518">
        <v>2144</v>
      </c>
      <c r="F343" s="518">
        <v>1945</v>
      </c>
      <c r="G343" s="519">
        <v>-199</v>
      </c>
      <c r="H343" s="536" t="s">
        <v>414</v>
      </c>
      <c r="I343" s="519">
        <v>-797</v>
      </c>
      <c r="J343" s="536" t="s">
        <v>635</v>
      </c>
    </row>
    <row r="344" spans="1:10" ht="15" customHeight="1">
      <c r="A344" s="167"/>
      <c r="B344" s="115"/>
      <c r="C344" s="115"/>
      <c r="D344" s="115"/>
      <c r="E344" s="115"/>
      <c r="F344" s="115"/>
    </row>
    <row r="345" spans="1:10" ht="33" customHeight="1">
      <c r="A345" s="579" t="s">
        <v>489</v>
      </c>
      <c r="B345" s="579"/>
      <c r="C345" s="579"/>
      <c r="D345" s="579"/>
      <c r="E345" s="579"/>
      <c r="F345" s="579"/>
      <c r="G345" s="579"/>
      <c r="H345" s="579"/>
    </row>
    <row r="346" spans="1:10" ht="15" customHeight="1">
      <c r="A346" s="435"/>
      <c r="B346" s="411"/>
      <c r="C346" s="411"/>
      <c r="D346" s="411"/>
      <c r="E346" s="411"/>
      <c r="F346" s="411"/>
    </row>
    <row r="347" spans="1:10" ht="33" customHeight="1">
      <c r="A347" s="580" t="s">
        <v>638</v>
      </c>
      <c r="B347" s="580"/>
      <c r="C347" s="580"/>
      <c r="D347" s="580"/>
      <c r="E347" s="580"/>
      <c r="F347" s="580"/>
    </row>
    <row r="348" spans="1:10" ht="15" customHeight="1">
      <c r="A348" s="129"/>
    </row>
    <row r="349" spans="1:10" ht="15" customHeight="1">
      <c r="A349" s="316" t="s">
        <v>361</v>
      </c>
    </row>
    <row r="350" spans="1:10" ht="15" customHeight="1">
      <c r="A350" s="315" t="str">
        <f>+"New South Wales Criminal Courts Statistics " &amp;'Table Of Contents'!D$2</f>
        <v>New South Wales Criminal Courts Statistics June 2022</v>
      </c>
    </row>
    <row r="351" spans="1:10" ht="15" customHeight="1">
      <c r="A351" s="316" t="s">
        <v>0</v>
      </c>
    </row>
    <row r="352" spans="1:10" ht="15" customHeight="1">
      <c r="A352" s="316" t="s">
        <v>381</v>
      </c>
    </row>
    <row r="353" spans="1:10" ht="15" customHeight="1">
      <c r="A353" s="316" t="s">
        <v>27</v>
      </c>
    </row>
    <row r="354" spans="1:10" ht="15" customHeight="1">
      <c r="A354" s="316" t="s">
        <v>382</v>
      </c>
    </row>
    <row r="356" spans="1:10" ht="93.75" customHeight="1">
      <c r="A356" s="516" t="s">
        <v>759</v>
      </c>
      <c r="E356" s="108"/>
      <c r="F356" s="108"/>
      <c r="I356" s="2"/>
      <c r="J356" s="537"/>
    </row>
  </sheetData>
  <mergeCells count="2">
    <mergeCell ref="A345:H345"/>
    <mergeCell ref="A347:F347"/>
  </mergeCells>
  <conditionalFormatting sqref="H279 J279 J212 H212 H134 J134 H9:H54 J9:J54 J67 H67 J61:J65 H61:H65 H128:H132 J128:J132 J206:J210 H206:H210 H273:H277 J273:J277 J338:J342 H338:H342 H69:H121 J69:J121 J136:J199 H136:H199 H214:H266 J214:J266 J281:J331 H281:H331">
    <cfRule type="expression" dxfId="93" priority="53">
      <formula>(LEFT(H9,1)="D")</formula>
    </cfRule>
    <cfRule type="expression" dxfId="92" priority="54">
      <formula>(LEFT(H9,1)="U")</formula>
    </cfRule>
  </conditionalFormatting>
  <conditionalFormatting sqref="H66 J66">
    <cfRule type="expression" dxfId="91" priority="51">
      <formula>(LEFT(H66,1)="D")</formula>
    </cfRule>
    <cfRule type="expression" dxfId="90" priority="52">
      <formula>(LEFT(H66,1)="U")</formula>
    </cfRule>
  </conditionalFormatting>
  <conditionalFormatting sqref="J133 H133">
    <cfRule type="expression" dxfId="89" priority="49">
      <formula>(LEFT(H133,1)="D")</formula>
    </cfRule>
    <cfRule type="expression" dxfId="88" priority="50">
      <formula>(LEFT(H133,1)="U")</formula>
    </cfRule>
  </conditionalFormatting>
  <conditionalFormatting sqref="H211 J211">
    <cfRule type="expression" dxfId="87" priority="47">
      <formula>(LEFT(H211,1)="D")</formula>
    </cfRule>
    <cfRule type="expression" dxfId="86" priority="48">
      <formula>(LEFT(H211,1)="U")</formula>
    </cfRule>
  </conditionalFormatting>
  <conditionalFormatting sqref="J278 H278">
    <cfRule type="expression" dxfId="85" priority="45">
      <formula>(LEFT(H278,1)="D")</formula>
    </cfRule>
    <cfRule type="expression" dxfId="84" priority="46">
      <formula>(LEFT(H278,1)="U")</formula>
    </cfRule>
  </conditionalFormatting>
  <conditionalFormatting sqref="H343 J343">
    <cfRule type="expression" dxfId="83" priority="43">
      <formula>(LEFT(H343,1)="D")</formula>
    </cfRule>
    <cfRule type="expression" dxfId="82" priority="44">
      <formula>(LEFT(H343,1)="U")</formula>
    </cfRule>
  </conditionalFormatting>
  <conditionalFormatting sqref="H55:H60 J55:J60">
    <cfRule type="expression" dxfId="81" priority="39">
      <formula>(LEFT(H55,1)="D")</formula>
    </cfRule>
    <cfRule type="expression" dxfId="80" priority="40">
      <formula>(LEFT(H55,1)="U")</formula>
    </cfRule>
  </conditionalFormatting>
  <conditionalFormatting sqref="J122:J127 H122:H127">
    <cfRule type="expression" dxfId="79" priority="35">
      <formula>(LEFT(H122,1)="D")</formula>
    </cfRule>
    <cfRule type="expression" dxfId="78" priority="36">
      <formula>(LEFT(H122,1)="U")</formula>
    </cfRule>
  </conditionalFormatting>
  <conditionalFormatting sqref="H200:H205 J200:J205">
    <cfRule type="expression" dxfId="77" priority="31">
      <formula>(LEFT(H200,1)="D")</formula>
    </cfRule>
    <cfRule type="expression" dxfId="76" priority="32">
      <formula>(LEFT(H200,1)="U")</formula>
    </cfRule>
  </conditionalFormatting>
  <conditionalFormatting sqref="J267:J272 H267:H272">
    <cfRule type="expression" dxfId="75" priority="27">
      <formula>(LEFT(H267,1)="D")</formula>
    </cfRule>
    <cfRule type="expression" dxfId="74" priority="28">
      <formula>(LEFT(H267,1)="U")</formula>
    </cfRule>
  </conditionalFormatting>
  <conditionalFormatting sqref="H332:H337 J332:J337">
    <cfRule type="expression" dxfId="73" priority="23">
      <formula>(LEFT(H332,1)="D")</formula>
    </cfRule>
    <cfRule type="expression" dxfId="72" priority="24">
      <formula>(LEFT(H332,1)="U")</formula>
    </cfRule>
  </conditionalFormatting>
  <hyperlinks>
    <hyperlink ref="A1" location="'Table Of Contents'!C6" display="return to table of contents" xr:uid="{00000000-0004-0000-0D00-000000000000}"/>
    <hyperlink ref="A356" location="'Explanatory Notes'!A2" display="COVID impact: changes to court operations to protect the safety of court users have led to a general decline in the number of criminal court finalisations in the latest 12 month period. See Explanatory Notes for details." xr:uid="{CA079013-B7F4-40E8-9C43-EE3A2621A542}"/>
  </hyperlinks>
  <pageMargins left="0.39370078740157483" right="0.39370078740157483" top="0.59055118110236227" bottom="0.59055118110236227" header="0.39370078740157483" footer="0.39370078740157483"/>
  <pageSetup paperSize="9" scale="40" fitToHeight="0" orientation="portrait" horizontalDpi="300" verticalDpi="300" r:id="rId1"/>
  <headerFooter>
    <oddHeader>&amp;C&amp;F     &amp;A</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G652"/>
  <sheetViews>
    <sheetView zoomScale="90" zoomScaleNormal="90"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3.5"/>
  <cols>
    <col min="1" max="3" width="40.7109375" style="3" customWidth="1"/>
    <col min="4" max="33" width="12.140625" style="3" customWidth="1"/>
    <col min="34" max="16384" width="11.42578125" style="3"/>
  </cols>
  <sheetData>
    <row r="1" spans="1:33">
      <c r="A1" s="187" t="s">
        <v>221</v>
      </c>
    </row>
    <row r="2" spans="1:33" s="165" customFormat="1">
      <c r="A2" s="238" t="s">
        <v>260</v>
      </c>
    </row>
    <row r="3" spans="1:33">
      <c r="A3" s="238" t="str">
        <f>"NSW Higher, Local and Children's Criminal Courts " &amp;'Table Of Contents'!H4</f>
        <v>NSW Higher, Local and Children's Criminal Courts July 2017 - June 2022</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c r="A4" s="95" t="s">
        <v>636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6" spans="1:33">
      <c r="A6" s="24" t="s">
        <v>0</v>
      </c>
      <c r="B6" s="25"/>
      <c r="C6" s="26"/>
      <c r="D6" s="554" t="str">
        <f>'Table Of Contents'!$C$4</f>
        <v>July 2017 to June 2018</v>
      </c>
      <c r="E6" s="555"/>
      <c r="F6" s="555"/>
      <c r="G6" s="555"/>
      <c r="H6" s="555"/>
      <c r="I6" s="556"/>
      <c r="J6" s="554" t="str">
        <f>'Table Of Contents'!$D$4</f>
        <v>July 2018 to June 2019</v>
      </c>
      <c r="K6" s="555"/>
      <c r="L6" s="555"/>
      <c r="M6" s="555"/>
      <c r="N6" s="555"/>
      <c r="O6" s="556"/>
      <c r="P6" s="554" t="str">
        <f>'Table Of Contents'!$E$4</f>
        <v>July 2019 to June 2020</v>
      </c>
      <c r="Q6" s="555"/>
      <c r="R6" s="555"/>
      <c r="S6" s="555"/>
      <c r="T6" s="555"/>
      <c r="U6" s="556"/>
      <c r="V6" s="554" t="str">
        <f>'Table Of Contents'!$F$4</f>
        <v>July 2020 to June 2021</v>
      </c>
      <c r="W6" s="555"/>
      <c r="X6" s="555"/>
      <c r="Y6" s="555"/>
      <c r="Z6" s="555"/>
      <c r="AA6" s="556"/>
      <c r="AB6" s="554" t="str">
        <f>'Table Of Contents'!$G$4</f>
        <v>July 2021 to June 2022</v>
      </c>
      <c r="AC6" s="555"/>
      <c r="AD6" s="555"/>
      <c r="AE6" s="555"/>
      <c r="AF6" s="555"/>
      <c r="AG6" s="556"/>
    </row>
    <row r="7" spans="1:33">
      <c r="A7" s="27"/>
      <c r="B7" s="10"/>
      <c r="C7" s="28"/>
      <c r="D7" s="557" t="s">
        <v>28</v>
      </c>
      <c r="E7" s="558"/>
      <c r="F7" s="559"/>
      <c r="G7" s="560" t="s">
        <v>495</v>
      </c>
      <c r="H7" s="561"/>
      <c r="I7" s="562"/>
      <c r="J7" s="557" t="s">
        <v>28</v>
      </c>
      <c r="K7" s="558"/>
      <c r="L7" s="559"/>
      <c r="M7" s="560" t="s">
        <v>495</v>
      </c>
      <c r="N7" s="561"/>
      <c r="O7" s="562"/>
      <c r="P7" s="557" t="s">
        <v>28</v>
      </c>
      <c r="Q7" s="558"/>
      <c r="R7" s="559"/>
      <c r="S7" s="560" t="s">
        <v>495</v>
      </c>
      <c r="T7" s="561"/>
      <c r="U7" s="562"/>
      <c r="V7" s="557" t="s">
        <v>28</v>
      </c>
      <c r="W7" s="558"/>
      <c r="X7" s="559"/>
      <c r="Y7" s="560" t="s">
        <v>495</v>
      </c>
      <c r="Z7" s="561"/>
      <c r="AA7" s="562"/>
      <c r="AB7" s="557" t="s">
        <v>28</v>
      </c>
      <c r="AC7" s="558"/>
      <c r="AD7" s="559"/>
      <c r="AE7" s="560" t="s">
        <v>495</v>
      </c>
      <c r="AF7" s="561"/>
      <c r="AG7" s="562"/>
    </row>
    <row r="8" spans="1:33" ht="51.75" customHeight="1">
      <c r="A8" s="428" t="s">
        <v>471</v>
      </c>
      <c r="B8" s="29"/>
      <c r="C8" s="30"/>
      <c r="D8" s="484" t="s">
        <v>29</v>
      </c>
      <c r="E8" s="485" t="s">
        <v>30</v>
      </c>
      <c r="F8" s="190" t="s">
        <v>31</v>
      </c>
      <c r="G8" s="484" t="s">
        <v>287</v>
      </c>
      <c r="H8" s="485" t="s">
        <v>288</v>
      </c>
      <c r="I8" s="190" t="s">
        <v>31</v>
      </c>
      <c r="J8" s="484" t="s">
        <v>29</v>
      </c>
      <c r="K8" s="485" t="s">
        <v>30</v>
      </c>
      <c r="L8" s="190" t="s">
        <v>31</v>
      </c>
      <c r="M8" s="484" t="s">
        <v>287</v>
      </c>
      <c r="N8" s="485" t="s">
        <v>288</v>
      </c>
      <c r="O8" s="190" t="s">
        <v>31</v>
      </c>
      <c r="P8" s="484" t="s">
        <v>29</v>
      </c>
      <c r="Q8" s="485" t="s">
        <v>30</v>
      </c>
      <c r="R8" s="190" t="s">
        <v>31</v>
      </c>
      <c r="S8" s="484" t="s">
        <v>287</v>
      </c>
      <c r="T8" s="485" t="s">
        <v>288</v>
      </c>
      <c r="U8" s="190" t="s">
        <v>31</v>
      </c>
      <c r="V8" s="484" t="s">
        <v>29</v>
      </c>
      <c r="W8" s="485" t="s">
        <v>30</v>
      </c>
      <c r="X8" s="190" t="s">
        <v>31</v>
      </c>
      <c r="Y8" s="484" t="s">
        <v>287</v>
      </c>
      <c r="Z8" s="485" t="s">
        <v>288</v>
      </c>
      <c r="AA8" s="190" t="s">
        <v>31</v>
      </c>
      <c r="AB8" s="484" t="s">
        <v>29</v>
      </c>
      <c r="AC8" s="485" t="s">
        <v>30</v>
      </c>
      <c r="AD8" s="190" t="s">
        <v>31</v>
      </c>
      <c r="AE8" s="484" t="s">
        <v>287</v>
      </c>
      <c r="AF8" s="485" t="s">
        <v>288</v>
      </c>
      <c r="AG8" s="190" t="s">
        <v>31</v>
      </c>
    </row>
    <row r="9" spans="1:33" s="165" customFormat="1" ht="15.75">
      <c r="A9" s="154" t="s">
        <v>1</v>
      </c>
      <c r="B9" s="10"/>
      <c r="C9" s="10"/>
      <c r="D9" s="375"/>
      <c r="E9" s="376"/>
      <c r="F9" s="377"/>
      <c r="G9" s="375"/>
      <c r="H9" s="376"/>
      <c r="I9" s="377"/>
      <c r="J9" s="375"/>
      <c r="K9" s="376"/>
      <c r="L9" s="377"/>
      <c r="M9" s="375"/>
      <c r="N9" s="376"/>
      <c r="O9" s="377"/>
      <c r="P9" s="375"/>
      <c r="Q9" s="376"/>
      <c r="R9" s="377"/>
      <c r="S9" s="375"/>
      <c r="T9" s="376"/>
      <c r="U9" s="377"/>
      <c r="V9" s="375"/>
      <c r="W9" s="376"/>
      <c r="X9" s="377"/>
      <c r="Y9" s="375"/>
      <c r="Z9" s="376"/>
      <c r="AA9" s="377"/>
      <c r="AB9" s="375"/>
      <c r="AC9" s="376"/>
      <c r="AD9" s="377"/>
      <c r="AE9" s="375"/>
      <c r="AF9" s="376"/>
      <c r="AG9" s="377"/>
    </row>
    <row r="10" spans="1:33" s="165" customFormat="1">
      <c r="A10" s="514"/>
      <c r="B10" s="10"/>
      <c r="C10" s="10"/>
      <c r="D10" s="375"/>
      <c r="E10" s="376"/>
      <c r="F10" s="377"/>
      <c r="G10" s="375"/>
      <c r="H10" s="376"/>
      <c r="I10" s="377"/>
      <c r="J10" s="375"/>
      <c r="K10" s="376"/>
      <c r="L10" s="377"/>
      <c r="M10" s="375"/>
      <c r="N10" s="376"/>
      <c r="O10" s="377"/>
      <c r="P10" s="375"/>
      <c r="Q10" s="376"/>
      <c r="R10" s="377"/>
      <c r="S10" s="375"/>
      <c r="T10" s="376"/>
      <c r="U10" s="377"/>
      <c r="V10" s="375"/>
      <c r="W10" s="376"/>
      <c r="X10" s="377"/>
      <c r="Y10" s="375"/>
      <c r="Z10" s="376"/>
      <c r="AA10" s="377"/>
      <c r="AB10" s="375"/>
      <c r="AC10" s="376"/>
      <c r="AD10" s="377"/>
      <c r="AE10" s="375"/>
      <c r="AF10" s="376"/>
      <c r="AG10" s="377"/>
    </row>
    <row r="11" spans="1:33">
      <c r="A11" s="515" t="s">
        <v>6</v>
      </c>
      <c r="B11" s="495" t="s">
        <v>32</v>
      </c>
      <c r="C11" s="495" t="s">
        <v>32</v>
      </c>
      <c r="D11" s="172">
        <v>16</v>
      </c>
      <c r="E11" s="173">
        <v>9</v>
      </c>
      <c r="F11" s="191">
        <v>56.3</v>
      </c>
      <c r="G11" s="172">
        <v>16</v>
      </c>
      <c r="H11" s="173">
        <v>9</v>
      </c>
      <c r="I11" s="191">
        <v>56.3</v>
      </c>
      <c r="J11" s="172">
        <v>19</v>
      </c>
      <c r="K11" s="173">
        <v>12</v>
      </c>
      <c r="L11" s="191">
        <v>63.2</v>
      </c>
      <c r="M11" s="172">
        <v>16</v>
      </c>
      <c r="N11" s="173">
        <v>9</v>
      </c>
      <c r="O11" s="191">
        <v>56.3</v>
      </c>
      <c r="P11" s="172">
        <v>10</v>
      </c>
      <c r="Q11" s="173">
        <v>4</v>
      </c>
      <c r="R11" s="191">
        <v>40</v>
      </c>
      <c r="S11" s="172">
        <v>10</v>
      </c>
      <c r="T11" s="173">
        <v>4</v>
      </c>
      <c r="U11" s="191">
        <v>40</v>
      </c>
      <c r="V11" s="172">
        <v>17</v>
      </c>
      <c r="W11" s="173">
        <v>11</v>
      </c>
      <c r="X11" s="191">
        <v>64.7</v>
      </c>
      <c r="Y11" s="172">
        <v>17</v>
      </c>
      <c r="Z11" s="173">
        <v>11</v>
      </c>
      <c r="AA11" s="191">
        <v>64.7</v>
      </c>
      <c r="AB11" s="172">
        <v>20</v>
      </c>
      <c r="AC11" s="173">
        <v>12</v>
      </c>
      <c r="AD11" s="191">
        <v>60</v>
      </c>
      <c r="AE11" s="172">
        <v>18</v>
      </c>
      <c r="AF11" s="173">
        <v>11</v>
      </c>
      <c r="AG11" s="191">
        <v>61.1</v>
      </c>
    </row>
    <row r="12" spans="1:33">
      <c r="A12" s="489"/>
      <c r="B12" s="491" t="s">
        <v>33</v>
      </c>
      <c r="C12" s="491" t="s">
        <v>33</v>
      </c>
      <c r="D12" s="179">
        <v>4</v>
      </c>
      <c r="E12" s="178">
        <v>1</v>
      </c>
      <c r="F12" s="194">
        <v>25</v>
      </c>
      <c r="G12" s="179">
        <v>4</v>
      </c>
      <c r="H12" s="178">
        <v>1</v>
      </c>
      <c r="I12" s="194">
        <v>25</v>
      </c>
      <c r="J12" s="179">
        <v>5</v>
      </c>
      <c r="K12" s="178">
        <v>0</v>
      </c>
      <c r="L12" s="194">
        <v>0</v>
      </c>
      <c r="M12" s="179">
        <v>4</v>
      </c>
      <c r="N12" s="178">
        <v>0</v>
      </c>
      <c r="O12" s="194">
        <v>0</v>
      </c>
      <c r="P12" s="179">
        <v>7</v>
      </c>
      <c r="Q12" s="178">
        <v>3</v>
      </c>
      <c r="R12" s="194">
        <v>42.9</v>
      </c>
      <c r="S12" s="179">
        <v>7</v>
      </c>
      <c r="T12" s="178">
        <v>3</v>
      </c>
      <c r="U12" s="194">
        <v>42.9</v>
      </c>
      <c r="V12" s="179">
        <v>3</v>
      </c>
      <c r="W12" s="178">
        <v>3</v>
      </c>
      <c r="X12" s="194">
        <v>100</v>
      </c>
      <c r="Y12" s="179">
        <v>3</v>
      </c>
      <c r="Z12" s="178">
        <v>3</v>
      </c>
      <c r="AA12" s="194">
        <v>100</v>
      </c>
      <c r="AB12" s="179">
        <v>6</v>
      </c>
      <c r="AC12" s="178">
        <v>3</v>
      </c>
      <c r="AD12" s="194">
        <v>50</v>
      </c>
      <c r="AE12" s="179">
        <v>5</v>
      </c>
      <c r="AF12" s="178">
        <v>2</v>
      </c>
      <c r="AG12" s="194">
        <v>40</v>
      </c>
    </row>
    <row r="13" spans="1:33">
      <c r="A13" s="489"/>
      <c r="B13" s="492" t="s">
        <v>179</v>
      </c>
      <c r="C13" s="490" t="s">
        <v>34</v>
      </c>
      <c r="D13" s="169">
        <v>10</v>
      </c>
      <c r="E13" s="168">
        <v>5</v>
      </c>
      <c r="F13" s="192">
        <v>50</v>
      </c>
      <c r="G13" s="169">
        <v>9</v>
      </c>
      <c r="H13" s="168">
        <v>5</v>
      </c>
      <c r="I13" s="192">
        <v>55.6</v>
      </c>
      <c r="J13" s="169">
        <v>7</v>
      </c>
      <c r="K13" s="168">
        <v>6</v>
      </c>
      <c r="L13" s="192">
        <v>85.7</v>
      </c>
      <c r="M13" s="169">
        <v>6</v>
      </c>
      <c r="N13" s="168">
        <v>5</v>
      </c>
      <c r="O13" s="192">
        <v>83.3</v>
      </c>
      <c r="P13" s="169">
        <v>4</v>
      </c>
      <c r="Q13" s="168">
        <v>3</v>
      </c>
      <c r="R13" s="192">
        <v>75</v>
      </c>
      <c r="S13" s="169">
        <v>4</v>
      </c>
      <c r="T13" s="168">
        <v>3</v>
      </c>
      <c r="U13" s="192">
        <v>75</v>
      </c>
      <c r="V13" s="169">
        <v>10</v>
      </c>
      <c r="W13" s="168">
        <v>8</v>
      </c>
      <c r="X13" s="192">
        <v>80</v>
      </c>
      <c r="Y13" s="169">
        <v>10</v>
      </c>
      <c r="Z13" s="168">
        <v>8</v>
      </c>
      <c r="AA13" s="192">
        <v>80</v>
      </c>
      <c r="AB13" s="169">
        <v>17</v>
      </c>
      <c r="AC13" s="168">
        <v>15</v>
      </c>
      <c r="AD13" s="192">
        <v>88.2</v>
      </c>
      <c r="AE13" s="169">
        <v>16</v>
      </c>
      <c r="AF13" s="168">
        <v>14</v>
      </c>
      <c r="AG13" s="192">
        <v>87.5</v>
      </c>
    </row>
    <row r="14" spans="1:33">
      <c r="A14" s="489"/>
      <c r="B14" s="492"/>
      <c r="C14" s="490" t="s">
        <v>35</v>
      </c>
      <c r="D14" s="169">
        <v>8</v>
      </c>
      <c r="E14" s="168">
        <v>6</v>
      </c>
      <c r="F14" s="192">
        <v>75</v>
      </c>
      <c r="G14" s="169">
        <v>7</v>
      </c>
      <c r="H14" s="168">
        <v>6</v>
      </c>
      <c r="I14" s="192">
        <v>85.7</v>
      </c>
      <c r="J14" s="169">
        <v>6</v>
      </c>
      <c r="K14" s="168">
        <v>3</v>
      </c>
      <c r="L14" s="192">
        <v>50</v>
      </c>
      <c r="M14" s="169">
        <v>5</v>
      </c>
      <c r="N14" s="168">
        <v>3</v>
      </c>
      <c r="O14" s="192">
        <v>60</v>
      </c>
      <c r="P14" s="169">
        <v>2</v>
      </c>
      <c r="Q14" s="168">
        <v>0</v>
      </c>
      <c r="R14" s="192">
        <v>0</v>
      </c>
      <c r="S14" s="169">
        <v>2</v>
      </c>
      <c r="T14" s="168">
        <v>0</v>
      </c>
      <c r="U14" s="192">
        <v>0</v>
      </c>
      <c r="V14" s="169">
        <v>9</v>
      </c>
      <c r="W14" s="168">
        <v>4</v>
      </c>
      <c r="X14" s="192">
        <v>44.4</v>
      </c>
      <c r="Y14" s="169">
        <v>6</v>
      </c>
      <c r="Z14" s="168">
        <v>4</v>
      </c>
      <c r="AA14" s="192">
        <v>66.7</v>
      </c>
      <c r="AB14" s="169">
        <v>11</v>
      </c>
      <c r="AC14" s="168">
        <v>9</v>
      </c>
      <c r="AD14" s="192">
        <v>81.8</v>
      </c>
      <c r="AE14" s="169">
        <v>8</v>
      </c>
      <c r="AF14" s="168">
        <v>8</v>
      </c>
      <c r="AG14" s="192">
        <v>100</v>
      </c>
    </row>
    <row r="15" spans="1:33">
      <c r="A15" s="489"/>
      <c r="B15" s="492"/>
      <c r="C15" s="490" t="s">
        <v>36</v>
      </c>
      <c r="D15" s="169">
        <v>18</v>
      </c>
      <c r="E15" s="168">
        <v>11</v>
      </c>
      <c r="F15" s="192">
        <v>61.1</v>
      </c>
      <c r="G15" s="169">
        <v>16</v>
      </c>
      <c r="H15" s="168">
        <v>11</v>
      </c>
      <c r="I15" s="192">
        <v>68.8</v>
      </c>
      <c r="J15" s="169">
        <v>13</v>
      </c>
      <c r="K15" s="168">
        <v>9</v>
      </c>
      <c r="L15" s="192">
        <v>69.2</v>
      </c>
      <c r="M15" s="169">
        <v>11</v>
      </c>
      <c r="N15" s="168">
        <v>8</v>
      </c>
      <c r="O15" s="192">
        <v>72.7</v>
      </c>
      <c r="P15" s="169">
        <v>6</v>
      </c>
      <c r="Q15" s="168">
        <v>3</v>
      </c>
      <c r="R15" s="192">
        <v>50</v>
      </c>
      <c r="S15" s="169">
        <v>6</v>
      </c>
      <c r="T15" s="168">
        <v>3</v>
      </c>
      <c r="U15" s="192">
        <v>50</v>
      </c>
      <c r="V15" s="169">
        <v>19</v>
      </c>
      <c r="W15" s="168">
        <v>12</v>
      </c>
      <c r="X15" s="192">
        <v>63.2</v>
      </c>
      <c r="Y15" s="169">
        <v>16</v>
      </c>
      <c r="Z15" s="168">
        <v>12</v>
      </c>
      <c r="AA15" s="192">
        <v>75</v>
      </c>
      <c r="AB15" s="169">
        <v>28</v>
      </c>
      <c r="AC15" s="168">
        <v>24</v>
      </c>
      <c r="AD15" s="192">
        <v>85.7</v>
      </c>
      <c r="AE15" s="169">
        <v>23</v>
      </c>
      <c r="AF15" s="168">
        <v>22</v>
      </c>
      <c r="AG15" s="192">
        <v>95.7</v>
      </c>
    </row>
    <row r="16" spans="1:33">
      <c r="A16" s="493"/>
      <c r="B16" s="491" t="s">
        <v>36</v>
      </c>
      <c r="C16" s="491"/>
      <c r="D16" s="179">
        <v>38</v>
      </c>
      <c r="E16" s="178">
        <v>21</v>
      </c>
      <c r="F16" s="194">
        <v>55.3</v>
      </c>
      <c r="G16" s="179">
        <v>31</v>
      </c>
      <c r="H16" s="178">
        <v>21</v>
      </c>
      <c r="I16" s="194">
        <v>67.7</v>
      </c>
      <c r="J16" s="179">
        <v>37</v>
      </c>
      <c r="K16" s="178">
        <v>21</v>
      </c>
      <c r="L16" s="194">
        <v>56.8</v>
      </c>
      <c r="M16" s="179">
        <v>29</v>
      </c>
      <c r="N16" s="178">
        <v>17</v>
      </c>
      <c r="O16" s="194">
        <v>58.6</v>
      </c>
      <c r="P16" s="179">
        <v>23</v>
      </c>
      <c r="Q16" s="178">
        <v>10</v>
      </c>
      <c r="R16" s="194">
        <v>43.5</v>
      </c>
      <c r="S16" s="179">
        <v>20</v>
      </c>
      <c r="T16" s="178">
        <v>10</v>
      </c>
      <c r="U16" s="194">
        <v>50</v>
      </c>
      <c r="V16" s="179">
        <v>39</v>
      </c>
      <c r="W16" s="178">
        <v>26</v>
      </c>
      <c r="X16" s="194">
        <v>66.7</v>
      </c>
      <c r="Y16" s="179">
        <v>30</v>
      </c>
      <c r="Z16" s="178">
        <v>25</v>
      </c>
      <c r="AA16" s="194">
        <v>83.3</v>
      </c>
      <c r="AB16" s="179">
        <v>54</v>
      </c>
      <c r="AC16" s="178">
        <v>39</v>
      </c>
      <c r="AD16" s="194">
        <v>72.2</v>
      </c>
      <c r="AE16" s="179">
        <v>38</v>
      </c>
      <c r="AF16" s="178">
        <v>34</v>
      </c>
      <c r="AG16" s="194">
        <v>89.5</v>
      </c>
    </row>
    <row r="17" spans="1:33">
      <c r="A17" s="489" t="s">
        <v>7</v>
      </c>
      <c r="B17" s="492" t="s">
        <v>37</v>
      </c>
      <c r="C17" s="490" t="s">
        <v>38</v>
      </c>
      <c r="D17" s="169">
        <v>3855</v>
      </c>
      <c r="E17" s="168">
        <v>2250</v>
      </c>
      <c r="F17" s="192">
        <v>58.4</v>
      </c>
      <c r="G17" s="169">
        <v>3154</v>
      </c>
      <c r="H17" s="168">
        <v>1983</v>
      </c>
      <c r="I17" s="192">
        <v>62.9</v>
      </c>
      <c r="J17" s="169">
        <v>4190</v>
      </c>
      <c r="K17" s="168">
        <v>2490</v>
      </c>
      <c r="L17" s="192">
        <v>59.4</v>
      </c>
      <c r="M17" s="169">
        <v>3318</v>
      </c>
      <c r="N17" s="168">
        <v>2170</v>
      </c>
      <c r="O17" s="192">
        <v>65.400000000000006</v>
      </c>
      <c r="P17" s="169">
        <v>4007</v>
      </c>
      <c r="Q17" s="168">
        <v>2395</v>
      </c>
      <c r="R17" s="192">
        <v>59.8</v>
      </c>
      <c r="S17" s="169">
        <v>3077</v>
      </c>
      <c r="T17" s="168">
        <v>2043</v>
      </c>
      <c r="U17" s="192">
        <v>66.400000000000006</v>
      </c>
      <c r="V17" s="169">
        <v>5057</v>
      </c>
      <c r="W17" s="168">
        <v>2849</v>
      </c>
      <c r="X17" s="192">
        <v>56.3</v>
      </c>
      <c r="Y17" s="169">
        <v>3878</v>
      </c>
      <c r="Z17" s="168">
        <v>2423</v>
      </c>
      <c r="AA17" s="192">
        <v>62.5</v>
      </c>
      <c r="AB17" s="169">
        <v>4628</v>
      </c>
      <c r="AC17" s="168">
        <v>2631</v>
      </c>
      <c r="AD17" s="192">
        <v>56.8</v>
      </c>
      <c r="AE17" s="169">
        <v>3475</v>
      </c>
      <c r="AF17" s="168">
        <v>2215</v>
      </c>
      <c r="AG17" s="192">
        <v>63.7</v>
      </c>
    </row>
    <row r="18" spans="1:33">
      <c r="A18" s="489"/>
      <c r="B18" s="492"/>
      <c r="C18" s="490" t="s">
        <v>39</v>
      </c>
      <c r="D18" s="169">
        <v>1339</v>
      </c>
      <c r="E18" s="168">
        <v>972</v>
      </c>
      <c r="F18" s="192">
        <v>72.599999999999994</v>
      </c>
      <c r="G18" s="169">
        <v>979</v>
      </c>
      <c r="H18" s="168">
        <v>750</v>
      </c>
      <c r="I18" s="192">
        <v>76.599999999999994</v>
      </c>
      <c r="J18" s="169">
        <v>1269</v>
      </c>
      <c r="K18" s="168">
        <v>965</v>
      </c>
      <c r="L18" s="192">
        <v>76</v>
      </c>
      <c r="M18" s="169">
        <v>946</v>
      </c>
      <c r="N18" s="168">
        <v>749</v>
      </c>
      <c r="O18" s="192">
        <v>79.2</v>
      </c>
      <c r="P18" s="169">
        <v>1301</v>
      </c>
      <c r="Q18" s="168">
        <v>978</v>
      </c>
      <c r="R18" s="192">
        <v>75.2</v>
      </c>
      <c r="S18" s="169">
        <v>948</v>
      </c>
      <c r="T18" s="168">
        <v>740</v>
      </c>
      <c r="U18" s="192">
        <v>78.099999999999994</v>
      </c>
      <c r="V18" s="169">
        <v>1600</v>
      </c>
      <c r="W18" s="168">
        <v>1214</v>
      </c>
      <c r="X18" s="192">
        <v>75.900000000000006</v>
      </c>
      <c r="Y18" s="169">
        <v>1119</v>
      </c>
      <c r="Z18" s="168">
        <v>869</v>
      </c>
      <c r="AA18" s="192">
        <v>77.7</v>
      </c>
      <c r="AB18" s="169">
        <v>1458</v>
      </c>
      <c r="AC18" s="168">
        <v>1095</v>
      </c>
      <c r="AD18" s="192">
        <v>75.099999999999994</v>
      </c>
      <c r="AE18" s="169">
        <v>1032</v>
      </c>
      <c r="AF18" s="168">
        <v>811</v>
      </c>
      <c r="AG18" s="192">
        <v>78.599999999999994</v>
      </c>
    </row>
    <row r="19" spans="1:33">
      <c r="A19" s="489"/>
      <c r="B19" s="492"/>
      <c r="C19" s="490" t="s">
        <v>40</v>
      </c>
      <c r="D19" s="169">
        <v>6158</v>
      </c>
      <c r="E19" s="168">
        <v>3838</v>
      </c>
      <c r="F19" s="192">
        <v>62.3</v>
      </c>
      <c r="G19" s="169">
        <v>4900</v>
      </c>
      <c r="H19" s="168">
        <v>3197</v>
      </c>
      <c r="I19" s="192">
        <v>65.2</v>
      </c>
      <c r="J19" s="169">
        <v>6372</v>
      </c>
      <c r="K19" s="168">
        <v>4079</v>
      </c>
      <c r="L19" s="192">
        <v>64</v>
      </c>
      <c r="M19" s="169">
        <v>5014</v>
      </c>
      <c r="N19" s="168">
        <v>3350</v>
      </c>
      <c r="O19" s="192">
        <v>66.8</v>
      </c>
      <c r="P19" s="169">
        <v>5777</v>
      </c>
      <c r="Q19" s="168">
        <v>3800</v>
      </c>
      <c r="R19" s="192">
        <v>65.8</v>
      </c>
      <c r="S19" s="169">
        <v>4520</v>
      </c>
      <c r="T19" s="168">
        <v>3120</v>
      </c>
      <c r="U19" s="192">
        <v>69</v>
      </c>
      <c r="V19" s="169">
        <v>7384</v>
      </c>
      <c r="W19" s="168">
        <v>4678</v>
      </c>
      <c r="X19" s="192">
        <v>63.4</v>
      </c>
      <c r="Y19" s="169">
        <v>5811</v>
      </c>
      <c r="Z19" s="168">
        <v>3859</v>
      </c>
      <c r="AA19" s="192">
        <v>66.400000000000006</v>
      </c>
      <c r="AB19" s="169">
        <v>6606</v>
      </c>
      <c r="AC19" s="168">
        <v>4242</v>
      </c>
      <c r="AD19" s="192">
        <v>64.2</v>
      </c>
      <c r="AE19" s="169">
        <v>5186</v>
      </c>
      <c r="AF19" s="168">
        <v>3551</v>
      </c>
      <c r="AG19" s="192">
        <v>68.5</v>
      </c>
    </row>
    <row r="20" spans="1:33">
      <c r="A20" s="489"/>
      <c r="B20" s="492"/>
      <c r="C20" s="490" t="s">
        <v>36</v>
      </c>
      <c r="D20" s="169">
        <v>11352</v>
      </c>
      <c r="E20" s="168">
        <v>7060</v>
      </c>
      <c r="F20" s="192">
        <v>62.2</v>
      </c>
      <c r="G20" s="169">
        <v>7526</v>
      </c>
      <c r="H20" s="168">
        <v>5355</v>
      </c>
      <c r="I20" s="192">
        <v>71.2</v>
      </c>
      <c r="J20" s="169">
        <v>11831</v>
      </c>
      <c r="K20" s="168">
        <v>7534</v>
      </c>
      <c r="L20" s="192">
        <v>63.7</v>
      </c>
      <c r="M20" s="169">
        <v>7717</v>
      </c>
      <c r="N20" s="168">
        <v>5603</v>
      </c>
      <c r="O20" s="192">
        <v>72.599999999999994</v>
      </c>
      <c r="P20" s="169">
        <v>11085</v>
      </c>
      <c r="Q20" s="168">
        <v>7173</v>
      </c>
      <c r="R20" s="192">
        <v>64.7</v>
      </c>
      <c r="S20" s="169">
        <v>7056</v>
      </c>
      <c r="T20" s="168">
        <v>5268</v>
      </c>
      <c r="U20" s="192">
        <v>74.7</v>
      </c>
      <c r="V20" s="169">
        <v>14041</v>
      </c>
      <c r="W20" s="168">
        <v>8741</v>
      </c>
      <c r="X20" s="192">
        <v>62.3</v>
      </c>
      <c r="Y20" s="169">
        <v>8877</v>
      </c>
      <c r="Z20" s="168">
        <v>6389</v>
      </c>
      <c r="AA20" s="192">
        <v>72</v>
      </c>
      <c r="AB20" s="169">
        <v>12692</v>
      </c>
      <c r="AC20" s="168">
        <v>7968</v>
      </c>
      <c r="AD20" s="192">
        <v>62.8</v>
      </c>
      <c r="AE20" s="169">
        <v>7975</v>
      </c>
      <c r="AF20" s="168">
        <v>5807</v>
      </c>
      <c r="AG20" s="192">
        <v>72.8</v>
      </c>
    </row>
    <row r="21" spans="1:33">
      <c r="A21" s="489"/>
      <c r="B21" s="494" t="s">
        <v>492</v>
      </c>
      <c r="C21" s="495" t="s">
        <v>426</v>
      </c>
      <c r="D21" s="172">
        <v>4192</v>
      </c>
      <c r="E21" s="173">
        <v>2795</v>
      </c>
      <c r="F21" s="191">
        <v>66.7</v>
      </c>
      <c r="G21" s="172">
        <v>3326</v>
      </c>
      <c r="H21" s="173">
        <v>2284</v>
      </c>
      <c r="I21" s="191">
        <v>68.7</v>
      </c>
      <c r="J21" s="172">
        <v>4511</v>
      </c>
      <c r="K21" s="173">
        <v>3069</v>
      </c>
      <c r="L21" s="191">
        <v>68</v>
      </c>
      <c r="M21" s="172">
        <v>3560</v>
      </c>
      <c r="N21" s="173">
        <v>2534</v>
      </c>
      <c r="O21" s="191">
        <v>71.2</v>
      </c>
      <c r="P21" s="172">
        <v>4703</v>
      </c>
      <c r="Q21" s="173">
        <v>3327</v>
      </c>
      <c r="R21" s="191">
        <v>70.7</v>
      </c>
      <c r="S21" s="172">
        <v>3620</v>
      </c>
      <c r="T21" s="173">
        <v>2652</v>
      </c>
      <c r="U21" s="191">
        <v>73.3</v>
      </c>
      <c r="V21" s="172">
        <v>6424</v>
      </c>
      <c r="W21" s="173">
        <v>4274</v>
      </c>
      <c r="X21" s="191">
        <v>66.5</v>
      </c>
      <c r="Y21" s="172">
        <v>4836</v>
      </c>
      <c r="Z21" s="173">
        <v>3393</v>
      </c>
      <c r="AA21" s="191">
        <v>70.2</v>
      </c>
      <c r="AB21" s="172">
        <v>6285</v>
      </c>
      <c r="AC21" s="173">
        <v>4234</v>
      </c>
      <c r="AD21" s="191">
        <v>67.400000000000006</v>
      </c>
      <c r="AE21" s="172">
        <v>4734</v>
      </c>
      <c r="AF21" s="173">
        <v>3423</v>
      </c>
      <c r="AG21" s="191">
        <v>72.3</v>
      </c>
    </row>
    <row r="22" spans="1:33">
      <c r="A22" s="489"/>
      <c r="B22" s="492"/>
      <c r="C22" s="490" t="s">
        <v>289</v>
      </c>
      <c r="D22" s="169">
        <v>44</v>
      </c>
      <c r="E22" s="168">
        <v>36</v>
      </c>
      <c r="F22" s="192">
        <v>81.8</v>
      </c>
      <c r="G22" s="169">
        <v>34</v>
      </c>
      <c r="H22" s="168">
        <v>27</v>
      </c>
      <c r="I22" s="192">
        <v>79.400000000000006</v>
      </c>
      <c r="J22" s="169">
        <v>34</v>
      </c>
      <c r="K22" s="168">
        <v>21</v>
      </c>
      <c r="L22" s="192">
        <v>61.8</v>
      </c>
      <c r="M22" s="169">
        <v>34</v>
      </c>
      <c r="N22" s="168">
        <v>21</v>
      </c>
      <c r="O22" s="192">
        <v>61.8</v>
      </c>
      <c r="P22" s="169">
        <v>33</v>
      </c>
      <c r="Q22" s="168">
        <v>24</v>
      </c>
      <c r="R22" s="192">
        <v>72.7</v>
      </c>
      <c r="S22" s="169">
        <v>30</v>
      </c>
      <c r="T22" s="168">
        <v>22</v>
      </c>
      <c r="U22" s="192">
        <v>73.3</v>
      </c>
      <c r="V22" s="169">
        <v>43</v>
      </c>
      <c r="W22" s="168">
        <v>21</v>
      </c>
      <c r="X22" s="192">
        <v>48.8</v>
      </c>
      <c r="Y22" s="169">
        <v>39</v>
      </c>
      <c r="Z22" s="168">
        <v>21</v>
      </c>
      <c r="AA22" s="192">
        <v>53.8</v>
      </c>
      <c r="AB22" s="169">
        <v>34</v>
      </c>
      <c r="AC22" s="168">
        <v>19</v>
      </c>
      <c r="AD22" s="192">
        <v>55.9</v>
      </c>
      <c r="AE22" s="169">
        <v>28</v>
      </c>
      <c r="AF22" s="168">
        <v>16</v>
      </c>
      <c r="AG22" s="192">
        <v>57.1</v>
      </c>
    </row>
    <row r="23" spans="1:33">
      <c r="A23" s="489"/>
      <c r="B23" s="496"/>
      <c r="C23" s="497" t="s">
        <v>36</v>
      </c>
      <c r="D23" s="170">
        <v>4236</v>
      </c>
      <c r="E23" s="171">
        <v>2831</v>
      </c>
      <c r="F23" s="193">
        <v>66.8</v>
      </c>
      <c r="G23" s="170">
        <v>3354</v>
      </c>
      <c r="H23" s="171">
        <v>2307</v>
      </c>
      <c r="I23" s="193">
        <v>68.8</v>
      </c>
      <c r="J23" s="170">
        <v>4545</v>
      </c>
      <c r="K23" s="171">
        <v>3090</v>
      </c>
      <c r="L23" s="193">
        <v>68</v>
      </c>
      <c r="M23" s="170">
        <v>3590</v>
      </c>
      <c r="N23" s="171">
        <v>2553</v>
      </c>
      <c r="O23" s="193">
        <v>71.099999999999994</v>
      </c>
      <c r="P23" s="170">
        <v>4736</v>
      </c>
      <c r="Q23" s="171">
        <v>3351</v>
      </c>
      <c r="R23" s="193">
        <v>70.8</v>
      </c>
      <c r="S23" s="170">
        <v>3641</v>
      </c>
      <c r="T23" s="171">
        <v>2668</v>
      </c>
      <c r="U23" s="193">
        <v>73.3</v>
      </c>
      <c r="V23" s="170">
        <v>6467</v>
      </c>
      <c r="W23" s="171">
        <v>4295</v>
      </c>
      <c r="X23" s="193">
        <v>66.400000000000006</v>
      </c>
      <c r="Y23" s="170">
        <v>4866</v>
      </c>
      <c r="Z23" s="171">
        <v>3409</v>
      </c>
      <c r="AA23" s="193">
        <v>70.099999999999994</v>
      </c>
      <c r="AB23" s="170">
        <v>6319</v>
      </c>
      <c r="AC23" s="171">
        <v>4253</v>
      </c>
      <c r="AD23" s="193">
        <v>67.3</v>
      </c>
      <c r="AE23" s="170">
        <v>4755</v>
      </c>
      <c r="AF23" s="171">
        <v>3437</v>
      </c>
      <c r="AG23" s="193">
        <v>72.3</v>
      </c>
    </row>
    <row r="24" spans="1:33">
      <c r="A24" s="493"/>
      <c r="B24" s="497" t="s">
        <v>36</v>
      </c>
      <c r="C24" s="497"/>
      <c r="D24" s="170">
        <v>15588</v>
      </c>
      <c r="E24" s="171">
        <v>9891</v>
      </c>
      <c r="F24" s="193">
        <v>63.5</v>
      </c>
      <c r="G24" s="170">
        <v>9222</v>
      </c>
      <c r="H24" s="171">
        <v>6717</v>
      </c>
      <c r="I24" s="193">
        <v>72.8</v>
      </c>
      <c r="J24" s="170">
        <v>16376</v>
      </c>
      <c r="K24" s="171">
        <v>10624</v>
      </c>
      <c r="L24" s="193">
        <v>64.900000000000006</v>
      </c>
      <c r="M24" s="170">
        <v>9546</v>
      </c>
      <c r="N24" s="171">
        <v>7124</v>
      </c>
      <c r="O24" s="193">
        <v>74.599999999999994</v>
      </c>
      <c r="P24" s="170">
        <v>15821</v>
      </c>
      <c r="Q24" s="171">
        <v>10524</v>
      </c>
      <c r="R24" s="193">
        <v>66.5</v>
      </c>
      <c r="S24" s="170">
        <v>8921</v>
      </c>
      <c r="T24" s="171">
        <v>6845</v>
      </c>
      <c r="U24" s="193">
        <v>76.7</v>
      </c>
      <c r="V24" s="170">
        <v>20508</v>
      </c>
      <c r="W24" s="171">
        <v>13036</v>
      </c>
      <c r="X24" s="193">
        <v>63.6</v>
      </c>
      <c r="Y24" s="170">
        <v>11377</v>
      </c>
      <c r="Z24" s="171">
        <v>8461</v>
      </c>
      <c r="AA24" s="193">
        <v>74.400000000000006</v>
      </c>
      <c r="AB24" s="170">
        <v>19011</v>
      </c>
      <c r="AC24" s="171">
        <v>12221</v>
      </c>
      <c r="AD24" s="193">
        <v>64.3</v>
      </c>
      <c r="AE24" s="170">
        <v>10532</v>
      </c>
      <c r="AF24" s="171">
        <v>7949</v>
      </c>
      <c r="AG24" s="193">
        <v>75.5</v>
      </c>
    </row>
    <row r="25" spans="1:33">
      <c r="A25" s="489" t="s">
        <v>8</v>
      </c>
      <c r="B25" s="494" t="s">
        <v>41</v>
      </c>
      <c r="C25" s="495" t="s">
        <v>42</v>
      </c>
      <c r="D25" s="172">
        <v>787</v>
      </c>
      <c r="E25" s="173">
        <v>294</v>
      </c>
      <c r="F25" s="191">
        <v>37.4</v>
      </c>
      <c r="G25" s="172">
        <v>275</v>
      </c>
      <c r="H25" s="173">
        <v>153</v>
      </c>
      <c r="I25" s="191">
        <v>55.6</v>
      </c>
      <c r="J25" s="172">
        <v>896</v>
      </c>
      <c r="K25" s="173">
        <v>342</v>
      </c>
      <c r="L25" s="191">
        <v>38.200000000000003</v>
      </c>
      <c r="M25" s="172">
        <v>263</v>
      </c>
      <c r="N25" s="173">
        <v>143</v>
      </c>
      <c r="O25" s="191">
        <v>54.4</v>
      </c>
      <c r="P25" s="172">
        <v>839</v>
      </c>
      <c r="Q25" s="173">
        <v>353</v>
      </c>
      <c r="R25" s="191">
        <v>42.1</v>
      </c>
      <c r="S25" s="172">
        <v>217</v>
      </c>
      <c r="T25" s="173">
        <v>134</v>
      </c>
      <c r="U25" s="191">
        <v>61.8</v>
      </c>
      <c r="V25" s="172">
        <v>754</v>
      </c>
      <c r="W25" s="173">
        <v>289</v>
      </c>
      <c r="X25" s="191">
        <v>38.299999999999997</v>
      </c>
      <c r="Y25" s="172">
        <v>202</v>
      </c>
      <c r="Z25" s="173">
        <v>109</v>
      </c>
      <c r="AA25" s="191">
        <v>54</v>
      </c>
      <c r="AB25" s="172">
        <v>743</v>
      </c>
      <c r="AC25" s="173">
        <v>315</v>
      </c>
      <c r="AD25" s="191">
        <v>42.4</v>
      </c>
      <c r="AE25" s="172">
        <v>219</v>
      </c>
      <c r="AF25" s="173">
        <v>113</v>
      </c>
      <c r="AG25" s="191">
        <v>51.6</v>
      </c>
    </row>
    <row r="26" spans="1:33">
      <c r="A26" s="489"/>
      <c r="B26" s="492"/>
      <c r="C26" s="490" t="s">
        <v>43</v>
      </c>
      <c r="D26" s="169">
        <v>44</v>
      </c>
      <c r="E26" s="168">
        <v>25</v>
      </c>
      <c r="F26" s="192">
        <v>56.8</v>
      </c>
      <c r="G26" s="169">
        <v>37</v>
      </c>
      <c r="H26" s="168">
        <v>20</v>
      </c>
      <c r="I26" s="192">
        <v>54.1</v>
      </c>
      <c r="J26" s="169">
        <v>72</v>
      </c>
      <c r="K26" s="168">
        <v>44</v>
      </c>
      <c r="L26" s="192">
        <v>61.1</v>
      </c>
      <c r="M26" s="169">
        <v>57</v>
      </c>
      <c r="N26" s="168">
        <v>35</v>
      </c>
      <c r="O26" s="192">
        <v>61.4</v>
      </c>
      <c r="P26" s="169">
        <v>121</v>
      </c>
      <c r="Q26" s="168">
        <v>68</v>
      </c>
      <c r="R26" s="192">
        <v>56.2</v>
      </c>
      <c r="S26" s="169">
        <v>94</v>
      </c>
      <c r="T26" s="168">
        <v>57</v>
      </c>
      <c r="U26" s="192">
        <v>60.6</v>
      </c>
      <c r="V26" s="169">
        <v>152</v>
      </c>
      <c r="W26" s="168">
        <v>92</v>
      </c>
      <c r="X26" s="192">
        <v>60.5</v>
      </c>
      <c r="Y26" s="169">
        <v>110</v>
      </c>
      <c r="Z26" s="168">
        <v>68</v>
      </c>
      <c r="AA26" s="192">
        <v>61.8</v>
      </c>
      <c r="AB26" s="169">
        <v>153</v>
      </c>
      <c r="AC26" s="168">
        <v>73</v>
      </c>
      <c r="AD26" s="192">
        <v>47.7</v>
      </c>
      <c r="AE26" s="169">
        <v>117</v>
      </c>
      <c r="AF26" s="168">
        <v>62</v>
      </c>
      <c r="AG26" s="192">
        <v>53</v>
      </c>
    </row>
    <row r="27" spans="1:33">
      <c r="A27" s="489"/>
      <c r="B27" s="496"/>
      <c r="C27" s="497" t="s">
        <v>36</v>
      </c>
      <c r="D27" s="170">
        <v>831</v>
      </c>
      <c r="E27" s="171">
        <v>319</v>
      </c>
      <c r="F27" s="193">
        <v>38.4</v>
      </c>
      <c r="G27" s="170">
        <v>308</v>
      </c>
      <c r="H27" s="171">
        <v>173</v>
      </c>
      <c r="I27" s="193">
        <v>56.2</v>
      </c>
      <c r="J27" s="170">
        <v>968</v>
      </c>
      <c r="K27" s="171">
        <v>386</v>
      </c>
      <c r="L27" s="193">
        <v>39.9</v>
      </c>
      <c r="M27" s="170">
        <v>311</v>
      </c>
      <c r="N27" s="171">
        <v>176</v>
      </c>
      <c r="O27" s="193">
        <v>56.6</v>
      </c>
      <c r="P27" s="170">
        <v>960</v>
      </c>
      <c r="Q27" s="171">
        <v>421</v>
      </c>
      <c r="R27" s="193">
        <v>43.9</v>
      </c>
      <c r="S27" s="170">
        <v>306</v>
      </c>
      <c r="T27" s="171">
        <v>190</v>
      </c>
      <c r="U27" s="193">
        <v>62.1</v>
      </c>
      <c r="V27" s="170">
        <v>906</v>
      </c>
      <c r="W27" s="171">
        <v>381</v>
      </c>
      <c r="X27" s="193">
        <v>42.1</v>
      </c>
      <c r="Y27" s="170">
        <v>297</v>
      </c>
      <c r="Z27" s="171">
        <v>174</v>
      </c>
      <c r="AA27" s="193">
        <v>58.6</v>
      </c>
      <c r="AB27" s="170">
        <v>896</v>
      </c>
      <c r="AC27" s="171">
        <v>388</v>
      </c>
      <c r="AD27" s="193">
        <v>43.3</v>
      </c>
      <c r="AE27" s="170">
        <v>318</v>
      </c>
      <c r="AF27" s="171">
        <v>170</v>
      </c>
      <c r="AG27" s="193">
        <v>53.5</v>
      </c>
    </row>
    <row r="28" spans="1:33" ht="24.75" customHeight="1">
      <c r="A28" s="489"/>
      <c r="B28" s="492" t="s">
        <v>44</v>
      </c>
      <c r="C28" s="490" t="s">
        <v>45</v>
      </c>
      <c r="D28" s="169">
        <v>7</v>
      </c>
      <c r="E28" s="168">
        <v>6</v>
      </c>
      <c r="F28" s="192">
        <v>85.7</v>
      </c>
      <c r="G28" s="169">
        <v>6</v>
      </c>
      <c r="H28" s="168">
        <v>5</v>
      </c>
      <c r="I28" s="192">
        <v>83.3</v>
      </c>
      <c r="J28" s="169">
        <v>21</v>
      </c>
      <c r="K28" s="168">
        <v>10</v>
      </c>
      <c r="L28" s="192">
        <v>47.6</v>
      </c>
      <c r="M28" s="169">
        <v>13</v>
      </c>
      <c r="N28" s="168">
        <v>7</v>
      </c>
      <c r="O28" s="192">
        <v>53.8</v>
      </c>
      <c r="P28" s="169">
        <v>20</v>
      </c>
      <c r="Q28" s="168">
        <v>13</v>
      </c>
      <c r="R28" s="192">
        <v>65</v>
      </c>
      <c r="S28" s="169">
        <v>8</v>
      </c>
      <c r="T28" s="168">
        <v>6</v>
      </c>
      <c r="U28" s="192">
        <v>75</v>
      </c>
      <c r="V28" s="169">
        <v>12</v>
      </c>
      <c r="W28" s="168">
        <v>11</v>
      </c>
      <c r="X28" s="192">
        <v>91.7</v>
      </c>
      <c r="Y28" s="169">
        <v>9</v>
      </c>
      <c r="Z28" s="168">
        <v>8</v>
      </c>
      <c r="AA28" s="192">
        <v>88.9</v>
      </c>
      <c r="AB28" s="169">
        <v>24</v>
      </c>
      <c r="AC28" s="168">
        <v>20</v>
      </c>
      <c r="AD28" s="192">
        <v>83.3</v>
      </c>
      <c r="AE28" s="169">
        <v>16</v>
      </c>
      <c r="AF28" s="168">
        <v>15</v>
      </c>
      <c r="AG28" s="192">
        <v>93.8</v>
      </c>
    </row>
    <row r="29" spans="1:33" ht="25.5">
      <c r="A29" s="489"/>
      <c r="B29" s="492"/>
      <c r="C29" s="490" t="s">
        <v>751</v>
      </c>
      <c r="D29" s="169">
        <v>46</v>
      </c>
      <c r="E29" s="168">
        <v>35</v>
      </c>
      <c r="F29" s="192">
        <v>76.099999999999994</v>
      </c>
      <c r="G29" s="169">
        <v>24</v>
      </c>
      <c r="H29" s="168">
        <v>22</v>
      </c>
      <c r="I29" s="192">
        <v>91.7</v>
      </c>
      <c r="J29" s="169">
        <v>44</v>
      </c>
      <c r="K29" s="168">
        <v>26</v>
      </c>
      <c r="L29" s="192">
        <v>59.1</v>
      </c>
      <c r="M29" s="169">
        <v>30</v>
      </c>
      <c r="N29" s="168">
        <v>22</v>
      </c>
      <c r="O29" s="192">
        <v>73.3</v>
      </c>
      <c r="P29" s="169">
        <v>71</v>
      </c>
      <c r="Q29" s="168">
        <v>49</v>
      </c>
      <c r="R29" s="192">
        <v>69</v>
      </c>
      <c r="S29" s="169">
        <v>32</v>
      </c>
      <c r="T29" s="168">
        <v>25</v>
      </c>
      <c r="U29" s="192">
        <v>78.099999999999994</v>
      </c>
      <c r="V29" s="169">
        <v>63</v>
      </c>
      <c r="W29" s="168">
        <v>32</v>
      </c>
      <c r="X29" s="192">
        <v>50.8</v>
      </c>
      <c r="Y29" s="169">
        <v>32</v>
      </c>
      <c r="Z29" s="168">
        <v>21</v>
      </c>
      <c r="AA29" s="192">
        <v>65.599999999999994</v>
      </c>
      <c r="AB29" s="169">
        <v>70</v>
      </c>
      <c r="AC29" s="168">
        <v>48</v>
      </c>
      <c r="AD29" s="192">
        <v>68.599999999999994</v>
      </c>
      <c r="AE29" s="169">
        <v>37</v>
      </c>
      <c r="AF29" s="168">
        <v>28</v>
      </c>
      <c r="AG29" s="192">
        <v>75.7</v>
      </c>
    </row>
    <row r="30" spans="1:33">
      <c r="A30" s="489"/>
      <c r="B30" s="492"/>
      <c r="C30" s="490" t="s">
        <v>290</v>
      </c>
      <c r="D30" s="169">
        <v>28</v>
      </c>
      <c r="E30" s="168">
        <v>19</v>
      </c>
      <c r="F30" s="192">
        <v>67.900000000000006</v>
      </c>
      <c r="G30" s="169">
        <v>22</v>
      </c>
      <c r="H30" s="168">
        <v>16</v>
      </c>
      <c r="I30" s="192">
        <v>72.7</v>
      </c>
      <c r="J30" s="169">
        <v>49</v>
      </c>
      <c r="K30" s="168">
        <v>34</v>
      </c>
      <c r="L30" s="192">
        <v>69.400000000000006</v>
      </c>
      <c r="M30" s="169">
        <v>38</v>
      </c>
      <c r="N30" s="168">
        <v>26</v>
      </c>
      <c r="O30" s="192">
        <v>68.400000000000006</v>
      </c>
      <c r="P30" s="169">
        <v>93</v>
      </c>
      <c r="Q30" s="168">
        <v>40</v>
      </c>
      <c r="R30" s="192">
        <v>43</v>
      </c>
      <c r="S30" s="169">
        <v>42</v>
      </c>
      <c r="T30" s="168">
        <v>31</v>
      </c>
      <c r="U30" s="192">
        <v>73.8</v>
      </c>
      <c r="V30" s="169">
        <v>112</v>
      </c>
      <c r="W30" s="168">
        <v>71</v>
      </c>
      <c r="X30" s="192">
        <v>63.4</v>
      </c>
      <c r="Y30" s="169">
        <v>56</v>
      </c>
      <c r="Z30" s="168">
        <v>44</v>
      </c>
      <c r="AA30" s="192">
        <v>78.599999999999994</v>
      </c>
      <c r="AB30" s="169">
        <v>102</v>
      </c>
      <c r="AC30" s="168">
        <v>68</v>
      </c>
      <c r="AD30" s="192">
        <v>66.7</v>
      </c>
      <c r="AE30" s="169">
        <v>60</v>
      </c>
      <c r="AF30" s="168">
        <v>46</v>
      </c>
      <c r="AG30" s="192">
        <v>76.7</v>
      </c>
    </row>
    <row r="31" spans="1:33">
      <c r="A31" s="489"/>
      <c r="B31" s="492"/>
      <c r="C31" s="490" t="s">
        <v>36</v>
      </c>
      <c r="D31" s="169">
        <v>81</v>
      </c>
      <c r="E31" s="168">
        <v>60</v>
      </c>
      <c r="F31" s="192">
        <v>74.099999999999994</v>
      </c>
      <c r="G31" s="169">
        <v>47</v>
      </c>
      <c r="H31" s="168">
        <v>39</v>
      </c>
      <c r="I31" s="192">
        <v>83</v>
      </c>
      <c r="J31" s="169">
        <v>114</v>
      </c>
      <c r="K31" s="168">
        <v>70</v>
      </c>
      <c r="L31" s="192">
        <v>61.4</v>
      </c>
      <c r="M31" s="169">
        <v>74</v>
      </c>
      <c r="N31" s="168">
        <v>52</v>
      </c>
      <c r="O31" s="192">
        <v>70.3</v>
      </c>
      <c r="P31" s="169">
        <v>184</v>
      </c>
      <c r="Q31" s="168">
        <v>102</v>
      </c>
      <c r="R31" s="192">
        <v>55.4</v>
      </c>
      <c r="S31" s="169">
        <v>75</v>
      </c>
      <c r="T31" s="168">
        <v>56</v>
      </c>
      <c r="U31" s="192">
        <v>74.7</v>
      </c>
      <c r="V31" s="169">
        <v>187</v>
      </c>
      <c r="W31" s="168">
        <v>114</v>
      </c>
      <c r="X31" s="192">
        <v>61</v>
      </c>
      <c r="Y31" s="169">
        <v>91</v>
      </c>
      <c r="Z31" s="168">
        <v>68</v>
      </c>
      <c r="AA31" s="192">
        <v>74.7</v>
      </c>
      <c r="AB31" s="169">
        <v>196</v>
      </c>
      <c r="AC31" s="168">
        <v>136</v>
      </c>
      <c r="AD31" s="192">
        <v>69.400000000000006</v>
      </c>
      <c r="AE31" s="169">
        <v>104</v>
      </c>
      <c r="AF31" s="168">
        <v>81</v>
      </c>
      <c r="AG31" s="192">
        <v>77.900000000000006</v>
      </c>
    </row>
    <row r="32" spans="1:33">
      <c r="A32" s="493"/>
      <c r="B32" s="491" t="s">
        <v>36</v>
      </c>
      <c r="C32" s="491"/>
      <c r="D32" s="179">
        <v>912</v>
      </c>
      <c r="E32" s="178">
        <v>379</v>
      </c>
      <c r="F32" s="194">
        <v>41.6</v>
      </c>
      <c r="G32" s="179">
        <v>349</v>
      </c>
      <c r="H32" s="178">
        <v>208</v>
      </c>
      <c r="I32" s="194">
        <v>59.6</v>
      </c>
      <c r="J32" s="179">
        <v>1082</v>
      </c>
      <c r="K32" s="178">
        <v>456</v>
      </c>
      <c r="L32" s="194">
        <v>42.1</v>
      </c>
      <c r="M32" s="179">
        <v>377</v>
      </c>
      <c r="N32" s="178">
        <v>223</v>
      </c>
      <c r="O32" s="194">
        <v>59.2</v>
      </c>
      <c r="P32" s="179">
        <v>1144</v>
      </c>
      <c r="Q32" s="178">
        <v>523</v>
      </c>
      <c r="R32" s="194">
        <v>45.7</v>
      </c>
      <c r="S32" s="179">
        <v>361</v>
      </c>
      <c r="T32" s="178">
        <v>236</v>
      </c>
      <c r="U32" s="194">
        <v>65.400000000000006</v>
      </c>
      <c r="V32" s="179">
        <v>1093</v>
      </c>
      <c r="W32" s="178">
        <v>495</v>
      </c>
      <c r="X32" s="194">
        <v>45.3</v>
      </c>
      <c r="Y32" s="179">
        <v>377</v>
      </c>
      <c r="Z32" s="178">
        <v>236</v>
      </c>
      <c r="AA32" s="194">
        <v>62.6</v>
      </c>
      <c r="AB32" s="179">
        <v>1092</v>
      </c>
      <c r="AC32" s="178">
        <v>524</v>
      </c>
      <c r="AD32" s="194">
        <v>48</v>
      </c>
      <c r="AE32" s="179">
        <v>409</v>
      </c>
      <c r="AF32" s="178">
        <v>244</v>
      </c>
      <c r="AG32" s="194">
        <v>59.7</v>
      </c>
    </row>
    <row r="33" spans="1:33" ht="25.5">
      <c r="A33" s="489" t="s">
        <v>9</v>
      </c>
      <c r="B33" s="492" t="s">
        <v>180</v>
      </c>
      <c r="C33" s="490" t="s">
        <v>47</v>
      </c>
      <c r="D33" s="169">
        <v>217</v>
      </c>
      <c r="E33" s="168">
        <v>183</v>
      </c>
      <c r="F33" s="192">
        <v>84.3</v>
      </c>
      <c r="G33" s="169">
        <v>206</v>
      </c>
      <c r="H33" s="168">
        <v>179</v>
      </c>
      <c r="I33" s="192">
        <v>86.9</v>
      </c>
      <c r="J33" s="169">
        <v>224</v>
      </c>
      <c r="K33" s="168">
        <v>184</v>
      </c>
      <c r="L33" s="192">
        <v>82.1</v>
      </c>
      <c r="M33" s="169">
        <v>211</v>
      </c>
      <c r="N33" s="168">
        <v>179</v>
      </c>
      <c r="O33" s="192">
        <v>84.8</v>
      </c>
      <c r="P33" s="169">
        <v>200</v>
      </c>
      <c r="Q33" s="168">
        <v>175</v>
      </c>
      <c r="R33" s="192">
        <v>87.5</v>
      </c>
      <c r="S33" s="169">
        <v>189</v>
      </c>
      <c r="T33" s="168">
        <v>169</v>
      </c>
      <c r="U33" s="192">
        <v>89.4</v>
      </c>
      <c r="V33" s="169">
        <v>251</v>
      </c>
      <c r="W33" s="168">
        <v>222</v>
      </c>
      <c r="X33" s="192">
        <v>88.4</v>
      </c>
      <c r="Y33" s="169">
        <v>238</v>
      </c>
      <c r="Z33" s="168">
        <v>216</v>
      </c>
      <c r="AA33" s="192">
        <v>90.8</v>
      </c>
      <c r="AB33" s="169">
        <v>187</v>
      </c>
      <c r="AC33" s="168">
        <v>150</v>
      </c>
      <c r="AD33" s="192">
        <v>80.2</v>
      </c>
      <c r="AE33" s="169">
        <v>182</v>
      </c>
      <c r="AF33" s="168">
        <v>147</v>
      </c>
      <c r="AG33" s="192">
        <v>80.8</v>
      </c>
    </row>
    <row r="34" spans="1:33" ht="25.5">
      <c r="A34" s="489"/>
      <c r="B34" s="492"/>
      <c r="C34" s="490" t="s">
        <v>48</v>
      </c>
      <c r="D34" s="169">
        <v>1184</v>
      </c>
      <c r="E34" s="168">
        <v>878</v>
      </c>
      <c r="F34" s="192">
        <v>74.2</v>
      </c>
      <c r="G34" s="169">
        <v>871</v>
      </c>
      <c r="H34" s="168">
        <v>753</v>
      </c>
      <c r="I34" s="192">
        <v>86.5</v>
      </c>
      <c r="J34" s="169">
        <v>1241</v>
      </c>
      <c r="K34" s="168">
        <v>944</v>
      </c>
      <c r="L34" s="192">
        <v>76.099999999999994</v>
      </c>
      <c r="M34" s="169">
        <v>873</v>
      </c>
      <c r="N34" s="168">
        <v>761</v>
      </c>
      <c r="O34" s="192">
        <v>87.2</v>
      </c>
      <c r="P34" s="169">
        <v>1225</v>
      </c>
      <c r="Q34" s="168">
        <v>934</v>
      </c>
      <c r="R34" s="192">
        <v>76.2</v>
      </c>
      <c r="S34" s="169">
        <v>898</v>
      </c>
      <c r="T34" s="168">
        <v>767</v>
      </c>
      <c r="U34" s="192">
        <v>85.4</v>
      </c>
      <c r="V34" s="169">
        <v>1482</v>
      </c>
      <c r="W34" s="168">
        <v>1092</v>
      </c>
      <c r="X34" s="192">
        <v>73.7</v>
      </c>
      <c r="Y34" s="169">
        <v>1056</v>
      </c>
      <c r="Z34" s="168">
        <v>907</v>
      </c>
      <c r="AA34" s="192">
        <v>85.9</v>
      </c>
      <c r="AB34" s="169">
        <v>1362</v>
      </c>
      <c r="AC34" s="168">
        <v>1021</v>
      </c>
      <c r="AD34" s="192">
        <v>75</v>
      </c>
      <c r="AE34" s="169">
        <v>986</v>
      </c>
      <c r="AF34" s="168">
        <v>848</v>
      </c>
      <c r="AG34" s="192">
        <v>86</v>
      </c>
    </row>
    <row r="35" spans="1:33">
      <c r="A35" s="489"/>
      <c r="B35" s="492"/>
      <c r="C35" s="490" t="s">
        <v>36</v>
      </c>
      <c r="D35" s="169">
        <v>1401</v>
      </c>
      <c r="E35" s="168">
        <v>1061</v>
      </c>
      <c r="F35" s="192">
        <v>75.7</v>
      </c>
      <c r="G35" s="169">
        <v>1016</v>
      </c>
      <c r="H35" s="168">
        <v>884</v>
      </c>
      <c r="I35" s="192">
        <v>87</v>
      </c>
      <c r="J35" s="169">
        <v>1465</v>
      </c>
      <c r="K35" s="168">
        <v>1128</v>
      </c>
      <c r="L35" s="192">
        <v>77</v>
      </c>
      <c r="M35" s="169">
        <v>1023</v>
      </c>
      <c r="N35" s="168">
        <v>891</v>
      </c>
      <c r="O35" s="192">
        <v>87.1</v>
      </c>
      <c r="P35" s="169">
        <v>1425</v>
      </c>
      <c r="Q35" s="168">
        <v>1109</v>
      </c>
      <c r="R35" s="192">
        <v>77.8</v>
      </c>
      <c r="S35" s="169">
        <v>1042</v>
      </c>
      <c r="T35" s="168">
        <v>900</v>
      </c>
      <c r="U35" s="192">
        <v>86.4</v>
      </c>
      <c r="V35" s="169">
        <v>1733</v>
      </c>
      <c r="W35" s="168">
        <v>1314</v>
      </c>
      <c r="X35" s="192">
        <v>75.8</v>
      </c>
      <c r="Y35" s="169">
        <v>1222</v>
      </c>
      <c r="Z35" s="168">
        <v>1064</v>
      </c>
      <c r="AA35" s="192">
        <v>87.1</v>
      </c>
      <c r="AB35" s="169">
        <v>1549</v>
      </c>
      <c r="AC35" s="168">
        <v>1171</v>
      </c>
      <c r="AD35" s="192">
        <v>75.599999999999994</v>
      </c>
      <c r="AE35" s="169">
        <v>1110</v>
      </c>
      <c r="AF35" s="168">
        <v>949</v>
      </c>
      <c r="AG35" s="192">
        <v>85.5</v>
      </c>
    </row>
    <row r="36" spans="1:33" ht="25.5">
      <c r="A36" s="489"/>
      <c r="B36" s="494" t="s">
        <v>181</v>
      </c>
      <c r="C36" s="495" t="s">
        <v>49</v>
      </c>
      <c r="D36" s="172">
        <v>19</v>
      </c>
      <c r="E36" s="173">
        <v>12</v>
      </c>
      <c r="F36" s="191">
        <v>63.2</v>
      </c>
      <c r="G36" s="172">
        <v>14</v>
      </c>
      <c r="H36" s="173">
        <v>7</v>
      </c>
      <c r="I36" s="191">
        <v>50</v>
      </c>
      <c r="J36" s="172">
        <v>18</v>
      </c>
      <c r="K36" s="173">
        <v>8</v>
      </c>
      <c r="L36" s="191">
        <v>44.4</v>
      </c>
      <c r="M36" s="172">
        <v>10</v>
      </c>
      <c r="N36" s="173">
        <v>8</v>
      </c>
      <c r="O36" s="191">
        <v>80</v>
      </c>
      <c r="P36" s="172">
        <v>18</v>
      </c>
      <c r="Q36" s="173">
        <v>10</v>
      </c>
      <c r="R36" s="191">
        <v>55.6</v>
      </c>
      <c r="S36" s="172">
        <v>7</v>
      </c>
      <c r="T36" s="173">
        <v>6</v>
      </c>
      <c r="U36" s="191">
        <v>85.7</v>
      </c>
      <c r="V36" s="172">
        <v>34</v>
      </c>
      <c r="W36" s="173">
        <v>10</v>
      </c>
      <c r="X36" s="191">
        <v>29.4</v>
      </c>
      <c r="Y36" s="172">
        <v>12</v>
      </c>
      <c r="Z36" s="173">
        <v>8</v>
      </c>
      <c r="AA36" s="191">
        <v>66.7</v>
      </c>
      <c r="AB36" s="172">
        <v>10</v>
      </c>
      <c r="AC36" s="173">
        <v>6</v>
      </c>
      <c r="AD36" s="191">
        <v>60</v>
      </c>
      <c r="AE36" s="172">
        <v>7</v>
      </c>
      <c r="AF36" s="173">
        <v>4</v>
      </c>
      <c r="AG36" s="191">
        <v>57.1</v>
      </c>
    </row>
    <row r="37" spans="1:33" ht="25.5">
      <c r="A37" s="489"/>
      <c r="B37" s="492"/>
      <c r="C37" s="490" t="s">
        <v>291</v>
      </c>
      <c r="D37" s="169">
        <v>5</v>
      </c>
      <c r="E37" s="168">
        <v>3</v>
      </c>
      <c r="F37" s="192">
        <v>60</v>
      </c>
      <c r="G37" s="169">
        <v>5</v>
      </c>
      <c r="H37" s="168">
        <v>3</v>
      </c>
      <c r="I37" s="192">
        <v>60</v>
      </c>
      <c r="J37" s="169">
        <v>4</v>
      </c>
      <c r="K37" s="168">
        <v>3</v>
      </c>
      <c r="L37" s="192">
        <v>75</v>
      </c>
      <c r="M37" s="169">
        <v>4</v>
      </c>
      <c r="N37" s="168">
        <v>3</v>
      </c>
      <c r="O37" s="192">
        <v>75</v>
      </c>
      <c r="P37" s="169">
        <v>4</v>
      </c>
      <c r="Q37" s="168">
        <v>3</v>
      </c>
      <c r="R37" s="192">
        <v>75</v>
      </c>
      <c r="S37" s="169">
        <v>4</v>
      </c>
      <c r="T37" s="168">
        <v>3</v>
      </c>
      <c r="U37" s="192">
        <v>75</v>
      </c>
      <c r="V37" s="169">
        <v>4</v>
      </c>
      <c r="W37" s="168">
        <v>2</v>
      </c>
      <c r="X37" s="192">
        <v>50</v>
      </c>
      <c r="Y37" s="169">
        <v>3</v>
      </c>
      <c r="Z37" s="168">
        <v>1</v>
      </c>
      <c r="AA37" s="192">
        <v>33.299999999999997</v>
      </c>
      <c r="AB37" s="169">
        <v>3</v>
      </c>
      <c r="AC37" s="168">
        <v>2</v>
      </c>
      <c r="AD37" s="192">
        <v>66.7</v>
      </c>
      <c r="AE37" s="169">
        <v>2</v>
      </c>
      <c r="AF37" s="168">
        <v>2</v>
      </c>
      <c r="AG37" s="192">
        <v>100</v>
      </c>
    </row>
    <row r="38" spans="1:33">
      <c r="A38" s="489"/>
      <c r="B38" s="496"/>
      <c r="C38" s="497" t="s">
        <v>36</v>
      </c>
      <c r="D38" s="170">
        <v>24</v>
      </c>
      <c r="E38" s="171">
        <v>15</v>
      </c>
      <c r="F38" s="193">
        <v>62.5</v>
      </c>
      <c r="G38" s="170">
        <v>19</v>
      </c>
      <c r="H38" s="171">
        <v>10</v>
      </c>
      <c r="I38" s="193">
        <v>52.6</v>
      </c>
      <c r="J38" s="170">
        <v>22</v>
      </c>
      <c r="K38" s="171">
        <v>11</v>
      </c>
      <c r="L38" s="193">
        <v>50</v>
      </c>
      <c r="M38" s="170">
        <v>14</v>
      </c>
      <c r="N38" s="171">
        <v>11</v>
      </c>
      <c r="O38" s="193">
        <v>78.599999999999994</v>
      </c>
      <c r="P38" s="170">
        <v>22</v>
      </c>
      <c r="Q38" s="171">
        <v>13</v>
      </c>
      <c r="R38" s="193">
        <v>59.1</v>
      </c>
      <c r="S38" s="170">
        <v>11</v>
      </c>
      <c r="T38" s="171">
        <v>9</v>
      </c>
      <c r="U38" s="193">
        <v>81.8</v>
      </c>
      <c r="V38" s="170">
        <v>38</v>
      </c>
      <c r="W38" s="171">
        <v>12</v>
      </c>
      <c r="X38" s="193">
        <v>31.6</v>
      </c>
      <c r="Y38" s="170">
        <v>15</v>
      </c>
      <c r="Z38" s="171">
        <v>9</v>
      </c>
      <c r="AA38" s="193">
        <v>60</v>
      </c>
      <c r="AB38" s="170">
        <v>13</v>
      </c>
      <c r="AC38" s="171">
        <v>8</v>
      </c>
      <c r="AD38" s="193">
        <v>61.5</v>
      </c>
      <c r="AE38" s="170">
        <v>9</v>
      </c>
      <c r="AF38" s="171">
        <v>6</v>
      </c>
      <c r="AG38" s="193">
        <v>66.7</v>
      </c>
    </row>
    <row r="39" spans="1:33">
      <c r="A39" s="493"/>
      <c r="B39" s="497" t="s">
        <v>36</v>
      </c>
      <c r="C39" s="497"/>
      <c r="D39" s="170">
        <v>1425</v>
      </c>
      <c r="E39" s="171">
        <v>1076</v>
      </c>
      <c r="F39" s="193">
        <v>75.5</v>
      </c>
      <c r="G39" s="170">
        <v>1035</v>
      </c>
      <c r="H39" s="171">
        <v>894</v>
      </c>
      <c r="I39" s="193">
        <v>86.4</v>
      </c>
      <c r="J39" s="170">
        <v>1487</v>
      </c>
      <c r="K39" s="171">
        <v>1139</v>
      </c>
      <c r="L39" s="193">
        <v>76.599999999999994</v>
      </c>
      <c r="M39" s="170">
        <v>1036</v>
      </c>
      <c r="N39" s="171">
        <v>902</v>
      </c>
      <c r="O39" s="193">
        <v>87.1</v>
      </c>
      <c r="P39" s="170">
        <v>1447</v>
      </c>
      <c r="Q39" s="171">
        <v>1122</v>
      </c>
      <c r="R39" s="193">
        <v>77.5</v>
      </c>
      <c r="S39" s="170">
        <v>1053</v>
      </c>
      <c r="T39" s="171">
        <v>909</v>
      </c>
      <c r="U39" s="193">
        <v>86.3</v>
      </c>
      <c r="V39" s="170">
        <v>1771</v>
      </c>
      <c r="W39" s="171">
        <v>1326</v>
      </c>
      <c r="X39" s="193">
        <v>74.900000000000006</v>
      </c>
      <c r="Y39" s="170">
        <v>1236</v>
      </c>
      <c r="Z39" s="171">
        <v>1073</v>
      </c>
      <c r="AA39" s="193">
        <v>86.8</v>
      </c>
      <c r="AB39" s="170">
        <v>1562</v>
      </c>
      <c r="AC39" s="171">
        <v>1179</v>
      </c>
      <c r="AD39" s="193">
        <v>75.5</v>
      </c>
      <c r="AE39" s="170">
        <v>1118</v>
      </c>
      <c r="AF39" s="171">
        <v>954</v>
      </c>
      <c r="AG39" s="193">
        <v>85.3</v>
      </c>
    </row>
    <row r="40" spans="1:33" ht="25.5">
      <c r="A40" s="489" t="s">
        <v>10</v>
      </c>
      <c r="B40" s="490" t="s">
        <v>50</v>
      </c>
      <c r="C40" s="490" t="s">
        <v>50</v>
      </c>
      <c r="D40" s="169">
        <v>68</v>
      </c>
      <c r="E40" s="168">
        <v>33</v>
      </c>
      <c r="F40" s="192">
        <v>48.5</v>
      </c>
      <c r="G40" s="169">
        <v>54</v>
      </c>
      <c r="H40" s="168">
        <v>23</v>
      </c>
      <c r="I40" s="192">
        <v>42.6</v>
      </c>
      <c r="J40" s="169">
        <v>78</v>
      </c>
      <c r="K40" s="168">
        <v>50</v>
      </c>
      <c r="L40" s="192">
        <v>64.099999999999994</v>
      </c>
      <c r="M40" s="169">
        <v>56</v>
      </c>
      <c r="N40" s="168">
        <v>36</v>
      </c>
      <c r="O40" s="192">
        <v>64.3</v>
      </c>
      <c r="P40" s="169">
        <v>65</v>
      </c>
      <c r="Q40" s="168">
        <v>38</v>
      </c>
      <c r="R40" s="192">
        <v>58.5</v>
      </c>
      <c r="S40" s="169">
        <v>46</v>
      </c>
      <c r="T40" s="168">
        <v>30</v>
      </c>
      <c r="U40" s="192">
        <v>65.2</v>
      </c>
      <c r="V40" s="169">
        <v>66</v>
      </c>
      <c r="W40" s="168">
        <v>33</v>
      </c>
      <c r="X40" s="192">
        <v>50</v>
      </c>
      <c r="Y40" s="169">
        <v>51</v>
      </c>
      <c r="Z40" s="168">
        <v>30</v>
      </c>
      <c r="AA40" s="192">
        <v>58.8</v>
      </c>
      <c r="AB40" s="169">
        <v>59</v>
      </c>
      <c r="AC40" s="168">
        <v>39</v>
      </c>
      <c r="AD40" s="192">
        <v>66.099999999999994</v>
      </c>
      <c r="AE40" s="169">
        <v>51</v>
      </c>
      <c r="AF40" s="168">
        <v>33</v>
      </c>
      <c r="AG40" s="192">
        <v>64.7</v>
      </c>
    </row>
    <row r="41" spans="1:33">
      <c r="A41" s="489"/>
      <c r="B41" s="491" t="s">
        <v>51</v>
      </c>
      <c r="C41" s="491" t="s">
        <v>51</v>
      </c>
      <c r="D41" s="179">
        <v>3</v>
      </c>
      <c r="E41" s="178">
        <v>2</v>
      </c>
      <c r="F41" s="194">
        <v>66.7</v>
      </c>
      <c r="G41" s="179">
        <v>3</v>
      </c>
      <c r="H41" s="178">
        <v>2</v>
      </c>
      <c r="I41" s="194">
        <v>66.7</v>
      </c>
      <c r="J41" s="179">
        <v>3</v>
      </c>
      <c r="K41" s="178">
        <v>3</v>
      </c>
      <c r="L41" s="194">
        <v>100</v>
      </c>
      <c r="M41" s="179">
        <v>3</v>
      </c>
      <c r="N41" s="178">
        <v>3</v>
      </c>
      <c r="O41" s="194">
        <v>100</v>
      </c>
      <c r="P41" s="179">
        <v>0</v>
      </c>
      <c r="Q41" s="178">
        <v>0</v>
      </c>
      <c r="R41" s="194">
        <v>0</v>
      </c>
      <c r="S41" s="179">
        <v>0</v>
      </c>
      <c r="T41" s="178">
        <v>0</v>
      </c>
      <c r="U41" s="194">
        <v>0</v>
      </c>
      <c r="V41" s="179">
        <v>0</v>
      </c>
      <c r="W41" s="178">
        <v>0</v>
      </c>
      <c r="X41" s="194">
        <v>0</v>
      </c>
      <c r="Y41" s="179">
        <v>0</v>
      </c>
      <c r="Z41" s="178">
        <v>0</v>
      </c>
      <c r="AA41" s="194">
        <v>0</v>
      </c>
      <c r="AB41" s="179">
        <v>1</v>
      </c>
      <c r="AC41" s="178">
        <v>1</v>
      </c>
      <c r="AD41" s="194">
        <v>100</v>
      </c>
      <c r="AE41" s="179">
        <v>1</v>
      </c>
      <c r="AF41" s="178">
        <v>1</v>
      </c>
      <c r="AG41" s="194">
        <v>100</v>
      </c>
    </row>
    <row r="42" spans="1:33">
      <c r="A42" s="489"/>
      <c r="B42" s="492" t="s">
        <v>182</v>
      </c>
      <c r="C42" s="490" t="s">
        <v>52</v>
      </c>
      <c r="D42" s="169">
        <v>14</v>
      </c>
      <c r="E42" s="168">
        <v>10</v>
      </c>
      <c r="F42" s="192">
        <v>71.400000000000006</v>
      </c>
      <c r="G42" s="169">
        <v>13</v>
      </c>
      <c r="H42" s="168">
        <v>9</v>
      </c>
      <c r="I42" s="192">
        <v>69.2</v>
      </c>
      <c r="J42" s="169">
        <v>18</v>
      </c>
      <c r="K42" s="168">
        <v>15</v>
      </c>
      <c r="L42" s="192">
        <v>83.3</v>
      </c>
      <c r="M42" s="169">
        <v>16</v>
      </c>
      <c r="N42" s="168">
        <v>13</v>
      </c>
      <c r="O42" s="192">
        <v>81.3</v>
      </c>
      <c r="P42" s="169">
        <v>24</v>
      </c>
      <c r="Q42" s="168">
        <v>18</v>
      </c>
      <c r="R42" s="192">
        <v>75</v>
      </c>
      <c r="S42" s="169">
        <v>20</v>
      </c>
      <c r="T42" s="168">
        <v>15</v>
      </c>
      <c r="U42" s="192">
        <v>75</v>
      </c>
      <c r="V42" s="169">
        <v>27</v>
      </c>
      <c r="W42" s="168">
        <v>17</v>
      </c>
      <c r="X42" s="192">
        <v>63</v>
      </c>
      <c r="Y42" s="169">
        <v>21</v>
      </c>
      <c r="Z42" s="168">
        <v>13</v>
      </c>
      <c r="AA42" s="192">
        <v>61.9</v>
      </c>
      <c r="AB42" s="169">
        <v>22</v>
      </c>
      <c r="AC42" s="168">
        <v>15</v>
      </c>
      <c r="AD42" s="192">
        <v>68.2</v>
      </c>
      <c r="AE42" s="169">
        <v>21</v>
      </c>
      <c r="AF42" s="168">
        <v>14</v>
      </c>
      <c r="AG42" s="192">
        <v>66.7</v>
      </c>
    </row>
    <row r="43" spans="1:33">
      <c r="A43" s="489"/>
      <c r="B43" s="492"/>
      <c r="C43" s="490" t="s">
        <v>53</v>
      </c>
      <c r="D43" s="169">
        <v>830</v>
      </c>
      <c r="E43" s="168">
        <v>629</v>
      </c>
      <c r="F43" s="192">
        <v>75.8</v>
      </c>
      <c r="G43" s="169">
        <v>660</v>
      </c>
      <c r="H43" s="168">
        <v>512</v>
      </c>
      <c r="I43" s="192">
        <v>77.599999999999994</v>
      </c>
      <c r="J43" s="169">
        <v>921</v>
      </c>
      <c r="K43" s="168">
        <v>696</v>
      </c>
      <c r="L43" s="192">
        <v>75.599999999999994</v>
      </c>
      <c r="M43" s="169">
        <v>709</v>
      </c>
      <c r="N43" s="168">
        <v>547</v>
      </c>
      <c r="O43" s="192">
        <v>77.2</v>
      </c>
      <c r="P43" s="169">
        <v>854</v>
      </c>
      <c r="Q43" s="168">
        <v>598</v>
      </c>
      <c r="R43" s="192">
        <v>70</v>
      </c>
      <c r="S43" s="169">
        <v>680</v>
      </c>
      <c r="T43" s="168">
        <v>504</v>
      </c>
      <c r="U43" s="192">
        <v>74.099999999999994</v>
      </c>
      <c r="V43" s="169">
        <v>1135</v>
      </c>
      <c r="W43" s="168">
        <v>792</v>
      </c>
      <c r="X43" s="192">
        <v>69.8</v>
      </c>
      <c r="Y43" s="169">
        <v>892</v>
      </c>
      <c r="Z43" s="168">
        <v>650</v>
      </c>
      <c r="AA43" s="192">
        <v>72.900000000000006</v>
      </c>
      <c r="AB43" s="169">
        <v>984</v>
      </c>
      <c r="AC43" s="168">
        <v>717</v>
      </c>
      <c r="AD43" s="192">
        <v>72.900000000000006</v>
      </c>
      <c r="AE43" s="169">
        <v>773</v>
      </c>
      <c r="AF43" s="168">
        <v>575</v>
      </c>
      <c r="AG43" s="192">
        <v>74.400000000000006</v>
      </c>
    </row>
    <row r="44" spans="1:33">
      <c r="A44" s="489"/>
      <c r="B44" s="492"/>
      <c r="C44" s="490" t="s">
        <v>36</v>
      </c>
      <c r="D44" s="169">
        <v>844</v>
      </c>
      <c r="E44" s="168">
        <v>639</v>
      </c>
      <c r="F44" s="192">
        <v>75.7</v>
      </c>
      <c r="G44" s="169">
        <v>671</v>
      </c>
      <c r="H44" s="168">
        <v>520</v>
      </c>
      <c r="I44" s="192">
        <v>77.5</v>
      </c>
      <c r="J44" s="169">
        <v>939</v>
      </c>
      <c r="K44" s="168">
        <v>711</v>
      </c>
      <c r="L44" s="192">
        <v>75.7</v>
      </c>
      <c r="M44" s="169">
        <v>723</v>
      </c>
      <c r="N44" s="168">
        <v>559</v>
      </c>
      <c r="O44" s="192">
        <v>77.3</v>
      </c>
      <c r="P44" s="169">
        <v>878</v>
      </c>
      <c r="Q44" s="168">
        <v>616</v>
      </c>
      <c r="R44" s="192">
        <v>70.2</v>
      </c>
      <c r="S44" s="169">
        <v>694</v>
      </c>
      <c r="T44" s="168">
        <v>517</v>
      </c>
      <c r="U44" s="192">
        <v>74.5</v>
      </c>
      <c r="V44" s="169">
        <v>1162</v>
      </c>
      <c r="W44" s="168">
        <v>809</v>
      </c>
      <c r="X44" s="192">
        <v>69.599999999999994</v>
      </c>
      <c r="Y44" s="169">
        <v>909</v>
      </c>
      <c r="Z44" s="168">
        <v>663</v>
      </c>
      <c r="AA44" s="192">
        <v>72.900000000000006</v>
      </c>
      <c r="AB44" s="169">
        <v>1006</v>
      </c>
      <c r="AC44" s="168">
        <v>732</v>
      </c>
      <c r="AD44" s="192">
        <v>72.8</v>
      </c>
      <c r="AE44" s="169">
        <v>790</v>
      </c>
      <c r="AF44" s="168">
        <v>587</v>
      </c>
      <c r="AG44" s="192">
        <v>74.3</v>
      </c>
    </row>
    <row r="45" spans="1:33">
      <c r="A45" s="493"/>
      <c r="B45" s="491" t="s">
        <v>36</v>
      </c>
      <c r="C45" s="491"/>
      <c r="D45" s="179">
        <v>915</v>
      </c>
      <c r="E45" s="178">
        <v>674</v>
      </c>
      <c r="F45" s="194">
        <v>73.7</v>
      </c>
      <c r="G45" s="179">
        <v>726</v>
      </c>
      <c r="H45" s="178">
        <v>545</v>
      </c>
      <c r="I45" s="194">
        <v>75.099999999999994</v>
      </c>
      <c r="J45" s="179">
        <v>1020</v>
      </c>
      <c r="K45" s="178">
        <v>764</v>
      </c>
      <c r="L45" s="194">
        <v>74.900000000000006</v>
      </c>
      <c r="M45" s="179">
        <v>780</v>
      </c>
      <c r="N45" s="178">
        <v>597</v>
      </c>
      <c r="O45" s="194">
        <v>76.5</v>
      </c>
      <c r="P45" s="179">
        <v>943</v>
      </c>
      <c r="Q45" s="178">
        <v>654</v>
      </c>
      <c r="R45" s="194">
        <v>69.400000000000006</v>
      </c>
      <c r="S45" s="179">
        <v>739</v>
      </c>
      <c r="T45" s="178">
        <v>547</v>
      </c>
      <c r="U45" s="194">
        <v>74</v>
      </c>
      <c r="V45" s="179">
        <v>1228</v>
      </c>
      <c r="W45" s="178">
        <v>842</v>
      </c>
      <c r="X45" s="194">
        <v>68.599999999999994</v>
      </c>
      <c r="Y45" s="179">
        <v>960</v>
      </c>
      <c r="Z45" s="178">
        <v>693</v>
      </c>
      <c r="AA45" s="194">
        <v>72.2</v>
      </c>
      <c r="AB45" s="179">
        <v>1066</v>
      </c>
      <c r="AC45" s="178">
        <v>772</v>
      </c>
      <c r="AD45" s="194">
        <v>72.400000000000006</v>
      </c>
      <c r="AE45" s="179">
        <v>842</v>
      </c>
      <c r="AF45" s="178">
        <v>621</v>
      </c>
      <c r="AG45" s="194">
        <v>73.8</v>
      </c>
    </row>
    <row r="46" spans="1:33">
      <c r="A46" s="489" t="s">
        <v>11</v>
      </c>
      <c r="B46" s="492" t="s">
        <v>54</v>
      </c>
      <c r="C46" s="490" t="s">
        <v>55</v>
      </c>
      <c r="D46" s="169">
        <v>548</v>
      </c>
      <c r="E46" s="168">
        <v>348</v>
      </c>
      <c r="F46" s="192">
        <v>63.5</v>
      </c>
      <c r="G46" s="169">
        <v>396</v>
      </c>
      <c r="H46" s="168">
        <v>272</v>
      </c>
      <c r="I46" s="192">
        <v>68.7</v>
      </c>
      <c r="J46" s="169">
        <v>540</v>
      </c>
      <c r="K46" s="168">
        <v>325</v>
      </c>
      <c r="L46" s="192">
        <v>60.2</v>
      </c>
      <c r="M46" s="169">
        <v>384</v>
      </c>
      <c r="N46" s="168">
        <v>256</v>
      </c>
      <c r="O46" s="192">
        <v>66.7</v>
      </c>
      <c r="P46" s="169">
        <v>565</v>
      </c>
      <c r="Q46" s="168">
        <v>350</v>
      </c>
      <c r="R46" s="192">
        <v>61.9</v>
      </c>
      <c r="S46" s="169">
        <v>400</v>
      </c>
      <c r="T46" s="168">
        <v>281</v>
      </c>
      <c r="U46" s="192">
        <v>70.3</v>
      </c>
      <c r="V46" s="169">
        <v>610</v>
      </c>
      <c r="W46" s="168">
        <v>371</v>
      </c>
      <c r="X46" s="192">
        <v>60.8</v>
      </c>
      <c r="Y46" s="169">
        <v>428</v>
      </c>
      <c r="Z46" s="168">
        <v>286</v>
      </c>
      <c r="AA46" s="192">
        <v>66.8</v>
      </c>
      <c r="AB46" s="169">
        <v>406</v>
      </c>
      <c r="AC46" s="168">
        <v>243</v>
      </c>
      <c r="AD46" s="192">
        <v>59.9</v>
      </c>
      <c r="AE46" s="169">
        <v>298</v>
      </c>
      <c r="AF46" s="168">
        <v>193</v>
      </c>
      <c r="AG46" s="192">
        <v>64.8</v>
      </c>
    </row>
    <row r="47" spans="1:33">
      <c r="A47" s="489"/>
      <c r="B47" s="492"/>
      <c r="C47" s="490" t="s">
        <v>56</v>
      </c>
      <c r="D47" s="169">
        <v>71</v>
      </c>
      <c r="E47" s="168">
        <v>43</v>
      </c>
      <c r="F47" s="192">
        <v>60.6</v>
      </c>
      <c r="G47" s="169">
        <v>66</v>
      </c>
      <c r="H47" s="168">
        <v>42</v>
      </c>
      <c r="I47" s="192">
        <v>63.6</v>
      </c>
      <c r="J47" s="169">
        <v>131</v>
      </c>
      <c r="K47" s="168">
        <v>71</v>
      </c>
      <c r="L47" s="192">
        <v>54.2</v>
      </c>
      <c r="M47" s="169">
        <v>108</v>
      </c>
      <c r="N47" s="168">
        <v>62</v>
      </c>
      <c r="O47" s="192">
        <v>57.4</v>
      </c>
      <c r="P47" s="169">
        <v>191</v>
      </c>
      <c r="Q47" s="168">
        <v>121</v>
      </c>
      <c r="R47" s="192">
        <v>63.4</v>
      </c>
      <c r="S47" s="169">
        <v>161</v>
      </c>
      <c r="T47" s="168">
        <v>111</v>
      </c>
      <c r="U47" s="192">
        <v>68.900000000000006</v>
      </c>
      <c r="V47" s="169">
        <v>155</v>
      </c>
      <c r="W47" s="168">
        <v>84</v>
      </c>
      <c r="X47" s="192">
        <v>54.2</v>
      </c>
      <c r="Y47" s="169">
        <v>126</v>
      </c>
      <c r="Z47" s="168">
        <v>77</v>
      </c>
      <c r="AA47" s="192">
        <v>61.1</v>
      </c>
      <c r="AB47" s="169">
        <v>136</v>
      </c>
      <c r="AC47" s="168">
        <v>80</v>
      </c>
      <c r="AD47" s="192">
        <v>58.8</v>
      </c>
      <c r="AE47" s="169">
        <v>119</v>
      </c>
      <c r="AF47" s="168">
        <v>71</v>
      </c>
      <c r="AG47" s="192">
        <v>59.7</v>
      </c>
    </row>
    <row r="48" spans="1:33">
      <c r="A48" s="489"/>
      <c r="B48" s="492"/>
      <c r="C48" s="490" t="s">
        <v>36</v>
      </c>
      <c r="D48" s="169">
        <v>619</v>
      </c>
      <c r="E48" s="168">
        <v>391</v>
      </c>
      <c r="F48" s="192">
        <v>63.2</v>
      </c>
      <c r="G48" s="169">
        <v>445</v>
      </c>
      <c r="H48" s="168">
        <v>311</v>
      </c>
      <c r="I48" s="192">
        <v>69.900000000000006</v>
      </c>
      <c r="J48" s="169">
        <v>671</v>
      </c>
      <c r="K48" s="168">
        <v>396</v>
      </c>
      <c r="L48" s="192">
        <v>59</v>
      </c>
      <c r="M48" s="169">
        <v>478</v>
      </c>
      <c r="N48" s="168">
        <v>316</v>
      </c>
      <c r="O48" s="192">
        <v>66.099999999999994</v>
      </c>
      <c r="P48" s="169">
        <v>756</v>
      </c>
      <c r="Q48" s="168">
        <v>471</v>
      </c>
      <c r="R48" s="192">
        <v>62.3</v>
      </c>
      <c r="S48" s="169">
        <v>534</v>
      </c>
      <c r="T48" s="168">
        <v>380</v>
      </c>
      <c r="U48" s="192">
        <v>71.2</v>
      </c>
      <c r="V48" s="169">
        <v>765</v>
      </c>
      <c r="W48" s="168">
        <v>455</v>
      </c>
      <c r="X48" s="192">
        <v>59.5</v>
      </c>
      <c r="Y48" s="169">
        <v>523</v>
      </c>
      <c r="Z48" s="168">
        <v>353</v>
      </c>
      <c r="AA48" s="192">
        <v>67.5</v>
      </c>
      <c r="AB48" s="169">
        <v>542</v>
      </c>
      <c r="AC48" s="168">
        <v>323</v>
      </c>
      <c r="AD48" s="192">
        <v>59.6</v>
      </c>
      <c r="AE48" s="169">
        <v>396</v>
      </c>
      <c r="AF48" s="168">
        <v>258</v>
      </c>
      <c r="AG48" s="192">
        <v>65.2</v>
      </c>
    </row>
    <row r="49" spans="1:33">
      <c r="A49" s="489"/>
      <c r="B49" s="498" t="s">
        <v>57</v>
      </c>
      <c r="C49" s="491" t="s">
        <v>57</v>
      </c>
      <c r="D49" s="179">
        <v>11</v>
      </c>
      <c r="E49" s="178">
        <v>7</v>
      </c>
      <c r="F49" s="194">
        <v>63.6</v>
      </c>
      <c r="G49" s="179">
        <v>7</v>
      </c>
      <c r="H49" s="178">
        <v>4</v>
      </c>
      <c r="I49" s="194">
        <v>57.1</v>
      </c>
      <c r="J49" s="179">
        <v>4</v>
      </c>
      <c r="K49" s="178">
        <v>0</v>
      </c>
      <c r="L49" s="194">
        <v>0</v>
      </c>
      <c r="M49" s="179">
        <v>4</v>
      </c>
      <c r="N49" s="178">
        <v>0</v>
      </c>
      <c r="O49" s="194">
        <v>0</v>
      </c>
      <c r="P49" s="179">
        <v>24</v>
      </c>
      <c r="Q49" s="178">
        <v>15</v>
      </c>
      <c r="R49" s="194">
        <v>62.5</v>
      </c>
      <c r="S49" s="179">
        <v>10</v>
      </c>
      <c r="T49" s="178">
        <v>6</v>
      </c>
      <c r="U49" s="194">
        <v>60</v>
      </c>
      <c r="V49" s="179">
        <v>1</v>
      </c>
      <c r="W49" s="178">
        <v>1</v>
      </c>
      <c r="X49" s="194">
        <v>100</v>
      </c>
      <c r="Y49" s="179">
        <v>1</v>
      </c>
      <c r="Z49" s="178">
        <v>1</v>
      </c>
      <c r="AA49" s="194">
        <v>100</v>
      </c>
      <c r="AB49" s="179">
        <v>13</v>
      </c>
      <c r="AC49" s="178">
        <v>6</v>
      </c>
      <c r="AD49" s="194">
        <v>46.2</v>
      </c>
      <c r="AE49" s="179">
        <v>12</v>
      </c>
      <c r="AF49" s="178">
        <v>6</v>
      </c>
      <c r="AG49" s="194">
        <v>50</v>
      </c>
    </row>
    <row r="50" spans="1:33">
      <c r="A50" s="489"/>
      <c r="B50" s="490" t="s">
        <v>36</v>
      </c>
      <c r="C50" s="490"/>
      <c r="D50" s="169">
        <v>630</v>
      </c>
      <c r="E50" s="168">
        <v>398</v>
      </c>
      <c r="F50" s="192">
        <v>63.2</v>
      </c>
      <c r="G50" s="169">
        <v>451</v>
      </c>
      <c r="H50" s="168">
        <v>315</v>
      </c>
      <c r="I50" s="192">
        <v>69.8</v>
      </c>
      <c r="J50" s="169">
        <v>675</v>
      </c>
      <c r="K50" s="168">
        <v>396</v>
      </c>
      <c r="L50" s="192">
        <v>58.7</v>
      </c>
      <c r="M50" s="169">
        <v>480</v>
      </c>
      <c r="N50" s="168">
        <v>316</v>
      </c>
      <c r="O50" s="192">
        <v>65.8</v>
      </c>
      <c r="P50" s="169">
        <v>780</v>
      </c>
      <c r="Q50" s="168">
        <v>486</v>
      </c>
      <c r="R50" s="192">
        <v>62.3</v>
      </c>
      <c r="S50" s="169">
        <v>542</v>
      </c>
      <c r="T50" s="168">
        <v>386</v>
      </c>
      <c r="U50" s="192">
        <v>71.2</v>
      </c>
      <c r="V50" s="169">
        <v>766</v>
      </c>
      <c r="W50" s="168">
        <v>456</v>
      </c>
      <c r="X50" s="192">
        <v>59.5</v>
      </c>
      <c r="Y50" s="169">
        <v>524</v>
      </c>
      <c r="Z50" s="168">
        <v>354</v>
      </c>
      <c r="AA50" s="192">
        <v>67.599999999999994</v>
      </c>
      <c r="AB50" s="169">
        <v>555</v>
      </c>
      <c r="AC50" s="168">
        <v>329</v>
      </c>
      <c r="AD50" s="192">
        <v>59.3</v>
      </c>
      <c r="AE50" s="169">
        <v>407</v>
      </c>
      <c r="AF50" s="168">
        <v>264</v>
      </c>
      <c r="AG50" s="192">
        <v>64.900000000000006</v>
      </c>
    </row>
    <row r="51" spans="1:33" ht="25.5">
      <c r="A51" s="499" t="s">
        <v>12</v>
      </c>
      <c r="B51" s="491"/>
      <c r="C51" s="491"/>
      <c r="D51" s="179">
        <v>3063</v>
      </c>
      <c r="E51" s="178">
        <v>2054</v>
      </c>
      <c r="F51" s="194">
        <v>67.099999999999994</v>
      </c>
      <c r="G51" s="179">
        <v>1734</v>
      </c>
      <c r="H51" s="178">
        <v>1268</v>
      </c>
      <c r="I51" s="194">
        <v>73.099999999999994</v>
      </c>
      <c r="J51" s="179">
        <v>3122</v>
      </c>
      <c r="K51" s="178">
        <v>1938</v>
      </c>
      <c r="L51" s="194">
        <v>62.1</v>
      </c>
      <c r="M51" s="179">
        <v>1823</v>
      </c>
      <c r="N51" s="178">
        <v>1284</v>
      </c>
      <c r="O51" s="194">
        <v>70.400000000000006</v>
      </c>
      <c r="P51" s="179">
        <v>2858</v>
      </c>
      <c r="Q51" s="178">
        <v>1750</v>
      </c>
      <c r="R51" s="194">
        <v>61.2</v>
      </c>
      <c r="S51" s="179">
        <v>1640</v>
      </c>
      <c r="T51" s="178">
        <v>1197</v>
      </c>
      <c r="U51" s="194">
        <v>73</v>
      </c>
      <c r="V51" s="179">
        <v>2805</v>
      </c>
      <c r="W51" s="178">
        <v>1727</v>
      </c>
      <c r="X51" s="194">
        <v>61.6</v>
      </c>
      <c r="Y51" s="179">
        <v>1584</v>
      </c>
      <c r="Z51" s="178">
        <v>1120</v>
      </c>
      <c r="AA51" s="194">
        <v>70.7</v>
      </c>
      <c r="AB51" s="179">
        <v>2894</v>
      </c>
      <c r="AC51" s="178">
        <v>1827</v>
      </c>
      <c r="AD51" s="194">
        <v>63.1</v>
      </c>
      <c r="AE51" s="179">
        <v>1619</v>
      </c>
      <c r="AF51" s="178">
        <v>1162</v>
      </c>
      <c r="AG51" s="194">
        <v>71.8</v>
      </c>
    </row>
    <row r="52" spans="1:33">
      <c r="A52" s="500" t="s">
        <v>13</v>
      </c>
      <c r="B52" s="490" t="s">
        <v>183</v>
      </c>
      <c r="C52" s="490" t="s">
        <v>58</v>
      </c>
      <c r="D52" s="169">
        <v>173</v>
      </c>
      <c r="E52" s="168">
        <v>86</v>
      </c>
      <c r="F52" s="192">
        <v>49.7</v>
      </c>
      <c r="G52" s="169">
        <v>138</v>
      </c>
      <c r="H52" s="168">
        <v>75</v>
      </c>
      <c r="I52" s="192">
        <v>54.3</v>
      </c>
      <c r="J52" s="169">
        <v>180</v>
      </c>
      <c r="K52" s="168">
        <v>92</v>
      </c>
      <c r="L52" s="192">
        <v>51.1</v>
      </c>
      <c r="M52" s="169">
        <v>134</v>
      </c>
      <c r="N52" s="168">
        <v>80</v>
      </c>
      <c r="O52" s="192">
        <v>59.7</v>
      </c>
      <c r="P52" s="169">
        <v>186</v>
      </c>
      <c r="Q52" s="168">
        <v>102</v>
      </c>
      <c r="R52" s="192">
        <v>54.8</v>
      </c>
      <c r="S52" s="169">
        <v>160</v>
      </c>
      <c r="T52" s="168">
        <v>89</v>
      </c>
      <c r="U52" s="192">
        <v>55.6</v>
      </c>
      <c r="V52" s="169">
        <v>251</v>
      </c>
      <c r="W52" s="168">
        <v>131</v>
      </c>
      <c r="X52" s="192">
        <v>52.2</v>
      </c>
      <c r="Y52" s="169">
        <v>197</v>
      </c>
      <c r="Z52" s="168">
        <v>108</v>
      </c>
      <c r="AA52" s="192">
        <v>54.8</v>
      </c>
      <c r="AB52" s="169">
        <v>253</v>
      </c>
      <c r="AC52" s="168">
        <v>119</v>
      </c>
      <c r="AD52" s="192">
        <v>47</v>
      </c>
      <c r="AE52" s="169">
        <v>188</v>
      </c>
      <c r="AF52" s="168">
        <v>106</v>
      </c>
      <c r="AG52" s="192">
        <v>56.4</v>
      </c>
    </row>
    <row r="53" spans="1:33">
      <c r="A53" s="489"/>
      <c r="B53" s="492"/>
      <c r="C53" s="490" t="s">
        <v>59</v>
      </c>
      <c r="D53" s="169">
        <v>1300</v>
      </c>
      <c r="E53" s="168">
        <v>878</v>
      </c>
      <c r="F53" s="192">
        <v>67.5</v>
      </c>
      <c r="G53" s="169">
        <v>927</v>
      </c>
      <c r="H53" s="168">
        <v>659</v>
      </c>
      <c r="I53" s="192">
        <v>71.099999999999994</v>
      </c>
      <c r="J53" s="169">
        <v>1352</v>
      </c>
      <c r="K53" s="168">
        <v>906</v>
      </c>
      <c r="L53" s="192">
        <v>67</v>
      </c>
      <c r="M53" s="169">
        <v>992</v>
      </c>
      <c r="N53" s="168">
        <v>707</v>
      </c>
      <c r="O53" s="192">
        <v>71.3</v>
      </c>
      <c r="P53" s="169">
        <v>1357</v>
      </c>
      <c r="Q53" s="168">
        <v>933</v>
      </c>
      <c r="R53" s="192">
        <v>68.8</v>
      </c>
      <c r="S53" s="169">
        <v>976</v>
      </c>
      <c r="T53" s="168">
        <v>713</v>
      </c>
      <c r="U53" s="192">
        <v>73.099999999999994</v>
      </c>
      <c r="V53" s="169">
        <v>1551</v>
      </c>
      <c r="W53" s="168">
        <v>1032</v>
      </c>
      <c r="X53" s="192">
        <v>66.5</v>
      </c>
      <c r="Y53" s="169">
        <v>1059</v>
      </c>
      <c r="Z53" s="168">
        <v>767</v>
      </c>
      <c r="AA53" s="192">
        <v>72.400000000000006</v>
      </c>
      <c r="AB53" s="169">
        <v>1708</v>
      </c>
      <c r="AC53" s="168">
        <v>1113</v>
      </c>
      <c r="AD53" s="192">
        <v>65.2</v>
      </c>
      <c r="AE53" s="169">
        <v>1163</v>
      </c>
      <c r="AF53" s="168">
        <v>816</v>
      </c>
      <c r="AG53" s="192">
        <v>70.2</v>
      </c>
    </row>
    <row r="54" spans="1:33">
      <c r="A54" s="489"/>
      <c r="B54" s="492"/>
      <c r="C54" s="490" t="s">
        <v>36</v>
      </c>
      <c r="D54" s="169">
        <v>1473</v>
      </c>
      <c r="E54" s="168">
        <v>964</v>
      </c>
      <c r="F54" s="192">
        <v>65.400000000000006</v>
      </c>
      <c r="G54" s="169">
        <v>997</v>
      </c>
      <c r="H54" s="168">
        <v>714</v>
      </c>
      <c r="I54" s="192">
        <v>71.599999999999994</v>
      </c>
      <c r="J54" s="169">
        <v>1532</v>
      </c>
      <c r="K54" s="168">
        <v>998</v>
      </c>
      <c r="L54" s="192">
        <v>65.099999999999994</v>
      </c>
      <c r="M54" s="169">
        <v>1062</v>
      </c>
      <c r="N54" s="168">
        <v>769</v>
      </c>
      <c r="O54" s="192">
        <v>72.400000000000006</v>
      </c>
      <c r="P54" s="169">
        <v>1543</v>
      </c>
      <c r="Q54" s="168">
        <v>1035</v>
      </c>
      <c r="R54" s="192">
        <v>67.099999999999994</v>
      </c>
      <c r="S54" s="169">
        <v>1067</v>
      </c>
      <c r="T54" s="168">
        <v>785</v>
      </c>
      <c r="U54" s="192">
        <v>73.599999999999994</v>
      </c>
      <c r="V54" s="169">
        <v>1802</v>
      </c>
      <c r="W54" s="168">
        <v>1163</v>
      </c>
      <c r="X54" s="192">
        <v>64.5</v>
      </c>
      <c r="Y54" s="169">
        <v>1149</v>
      </c>
      <c r="Z54" s="168">
        <v>838</v>
      </c>
      <c r="AA54" s="192">
        <v>72.900000000000006</v>
      </c>
      <c r="AB54" s="169">
        <v>1961</v>
      </c>
      <c r="AC54" s="168">
        <v>1232</v>
      </c>
      <c r="AD54" s="192">
        <v>62.8</v>
      </c>
      <c r="AE54" s="169">
        <v>1249</v>
      </c>
      <c r="AF54" s="168">
        <v>886</v>
      </c>
      <c r="AG54" s="192">
        <v>70.900000000000006</v>
      </c>
    </row>
    <row r="55" spans="1:33">
      <c r="A55" s="489"/>
      <c r="B55" s="494" t="s">
        <v>60</v>
      </c>
      <c r="C55" s="495" t="s">
        <v>61</v>
      </c>
      <c r="D55" s="172">
        <v>256</v>
      </c>
      <c r="E55" s="173">
        <v>164</v>
      </c>
      <c r="F55" s="191">
        <v>64.099999999999994</v>
      </c>
      <c r="G55" s="172">
        <v>221</v>
      </c>
      <c r="H55" s="173">
        <v>153</v>
      </c>
      <c r="I55" s="191">
        <v>69.2</v>
      </c>
      <c r="J55" s="172">
        <v>227</v>
      </c>
      <c r="K55" s="173">
        <v>139</v>
      </c>
      <c r="L55" s="191">
        <v>61.2</v>
      </c>
      <c r="M55" s="172">
        <v>199</v>
      </c>
      <c r="N55" s="173">
        <v>122</v>
      </c>
      <c r="O55" s="191">
        <v>61.3</v>
      </c>
      <c r="P55" s="172">
        <v>211</v>
      </c>
      <c r="Q55" s="173">
        <v>146</v>
      </c>
      <c r="R55" s="191">
        <v>69.2</v>
      </c>
      <c r="S55" s="172">
        <v>187</v>
      </c>
      <c r="T55" s="173">
        <v>128</v>
      </c>
      <c r="U55" s="191">
        <v>68.400000000000006</v>
      </c>
      <c r="V55" s="172">
        <v>200</v>
      </c>
      <c r="W55" s="173">
        <v>139</v>
      </c>
      <c r="X55" s="191">
        <v>69.5</v>
      </c>
      <c r="Y55" s="172">
        <v>181</v>
      </c>
      <c r="Z55" s="173">
        <v>128</v>
      </c>
      <c r="AA55" s="191">
        <v>70.7</v>
      </c>
      <c r="AB55" s="172">
        <v>173</v>
      </c>
      <c r="AC55" s="173">
        <v>112</v>
      </c>
      <c r="AD55" s="191">
        <v>64.7</v>
      </c>
      <c r="AE55" s="172">
        <v>166</v>
      </c>
      <c r="AF55" s="173">
        <v>109</v>
      </c>
      <c r="AG55" s="191">
        <v>65.7</v>
      </c>
    </row>
    <row r="56" spans="1:33">
      <c r="A56" s="489"/>
      <c r="B56" s="492"/>
      <c r="C56" s="490" t="s">
        <v>62</v>
      </c>
      <c r="D56" s="169">
        <v>2</v>
      </c>
      <c r="E56" s="168">
        <v>2</v>
      </c>
      <c r="F56" s="192">
        <v>100</v>
      </c>
      <c r="G56" s="169">
        <v>1</v>
      </c>
      <c r="H56" s="168">
        <v>1</v>
      </c>
      <c r="I56" s="192">
        <v>100</v>
      </c>
      <c r="J56" s="169">
        <v>2</v>
      </c>
      <c r="K56" s="168">
        <v>2</v>
      </c>
      <c r="L56" s="192">
        <v>100</v>
      </c>
      <c r="M56" s="169">
        <v>1</v>
      </c>
      <c r="N56" s="168">
        <v>1</v>
      </c>
      <c r="O56" s="192">
        <v>100</v>
      </c>
      <c r="P56" s="169">
        <v>0</v>
      </c>
      <c r="Q56" s="168">
        <v>0</v>
      </c>
      <c r="R56" s="192">
        <v>0</v>
      </c>
      <c r="S56" s="169">
        <v>0</v>
      </c>
      <c r="T56" s="168">
        <v>0</v>
      </c>
      <c r="U56" s="192">
        <v>0</v>
      </c>
      <c r="V56" s="169">
        <v>0</v>
      </c>
      <c r="W56" s="168">
        <v>0</v>
      </c>
      <c r="X56" s="192">
        <v>0</v>
      </c>
      <c r="Y56" s="169">
        <v>0</v>
      </c>
      <c r="Z56" s="168">
        <v>0</v>
      </c>
      <c r="AA56" s="192">
        <v>0</v>
      </c>
      <c r="AB56" s="169">
        <v>0</v>
      </c>
      <c r="AC56" s="168">
        <v>0</v>
      </c>
      <c r="AD56" s="192">
        <v>0</v>
      </c>
      <c r="AE56" s="169">
        <v>0</v>
      </c>
      <c r="AF56" s="168">
        <v>0</v>
      </c>
      <c r="AG56" s="192">
        <v>0</v>
      </c>
    </row>
    <row r="57" spans="1:33" s="165" customFormat="1">
      <c r="A57" s="489"/>
      <c r="B57" s="492"/>
      <c r="C57" s="490" t="s">
        <v>63</v>
      </c>
      <c r="D57" s="169">
        <v>2373</v>
      </c>
      <c r="E57" s="168">
        <v>2134</v>
      </c>
      <c r="F57" s="192">
        <v>89.9</v>
      </c>
      <c r="G57" s="169">
        <v>1604</v>
      </c>
      <c r="H57" s="168">
        <v>1470</v>
      </c>
      <c r="I57" s="192">
        <v>91.6</v>
      </c>
      <c r="J57" s="169">
        <v>2760</v>
      </c>
      <c r="K57" s="168">
        <v>2508</v>
      </c>
      <c r="L57" s="192">
        <v>90.9</v>
      </c>
      <c r="M57" s="169">
        <v>1814</v>
      </c>
      <c r="N57" s="168">
        <v>1675</v>
      </c>
      <c r="O57" s="192">
        <v>92.3</v>
      </c>
      <c r="P57" s="169">
        <v>2663</v>
      </c>
      <c r="Q57" s="168">
        <v>2451</v>
      </c>
      <c r="R57" s="192">
        <v>92</v>
      </c>
      <c r="S57" s="169">
        <v>1785</v>
      </c>
      <c r="T57" s="168">
        <v>1668</v>
      </c>
      <c r="U57" s="192">
        <v>93.4</v>
      </c>
      <c r="V57" s="169">
        <v>2489</v>
      </c>
      <c r="W57" s="168">
        <v>2234</v>
      </c>
      <c r="X57" s="192">
        <v>89.8</v>
      </c>
      <c r="Y57" s="169">
        <v>1643</v>
      </c>
      <c r="Z57" s="168">
        <v>1518</v>
      </c>
      <c r="AA57" s="192">
        <v>92.4</v>
      </c>
      <c r="AB57" s="169">
        <v>2220</v>
      </c>
      <c r="AC57" s="168">
        <v>1968</v>
      </c>
      <c r="AD57" s="192">
        <v>88.6</v>
      </c>
      <c r="AE57" s="169">
        <v>1453</v>
      </c>
      <c r="AF57" s="168">
        <v>1334</v>
      </c>
      <c r="AG57" s="192">
        <v>91.8</v>
      </c>
    </row>
    <row r="58" spans="1:33">
      <c r="A58" s="489"/>
      <c r="B58" s="492"/>
      <c r="C58" s="490" t="s">
        <v>292</v>
      </c>
      <c r="D58" s="169">
        <v>3000</v>
      </c>
      <c r="E58" s="168">
        <v>2294</v>
      </c>
      <c r="F58" s="192">
        <v>76.5</v>
      </c>
      <c r="G58" s="169">
        <v>2094</v>
      </c>
      <c r="H58" s="168">
        <v>1662</v>
      </c>
      <c r="I58" s="192">
        <v>79.400000000000006</v>
      </c>
      <c r="J58" s="169">
        <v>3472</v>
      </c>
      <c r="K58" s="168">
        <v>2622</v>
      </c>
      <c r="L58" s="192">
        <v>75.5</v>
      </c>
      <c r="M58" s="169">
        <v>2310</v>
      </c>
      <c r="N58" s="168">
        <v>1855</v>
      </c>
      <c r="O58" s="192">
        <v>80.3</v>
      </c>
      <c r="P58" s="169">
        <v>3319</v>
      </c>
      <c r="Q58" s="168">
        <v>2635</v>
      </c>
      <c r="R58" s="192">
        <v>79.400000000000006</v>
      </c>
      <c r="S58" s="169">
        <v>2207</v>
      </c>
      <c r="T58" s="168">
        <v>1817</v>
      </c>
      <c r="U58" s="192">
        <v>82.3</v>
      </c>
      <c r="V58" s="169">
        <v>3323</v>
      </c>
      <c r="W58" s="168">
        <v>2564</v>
      </c>
      <c r="X58" s="192">
        <v>77.2</v>
      </c>
      <c r="Y58" s="169">
        <v>2223</v>
      </c>
      <c r="Z58" s="168">
        <v>1791</v>
      </c>
      <c r="AA58" s="192">
        <v>80.599999999999994</v>
      </c>
      <c r="AB58" s="169">
        <v>3222</v>
      </c>
      <c r="AC58" s="168">
        <v>2441</v>
      </c>
      <c r="AD58" s="192">
        <v>75.8</v>
      </c>
      <c r="AE58" s="169">
        <v>2088</v>
      </c>
      <c r="AF58" s="168">
        <v>1641</v>
      </c>
      <c r="AG58" s="192">
        <v>78.599999999999994</v>
      </c>
    </row>
    <row r="59" spans="1:33">
      <c r="A59" s="489"/>
      <c r="B59" s="496"/>
      <c r="C59" s="497" t="s">
        <v>36</v>
      </c>
      <c r="D59" s="170">
        <v>5631</v>
      </c>
      <c r="E59" s="171">
        <v>4594</v>
      </c>
      <c r="F59" s="193">
        <v>81.599999999999994</v>
      </c>
      <c r="G59" s="170">
        <v>3598</v>
      </c>
      <c r="H59" s="171">
        <v>3023</v>
      </c>
      <c r="I59" s="193">
        <v>84</v>
      </c>
      <c r="J59" s="170">
        <v>6461</v>
      </c>
      <c r="K59" s="171">
        <v>5271</v>
      </c>
      <c r="L59" s="193">
        <v>81.599999999999994</v>
      </c>
      <c r="M59" s="170">
        <v>3940</v>
      </c>
      <c r="N59" s="171">
        <v>3339</v>
      </c>
      <c r="O59" s="193">
        <v>84.7</v>
      </c>
      <c r="P59" s="170">
        <v>6193</v>
      </c>
      <c r="Q59" s="171">
        <v>5232</v>
      </c>
      <c r="R59" s="193">
        <v>84.5</v>
      </c>
      <c r="S59" s="170">
        <v>3799</v>
      </c>
      <c r="T59" s="171">
        <v>3283</v>
      </c>
      <c r="U59" s="193">
        <v>86.4</v>
      </c>
      <c r="V59" s="170">
        <v>6012</v>
      </c>
      <c r="W59" s="171">
        <v>4937</v>
      </c>
      <c r="X59" s="193">
        <v>82.1</v>
      </c>
      <c r="Y59" s="170">
        <v>3709</v>
      </c>
      <c r="Z59" s="171">
        <v>3168</v>
      </c>
      <c r="AA59" s="193">
        <v>85.4</v>
      </c>
      <c r="AB59" s="170">
        <v>5615</v>
      </c>
      <c r="AC59" s="171">
        <v>4521</v>
      </c>
      <c r="AD59" s="193">
        <v>80.5</v>
      </c>
      <c r="AE59" s="170">
        <v>3439</v>
      </c>
      <c r="AF59" s="171">
        <v>2867</v>
      </c>
      <c r="AG59" s="193">
        <v>83.4</v>
      </c>
    </row>
    <row r="60" spans="1:33">
      <c r="A60" s="489"/>
      <c r="B60" s="492" t="s">
        <v>64</v>
      </c>
      <c r="C60" s="490" t="s">
        <v>64</v>
      </c>
      <c r="D60" s="169">
        <v>3636</v>
      </c>
      <c r="E60" s="168">
        <v>2454</v>
      </c>
      <c r="F60" s="192">
        <v>67.5</v>
      </c>
      <c r="G60" s="169">
        <v>2397</v>
      </c>
      <c r="H60" s="168">
        <v>1845</v>
      </c>
      <c r="I60" s="192">
        <v>77</v>
      </c>
      <c r="J60" s="169">
        <v>4043</v>
      </c>
      <c r="K60" s="168">
        <v>2697</v>
      </c>
      <c r="L60" s="192">
        <v>66.7</v>
      </c>
      <c r="M60" s="169">
        <v>2515</v>
      </c>
      <c r="N60" s="168">
        <v>1958</v>
      </c>
      <c r="O60" s="192">
        <v>77.900000000000006</v>
      </c>
      <c r="P60" s="169">
        <v>3856</v>
      </c>
      <c r="Q60" s="168">
        <v>2721</v>
      </c>
      <c r="R60" s="192">
        <v>70.599999999999994</v>
      </c>
      <c r="S60" s="169">
        <v>2635</v>
      </c>
      <c r="T60" s="168">
        <v>2121</v>
      </c>
      <c r="U60" s="192">
        <v>80.5</v>
      </c>
      <c r="V60" s="169">
        <v>3670</v>
      </c>
      <c r="W60" s="168">
        <v>2459</v>
      </c>
      <c r="X60" s="192">
        <v>67</v>
      </c>
      <c r="Y60" s="169">
        <v>2543</v>
      </c>
      <c r="Z60" s="168">
        <v>1962</v>
      </c>
      <c r="AA60" s="192">
        <v>77.2</v>
      </c>
      <c r="AB60" s="169">
        <v>3465</v>
      </c>
      <c r="AC60" s="168">
        <v>2306</v>
      </c>
      <c r="AD60" s="192">
        <v>66.599999999999994</v>
      </c>
      <c r="AE60" s="169">
        <v>2351</v>
      </c>
      <c r="AF60" s="168">
        <v>1837</v>
      </c>
      <c r="AG60" s="192">
        <v>78.099999999999994</v>
      </c>
    </row>
    <row r="61" spans="1:33">
      <c r="A61" s="493"/>
      <c r="B61" s="498" t="s">
        <v>36</v>
      </c>
      <c r="C61" s="491"/>
      <c r="D61" s="179">
        <v>10740</v>
      </c>
      <c r="E61" s="178">
        <v>8012</v>
      </c>
      <c r="F61" s="194">
        <v>74.599999999999994</v>
      </c>
      <c r="G61" s="179">
        <v>5869</v>
      </c>
      <c r="H61" s="178">
        <v>4820</v>
      </c>
      <c r="I61" s="194">
        <v>82.1</v>
      </c>
      <c r="J61" s="179">
        <v>12036</v>
      </c>
      <c r="K61" s="178">
        <v>8966</v>
      </c>
      <c r="L61" s="194">
        <v>74.5</v>
      </c>
      <c r="M61" s="179">
        <v>6319</v>
      </c>
      <c r="N61" s="178">
        <v>5247</v>
      </c>
      <c r="O61" s="194">
        <v>83</v>
      </c>
      <c r="P61" s="179">
        <v>11592</v>
      </c>
      <c r="Q61" s="178">
        <v>8988</v>
      </c>
      <c r="R61" s="194">
        <v>77.5</v>
      </c>
      <c r="S61" s="179">
        <v>6223</v>
      </c>
      <c r="T61" s="178">
        <v>5241</v>
      </c>
      <c r="U61" s="194">
        <v>84.2</v>
      </c>
      <c r="V61" s="179">
        <v>11484</v>
      </c>
      <c r="W61" s="178">
        <v>8559</v>
      </c>
      <c r="X61" s="194">
        <v>74.5</v>
      </c>
      <c r="Y61" s="179">
        <v>6288</v>
      </c>
      <c r="Z61" s="178">
        <v>5217</v>
      </c>
      <c r="AA61" s="194">
        <v>83</v>
      </c>
      <c r="AB61" s="179">
        <v>11041</v>
      </c>
      <c r="AC61" s="178">
        <v>8059</v>
      </c>
      <c r="AD61" s="194">
        <v>73</v>
      </c>
      <c r="AE61" s="179">
        <v>5919</v>
      </c>
      <c r="AF61" s="178">
        <v>4855</v>
      </c>
      <c r="AG61" s="194">
        <v>82</v>
      </c>
    </row>
    <row r="62" spans="1:33">
      <c r="A62" s="489" t="s">
        <v>14</v>
      </c>
      <c r="B62" s="492" t="s">
        <v>66</v>
      </c>
      <c r="C62" s="490" t="s">
        <v>66</v>
      </c>
      <c r="D62" s="169">
        <v>4499</v>
      </c>
      <c r="E62" s="168">
        <v>3160</v>
      </c>
      <c r="F62" s="192">
        <v>70.2</v>
      </c>
      <c r="G62" s="169">
        <v>1181</v>
      </c>
      <c r="H62" s="168">
        <v>986</v>
      </c>
      <c r="I62" s="192">
        <v>83.5</v>
      </c>
      <c r="J62" s="169">
        <v>4221</v>
      </c>
      <c r="K62" s="168">
        <v>2863</v>
      </c>
      <c r="L62" s="192">
        <v>67.8</v>
      </c>
      <c r="M62" s="169">
        <v>1195</v>
      </c>
      <c r="N62" s="168">
        <v>994</v>
      </c>
      <c r="O62" s="192">
        <v>83.2</v>
      </c>
      <c r="P62" s="169">
        <v>3919</v>
      </c>
      <c r="Q62" s="168">
        <v>2931</v>
      </c>
      <c r="R62" s="192">
        <v>74.8</v>
      </c>
      <c r="S62" s="169">
        <v>1247</v>
      </c>
      <c r="T62" s="168">
        <v>1059</v>
      </c>
      <c r="U62" s="192">
        <v>84.9</v>
      </c>
      <c r="V62" s="169">
        <v>3859</v>
      </c>
      <c r="W62" s="168">
        <v>2763</v>
      </c>
      <c r="X62" s="192">
        <v>71.599999999999994</v>
      </c>
      <c r="Y62" s="169">
        <v>1227</v>
      </c>
      <c r="Z62" s="168">
        <v>1016</v>
      </c>
      <c r="AA62" s="192">
        <v>82.8</v>
      </c>
      <c r="AB62" s="169">
        <v>3697</v>
      </c>
      <c r="AC62" s="168">
        <v>2476</v>
      </c>
      <c r="AD62" s="192">
        <v>67</v>
      </c>
      <c r="AE62" s="169">
        <v>1148</v>
      </c>
      <c r="AF62" s="168">
        <v>934</v>
      </c>
      <c r="AG62" s="192">
        <v>81.400000000000006</v>
      </c>
    </row>
    <row r="63" spans="1:33">
      <c r="A63" s="489"/>
      <c r="B63" s="495" t="s">
        <v>67</v>
      </c>
      <c r="C63" s="495" t="s">
        <v>68</v>
      </c>
      <c r="D63" s="172">
        <v>27</v>
      </c>
      <c r="E63" s="173">
        <v>17</v>
      </c>
      <c r="F63" s="191">
        <v>63</v>
      </c>
      <c r="G63" s="172">
        <v>19</v>
      </c>
      <c r="H63" s="173">
        <v>12</v>
      </c>
      <c r="I63" s="191">
        <v>63.2</v>
      </c>
      <c r="J63" s="172">
        <v>49</v>
      </c>
      <c r="K63" s="173">
        <v>33</v>
      </c>
      <c r="L63" s="191">
        <v>67.3</v>
      </c>
      <c r="M63" s="172">
        <v>25</v>
      </c>
      <c r="N63" s="173">
        <v>20</v>
      </c>
      <c r="O63" s="191">
        <v>80</v>
      </c>
      <c r="P63" s="172">
        <v>38</v>
      </c>
      <c r="Q63" s="173">
        <v>31</v>
      </c>
      <c r="R63" s="191">
        <v>81.599999999999994</v>
      </c>
      <c r="S63" s="172">
        <v>29</v>
      </c>
      <c r="T63" s="173">
        <v>23</v>
      </c>
      <c r="U63" s="191">
        <v>79.3</v>
      </c>
      <c r="V63" s="172">
        <v>28</v>
      </c>
      <c r="W63" s="173">
        <v>24</v>
      </c>
      <c r="X63" s="191">
        <v>85.7</v>
      </c>
      <c r="Y63" s="172">
        <v>22</v>
      </c>
      <c r="Z63" s="173">
        <v>18</v>
      </c>
      <c r="AA63" s="191">
        <v>81.8</v>
      </c>
      <c r="AB63" s="172">
        <v>48</v>
      </c>
      <c r="AC63" s="173">
        <v>32</v>
      </c>
      <c r="AD63" s="191">
        <v>66.7</v>
      </c>
      <c r="AE63" s="172">
        <v>29</v>
      </c>
      <c r="AF63" s="173">
        <v>26</v>
      </c>
      <c r="AG63" s="191">
        <v>89.7</v>
      </c>
    </row>
    <row r="64" spans="1:33" s="165" customFormat="1">
      <c r="A64" s="489"/>
      <c r="B64" s="490"/>
      <c r="C64" s="490" t="s">
        <v>69</v>
      </c>
      <c r="D64" s="169">
        <v>10</v>
      </c>
      <c r="E64" s="168">
        <v>9</v>
      </c>
      <c r="F64" s="192">
        <v>90</v>
      </c>
      <c r="G64" s="169">
        <v>7</v>
      </c>
      <c r="H64" s="168">
        <v>6</v>
      </c>
      <c r="I64" s="192">
        <v>85.7</v>
      </c>
      <c r="J64" s="169">
        <v>45</v>
      </c>
      <c r="K64" s="168">
        <v>22</v>
      </c>
      <c r="L64" s="192">
        <v>48.9</v>
      </c>
      <c r="M64" s="169">
        <v>19</v>
      </c>
      <c r="N64" s="168">
        <v>15</v>
      </c>
      <c r="O64" s="192">
        <v>78.900000000000006</v>
      </c>
      <c r="P64" s="169">
        <v>11</v>
      </c>
      <c r="Q64" s="168">
        <v>8</v>
      </c>
      <c r="R64" s="192">
        <v>72.7</v>
      </c>
      <c r="S64" s="169">
        <v>9</v>
      </c>
      <c r="T64" s="168">
        <v>6</v>
      </c>
      <c r="U64" s="192">
        <v>66.7</v>
      </c>
      <c r="V64" s="169">
        <v>12</v>
      </c>
      <c r="W64" s="168">
        <v>4</v>
      </c>
      <c r="X64" s="192">
        <v>33.299999999999997</v>
      </c>
      <c r="Y64" s="169">
        <v>10</v>
      </c>
      <c r="Z64" s="168">
        <v>4</v>
      </c>
      <c r="AA64" s="192">
        <v>40</v>
      </c>
      <c r="AB64" s="169">
        <v>23</v>
      </c>
      <c r="AC64" s="168">
        <v>17</v>
      </c>
      <c r="AD64" s="192">
        <v>73.900000000000006</v>
      </c>
      <c r="AE64" s="169">
        <v>18</v>
      </c>
      <c r="AF64" s="168">
        <v>15</v>
      </c>
      <c r="AG64" s="192">
        <v>83.3</v>
      </c>
    </row>
    <row r="65" spans="1:33" ht="25.5">
      <c r="A65" s="489"/>
      <c r="B65" s="490"/>
      <c r="C65" s="490" t="s">
        <v>70</v>
      </c>
      <c r="D65" s="169">
        <v>2</v>
      </c>
      <c r="E65" s="168">
        <v>2</v>
      </c>
      <c r="F65" s="192">
        <v>100</v>
      </c>
      <c r="G65" s="169">
        <v>2</v>
      </c>
      <c r="H65" s="168">
        <v>2</v>
      </c>
      <c r="I65" s="192">
        <v>100</v>
      </c>
      <c r="J65" s="169">
        <v>5</v>
      </c>
      <c r="K65" s="168">
        <v>3</v>
      </c>
      <c r="L65" s="192">
        <v>60</v>
      </c>
      <c r="M65" s="169">
        <v>4</v>
      </c>
      <c r="N65" s="168">
        <v>2</v>
      </c>
      <c r="O65" s="192">
        <v>50</v>
      </c>
      <c r="P65" s="169">
        <v>3</v>
      </c>
      <c r="Q65" s="168">
        <v>3</v>
      </c>
      <c r="R65" s="192">
        <v>100</v>
      </c>
      <c r="S65" s="169">
        <v>3</v>
      </c>
      <c r="T65" s="168">
        <v>3</v>
      </c>
      <c r="U65" s="192">
        <v>100</v>
      </c>
      <c r="V65" s="169">
        <v>7</v>
      </c>
      <c r="W65" s="168">
        <v>1</v>
      </c>
      <c r="X65" s="192">
        <v>14.3</v>
      </c>
      <c r="Y65" s="169">
        <v>3</v>
      </c>
      <c r="Z65" s="168">
        <v>1</v>
      </c>
      <c r="AA65" s="192">
        <v>33.299999999999997</v>
      </c>
      <c r="AB65" s="169">
        <v>3</v>
      </c>
      <c r="AC65" s="168">
        <v>1</v>
      </c>
      <c r="AD65" s="192">
        <v>33.299999999999997</v>
      </c>
      <c r="AE65" s="169">
        <v>3</v>
      </c>
      <c r="AF65" s="168">
        <v>1</v>
      </c>
      <c r="AG65" s="192">
        <v>33.299999999999997</v>
      </c>
    </row>
    <row r="66" spans="1:33">
      <c r="A66" s="489"/>
      <c r="B66" s="497"/>
      <c r="C66" s="497" t="s">
        <v>36</v>
      </c>
      <c r="D66" s="170">
        <v>39</v>
      </c>
      <c r="E66" s="171">
        <v>28</v>
      </c>
      <c r="F66" s="193">
        <v>71.8</v>
      </c>
      <c r="G66" s="170">
        <v>28</v>
      </c>
      <c r="H66" s="171">
        <v>20</v>
      </c>
      <c r="I66" s="193">
        <v>71.400000000000006</v>
      </c>
      <c r="J66" s="170">
        <v>99</v>
      </c>
      <c r="K66" s="171">
        <v>58</v>
      </c>
      <c r="L66" s="193">
        <v>58.6</v>
      </c>
      <c r="M66" s="170">
        <v>47</v>
      </c>
      <c r="N66" s="171">
        <v>37</v>
      </c>
      <c r="O66" s="193">
        <v>78.7</v>
      </c>
      <c r="P66" s="170">
        <v>52</v>
      </c>
      <c r="Q66" s="171">
        <v>42</v>
      </c>
      <c r="R66" s="193">
        <v>80.8</v>
      </c>
      <c r="S66" s="170">
        <v>40</v>
      </c>
      <c r="T66" s="171">
        <v>31</v>
      </c>
      <c r="U66" s="193">
        <v>77.5</v>
      </c>
      <c r="V66" s="170">
        <v>47</v>
      </c>
      <c r="W66" s="171">
        <v>29</v>
      </c>
      <c r="X66" s="193">
        <v>61.7</v>
      </c>
      <c r="Y66" s="170">
        <v>32</v>
      </c>
      <c r="Z66" s="171">
        <v>22</v>
      </c>
      <c r="AA66" s="193">
        <v>68.8</v>
      </c>
      <c r="AB66" s="170">
        <v>74</v>
      </c>
      <c r="AC66" s="171">
        <v>50</v>
      </c>
      <c r="AD66" s="193">
        <v>67.599999999999994</v>
      </c>
      <c r="AE66" s="170">
        <v>48</v>
      </c>
      <c r="AF66" s="171">
        <v>41</v>
      </c>
      <c r="AG66" s="193">
        <v>85.4</v>
      </c>
    </row>
    <row r="67" spans="1:33">
      <c r="A67" s="489"/>
      <c r="B67" s="490" t="s">
        <v>184</v>
      </c>
      <c r="C67" s="490" t="s">
        <v>71</v>
      </c>
      <c r="D67" s="169">
        <v>0</v>
      </c>
      <c r="E67" s="168">
        <v>0</v>
      </c>
      <c r="F67" s="192">
        <v>0</v>
      </c>
      <c r="G67" s="169">
        <v>0</v>
      </c>
      <c r="H67" s="168">
        <v>0</v>
      </c>
      <c r="I67" s="192">
        <v>0</v>
      </c>
      <c r="J67" s="169">
        <v>0</v>
      </c>
      <c r="K67" s="168">
        <v>0</v>
      </c>
      <c r="L67" s="192">
        <v>0</v>
      </c>
      <c r="M67" s="169">
        <v>0</v>
      </c>
      <c r="N67" s="168">
        <v>0</v>
      </c>
      <c r="O67" s="192">
        <v>0</v>
      </c>
      <c r="P67" s="169">
        <v>0</v>
      </c>
      <c r="Q67" s="168">
        <v>0</v>
      </c>
      <c r="R67" s="192">
        <v>0</v>
      </c>
      <c r="S67" s="169">
        <v>0</v>
      </c>
      <c r="T67" s="168">
        <v>0</v>
      </c>
      <c r="U67" s="192">
        <v>0</v>
      </c>
      <c r="V67" s="169">
        <v>0</v>
      </c>
      <c r="W67" s="168">
        <v>0</v>
      </c>
      <c r="X67" s="192">
        <v>0</v>
      </c>
      <c r="Y67" s="169">
        <v>0</v>
      </c>
      <c r="Z67" s="168">
        <v>0</v>
      </c>
      <c r="AA67" s="192">
        <v>0</v>
      </c>
      <c r="AB67" s="169">
        <v>1</v>
      </c>
      <c r="AC67" s="168">
        <v>1</v>
      </c>
      <c r="AD67" s="192">
        <v>100</v>
      </c>
      <c r="AE67" s="169">
        <v>1</v>
      </c>
      <c r="AF67" s="168">
        <v>1</v>
      </c>
      <c r="AG67" s="192">
        <v>100</v>
      </c>
    </row>
    <row r="68" spans="1:33">
      <c r="A68" s="489"/>
      <c r="B68" s="492"/>
      <c r="C68" s="490" t="s">
        <v>72</v>
      </c>
      <c r="D68" s="169">
        <v>14</v>
      </c>
      <c r="E68" s="168">
        <v>9</v>
      </c>
      <c r="F68" s="192">
        <v>64.3</v>
      </c>
      <c r="G68" s="169">
        <v>11</v>
      </c>
      <c r="H68" s="168">
        <v>8</v>
      </c>
      <c r="I68" s="192">
        <v>72.7</v>
      </c>
      <c r="J68" s="169">
        <v>14</v>
      </c>
      <c r="K68" s="168">
        <v>7</v>
      </c>
      <c r="L68" s="192">
        <v>50</v>
      </c>
      <c r="M68" s="169">
        <v>10</v>
      </c>
      <c r="N68" s="168">
        <v>6</v>
      </c>
      <c r="O68" s="192">
        <v>60</v>
      </c>
      <c r="P68" s="169">
        <v>25</v>
      </c>
      <c r="Q68" s="168">
        <v>16</v>
      </c>
      <c r="R68" s="192">
        <v>64</v>
      </c>
      <c r="S68" s="169">
        <v>16</v>
      </c>
      <c r="T68" s="168">
        <v>10</v>
      </c>
      <c r="U68" s="192">
        <v>62.5</v>
      </c>
      <c r="V68" s="169">
        <v>7</v>
      </c>
      <c r="W68" s="168">
        <v>6</v>
      </c>
      <c r="X68" s="192">
        <v>85.7</v>
      </c>
      <c r="Y68" s="169">
        <v>7</v>
      </c>
      <c r="Z68" s="168">
        <v>6</v>
      </c>
      <c r="AA68" s="192">
        <v>85.7</v>
      </c>
      <c r="AB68" s="169">
        <v>13</v>
      </c>
      <c r="AC68" s="168">
        <v>8</v>
      </c>
      <c r="AD68" s="192">
        <v>61.5</v>
      </c>
      <c r="AE68" s="169">
        <v>11</v>
      </c>
      <c r="AF68" s="168">
        <v>8</v>
      </c>
      <c r="AG68" s="192">
        <v>72.7</v>
      </c>
    </row>
    <row r="69" spans="1:33">
      <c r="A69" s="489"/>
      <c r="B69" s="492"/>
      <c r="C69" s="490" t="s">
        <v>36</v>
      </c>
      <c r="D69" s="169">
        <v>14</v>
      </c>
      <c r="E69" s="168">
        <v>9</v>
      </c>
      <c r="F69" s="192">
        <v>64.3</v>
      </c>
      <c r="G69" s="169">
        <v>11</v>
      </c>
      <c r="H69" s="168">
        <v>8</v>
      </c>
      <c r="I69" s="192">
        <v>72.7</v>
      </c>
      <c r="J69" s="169">
        <v>14</v>
      </c>
      <c r="K69" s="168">
        <v>7</v>
      </c>
      <c r="L69" s="192">
        <v>50</v>
      </c>
      <c r="M69" s="169">
        <v>10</v>
      </c>
      <c r="N69" s="168">
        <v>6</v>
      </c>
      <c r="O69" s="192">
        <v>60</v>
      </c>
      <c r="P69" s="169">
        <v>25</v>
      </c>
      <c r="Q69" s="168">
        <v>16</v>
      </c>
      <c r="R69" s="192">
        <v>64</v>
      </c>
      <c r="S69" s="169">
        <v>16</v>
      </c>
      <c r="T69" s="168">
        <v>10</v>
      </c>
      <c r="U69" s="192">
        <v>62.5</v>
      </c>
      <c r="V69" s="169">
        <v>7</v>
      </c>
      <c r="W69" s="168">
        <v>6</v>
      </c>
      <c r="X69" s="192">
        <v>85.7</v>
      </c>
      <c r="Y69" s="169">
        <v>7</v>
      </c>
      <c r="Z69" s="168">
        <v>6</v>
      </c>
      <c r="AA69" s="192">
        <v>85.7</v>
      </c>
      <c r="AB69" s="169">
        <v>14</v>
      </c>
      <c r="AC69" s="168">
        <v>9</v>
      </c>
      <c r="AD69" s="192">
        <v>64.3</v>
      </c>
      <c r="AE69" s="169">
        <v>12</v>
      </c>
      <c r="AF69" s="168">
        <v>9</v>
      </c>
      <c r="AG69" s="192">
        <v>75</v>
      </c>
    </row>
    <row r="70" spans="1:33">
      <c r="A70" s="489"/>
      <c r="B70" s="494" t="s">
        <v>174</v>
      </c>
      <c r="C70" s="495" t="s">
        <v>74</v>
      </c>
      <c r="D70" s="172">
        <v>47</v>
      </c>
      <c r="E70" s="173">
        <v>39</v>
      </c>
      <c r="F70" s="191">
        <v>83</v>
      </c>
      <c r="G70" s="172">
        <v>37</v>
      </c>
      <c r="H70" s="173">
        <v>30</v>
      </c>
      <c r="I70" s="191">
        <v>81.099999999999994</v>
      </c>
      <c r="J70" s="172">
        <v>44</v>
      </c>
      <c r="K70" s="173">
        <v>38</v>
      </c>
      <c r="L70" s="191">
        <v>86.4</v>
      </c>
      <c r="M70" s="172">
        <v>29</v>
      </c>
      <c r="N70" s="173">
        <v>27</v>
      </c>
      <c r="O70" s="191">
        <v>93.1</v>
      </c>
      <c r="P70" s="172">
        <v>41</v>
      </c>
      <c r="Q70" s="173">
        <v>30</v>
      </c>
      <c r="R70" s="191">
        <v>73.2</v>
      </c>
      <c r="S70" s="172">
        <v>22</v>
      </c>
      <c r="T70" s="173">
        <v>17</v>
      </c>
      <c r="U70" s="191">
        <v>77.3</v>
      </c>
      <c r="V70" s="172">
        <v>50</v>
      </c>
      <c r="W70" s="173">
        <v>35</v>
      </c>
      <c r="X70" s="191">
        <v>70</v>
      </c>
      <c r="Y70" s="172">
        <v>26</v>
      </c>
      <c r="Z70" s="173">
        <v>19</v>
      </c>
      <c r="AA70" s="191">
        <v>73.099999999999994</v>
      </c>
      <c r="AB70" s="172">
        <v>24</v>
      </c>
      <c r="AC70" s="173">
        <v>18</v>
      </c>
      <c r="AD70" s="191">
        <v>75</v>
      </c>
      <c r="AE70" s="172">
        <v>12</v>
      </c>
      <c r="AF70" s="173">
        <v>9</v>
      </c>
      <c r="AG70" s="191">
        <v>75</v>
      </c>
    </row>
    <row r="71" spans="1:33">
      <c r="A71" s="489"/>
      <c r="B71" s="492"/>
      <c r="C71" s="490" t="s">
        <v>293</v>
      </c>
      <c r="D71" s="169">
        <v>238</v>
      </c>
      <c r="E71" s="168">
        <v>188</v>
      </c>
      <c r="F71" s="192">
        <v>79</v>
      </c>
      <c r="G71" s="169">
        <v>174</v>
      </c>
      <c r="H71" s="168">
        <v>146</v>
      </c>
      <c r="I71" s="192">
        <v>83.9</v>
      </c>
      <c r="J71" s="169">
        <v>189</v>
      </c>
      <c r="K71" s="168">
        <v>155</v>
      </c>
      <c r="L71" s="192">
        <v>82</v>
      </c>
      <c r="M71" s="169">
        <v>152</v>
      </c>
      <c r="N71" s="168">
        <v>133</v>
      </c>
      <c r="O71" s="192">
        <v>87.5</v>
      </c>
      <c r="P71" s="169">
        <v>169</v>
      </c>
      <c r="Q71" s="168">
        <v>146</v>
      </c>
      <c r="R71" s="192">
        <v>86.4</v>
      </c>
      <c r="S71" s="169">
        <v>140</v>
      </c>
      <c r="T71" s="168">
        <v>122</v>
      </c>
      <c r="U71" s="192">
        <v>87.1</v>
      </c>
      <c r="V71" s="169">
        <v>157</v>
      </c>
      <c r="W71" s="168">
        <v>122</v>
      </c>
      <c r="X71" s="192">
        <v>77.7</v>
      </c>
      <c r="Y71" s="169">
        <v>135</v>
      </c>
      <c r="Z71" s="168">
        <v>111</v>
      </c>
      <c r="AA71" s="192">
        <v>82.2</v>
      </c>
      <c r="AB71" s="169">
        <v>186</v>
      </c>
      <c r="AC71" s="168">
        <v>135</v>
      </c>
      <c r="AD71" s="192">
        <v>72.599999999999994</v>
      </c>
      <c r="AE71" s="169">
        <v>147</v>
      </c>
      <c r="AF71" s="168">
        <v>119</v>
      </c>
      <c r="AG71" s="192">
        <v>81</v>
      </c>
    </row>
    <row r="72" spans="1:33">
      <c r="A72" s="489"/>
      <c r="B72" s="496"/>
      <c r="C72" s="497" t="s">
        <v>36</v>
      </c>
      <c r="D72" s="170">
        <v>285</v>
      </c>
      <c r="E72" s="171">
        <v>227</v>
      </c>
      <c r="F72" s="193">
        <v>79.599999999999994</v>
      </c>
      <c r="G72" s="170">
        <v>210</v>
      </c>
      <c r="H72" s="171">
        <v>175</v>
      </c>
      <c r="I72" s="193">
        <v>83.3</v>
      </c>
      <c r="J72" s="170">
        <v>233</v>
      </c>
      <c r="K72" s="171">
        <v>193</v>
      </c>
      <c r="L72" s="193">
        <v>82.8</v>
      </c>
      <c r="M72" s="170">
        <v>179</v>
      </c>
      <c r="N72" s="171">
        <v>158</v>
      </c>
      <c r="O72" s="193">
        <v>88.3</v>
      </c>
      <c r="P72" s="170">
        <v>210</v>
      </c>
      <c r="Q72" s="171">
        <v>176</v>
      </c>
      <c r="R72" s="193">
        <v>83.8</v>
      </c>
      <c r="S72" s="170">
        <v>162</v>
      </c>
      <c r="T72" s="171">
        <v>139</v>
      </c>
      <c r="U72" s="193">
        <v>85.8</v>
      </c>
      <c r="V72" s="170">
        <v>207</v>
      </c>
      <c r="W72" s="171">
        <v>157</v>
      </c>
      <c r="X72" s="193">
        <v>75.8</v>
      </c>
      <c r="Y72" s="170">
        <v>160</v>
      </c>
      <c r="Z72" s="171">
        <v>129</v>
      </c>
      <c r="AA72" s="193">
        <v>80.599999999999994</v>
      </c>
      <c r="AB72" s="170">
        <v>210</v>
      </c>
      <c r="AC72" s="171">
        <v>153</v>
      </c>
      <c r="AD72" s="193">
        <v>72.900000000000006</v>
      </c>
      <c r="AE72" s="170">
        <v>159</v>
      </c>
      <c r="AF72" s="171">
        <v>128</v>
      </c>
      <c r="AG72" s="193">
        <v>80.5</v>
      </c>
    </row>
    <row r="73" spans="1:33">
      <c r="A73" s="493"/>
      <c r="B73" s="496" t="s">
        <v>36</v>
      </c>
      <c r="C73" s="497"/>
      <c r="D73" s="170">
        <v>4837</v>
      </c>
      <c r="E73" s="171">
        <v>3424</v>
      </c>
      <c r="F73" s="193">
        <v>70.8</v>
      </c>
      <c r="G73" s="170">
        <v>1386</v>
      </c>
      <c r="H73" s="171">
        <v>1157</v>
      </c>
      <c r="I73" s="193">
        <v>83.5</v>
      </c>
      <c r="J73" s="170">
        <v>4567</v>
      </c>
      <c r="K73" s="171">
        <v>3121</v>
      </c>
      <c r="L73" s="193">
        <v>68.3</v>
      </c>
      <c r="M73" s="170">
        <v>1376</v>
      </c>
      <c r="N73" s="171">
        <v>1157</v>
      </c>
      <c r="O73" s="193">
        <v>84.1</v>
      </c>
      <c r="P73" s="170">
        <v>4206</v>
      </c>
      <c r="Q73" s="171">
        <v>3165</v>
      </c>
      <c r="R73" s="193">
        <v>75.2</v>
      </c>
      <c r="S73" s="170">
        <v>1420</v>
      </c>
      <c r="T73" s="171">
        <v>1204</v>
      </c>
      <c r="U73" s="193">
        <v>84.8</v>
      </c>
      <c r="V73" s="170">
        <v>4120</v>
      </c>
      <c r="W73" s="171">
        <v>2955</v>
      </c>
      <c r="X73" s="193">
        <v>71.7</v>
      </c>
      <c r="Y73" s="170">
        <v>1401</v>
      </c>
      <c r="Z73" s="171">
        <v>1157</v>
      </c>
      <c r="AA73" s="193">
        <v>82.6</v>
      </c>
      <c r="AB73" s="170">
        <v>3995</v>
      </c>
      <c r="AC73" s="171">
        <v>2688</v>
      </c>
      <c r="AD73" s="193">
        <v>67.3</v>
      </c>
      <c r="AE73" s="170">
        <v>1326</v>
      </c>
      <c r="AF73" s="171">
        <v>1083</v>
      </c>
      <c r="AG73" s="193">
        <v>81.7</v>
      </c>
    </row>
    <row r="74" spans="1:33">
      <c r="A74" s="489" t="s">
        <v>15</v>
      </c>
      <c r="B74" s="492" t="s">
        <v>75</v>
      </c>
      <c r="C74" s="490" t="s">
        <v>76</v>
      </c>
      <c r="D74" s="169">
        <v>0</v>
      </c>
      <c r="E74" s="168">
        <v>0</v>
      </c>
      <c r="F74" s="192">
        <v>0</v>
      </c>
      <c r="G74" s="169">
        <v>0</v>
      </c>
      <c r="H74" s="168">
        <v>0</v>
      </c>
      <c r="I74" s="192">
        <v>0</v>
      </c>
      <c r="J74" s="169">
        <v>3</v>
      </c>
      <c r="K74" s="168">
        <v>2</v>
      </c>
      <c r="L74" s="192">
        <v>66.7</v>
      </c>
      <c r="M74" s="169">
        <v>2</v>
      </c>
      <c r="N74" s="168">
        <v>2</v>
      </c>
      <c r="O74" s="192">
        <v>100</v>
      </c>
      <c r="P74" s="169">
        <v>1</v>
      </c>
      <c r="Q74" s="168">
        <v>1</v>
      </c>
      <c r="R74" s="192">
        <v>100</v>
      </c>
      <c r="S74" s="169">
        <v>1</v>
      </c>
      <c r="T74" s="168">
        <v>1</v>
      </c>
      <c r="U74" s="192">
        <v>100</v>
      </c>
      <c r="V74" s="169">
        <v>6</v>
      </c>
      <c r="W74" s="168">
        <v>5</v>
      </c>
      <c r="X74" s="192">
        <v>83.3</v>
      </c>
      <c r="Y74" s="169">
        <v>5</v>
      </c>
      <c r="Z74" s="168">
        <v>5</v>
      </c>
      <c r="AA74" s="192">
        <v>100</v>
      </c>
      <c r="AB74" s="169">
        <v>5</v>
      </c>
      <c r="AC74" s="168">
        <v>4</v>
      </c>
      <c r="AD74" s="192">
        <v>80</v>
      </c>
      <c r="AE74" s="169">
        <v>4</v>
      </c>
      <c r="AF74" s="168">
        <v>3</v>
      </c>
      <c r="AG74" s="192">
        <v>75</v>
      </c>
    </row>
    <row r="75" spans="1:33" ht="25.5">
      <c r="A75" s="489"/>
      <c r="B75" s="494" t="s">
        <v>77</v>
      </c>
      <c r="C75" s="495" t="s">
        <v>78</v>
      </c>
      <c r="D75" s="172">
        <v>62</v>
      </c>
      <c r="E75" s="173">
        <v>55</v>
      </c>
      <c r="F75" s="191">
        <v>88.7</v>
      </c>
      <c r="G75" s="172">
        <v>52</v>
      </c>
      <c r="H75" s="173">
        <v>49</v>
      </c>
      <c r="I75" s="191">
        <v>94.2</v>
      </c>
      <c r="J75" s="172">
        <v>53</v>
      </c>
      <c r="K75" s="173">
        <v>47</v>
      </c>
      <c r="L75" s="191">
        <v>88.7</v>
      </c>
      <c r="M75" s="172">
        <v>45</v>
      </c>
      <c r="N75" s="173">
        <v>42</v>
      </c>
      <c r="O75" s="191">
        <v>93.3</v>
      </c>
      <c r="P75" s="172">
        <v>82</v>
      </c>
      <c r="Q75" s="173">
        <v>73</v>
      </c>
      <c r="R75" s="191">
        <v>89</v>
      </c>
      <c r="S75" s="172">
        <v>56</v>
      </c>
      <c r="T75" s="173">
        <v>55</v>
      </c>
      <c r="U75" s="191">
        <v>98.2</v>
      </c>
      <c r="V75" s="172">
        <v>76</v>
      </c>
      <c r="W75" s="173">
        <v>67</v>
      </c>
      <c r="X75" s="191">
        <v>88.2</v>
      </c>
      <c r="Y75" s="172">
        <v>52</v>
      </c>
      <c r="Z75" s="173">
        <v>51</v>
      </c>
      <c r="AA75" s="191">
        <v>98.1</v>
      </c>
      <c r="AB75" s="172">
        <v>98</v>
      </c>
      <c r="AC75" s="173">
        <v>84</v>
      </c>
      <c r="AD75" s="191">
        <v>85.7</v>
      </c>
      <c r="AE75" s="172">
        <v>69</v>
      </c>
      <c r="AF75" s="173">
        <v>65</v>
      </c>
      <c r="AG75" s="191">
        <v>94.2</v>
      </c>
    </row>
    <row r="76" spans="1:33" ht="25.5">
      <c r="A76" s="489"/>
      <c r="B76" s="492"/>
      <c r="C76" s="490" t="s">
        <v>79</v>
      </c>
      <c r="D76" s="169">
        <v>940</v>
      </c>
      <c r="E76" s="168">
        <v>462</v>
      </c>
      <c r="F76" s="192">
        <v>49.1</v>
      </c>
      <c r="G76" s="169">
        <v>440</v>
      </c>
      <c r="H76" s="168">
        <v>305</v>
      </c>
      <c r="I76" s="192">
        <v>69.3</v>
      </c>
      <c r="J76" s="169">
        <v>803</v>
      </c>
      <c r="K76" s="168">
        <v>501</v>
      </c>
      <c r="L76" s="192">
        <v>62.4</v>
      </c>
      <c r="M76" s="169">
        <v>505</v>
      </c>
      <c r="N76" s="168">
        <v>379</v>
      </c>
      <c r="O76" s="192">
        <v>75</v>
      </c>
      <c r="P76" s="169">
        <v>838</v>
      </c>
      <c r="Q76" s="168">
        <v>512</v>
      </c>
      <c r="R76" s="192">
        <v>61.1</v>
      </c>
      <c r="S76" s="169">
        <v>504</v>
      </c>
      <c r="T76" s="168">
        <v>351</v>
      </c>
      <c r="U76" s="192">
        <v>69.599999999999994</v>
      </c>
      <c r="V76" s="169">
        <v>1089</v>
      </c>
      <c r="W76" s="168">
        <v>556</v>
      </c>
      <c r="X76" s="192">
        <v>51.1</v>
      </c>
      <c r="Y76" s="169">
        <v>577</v>
      </c>
      <c r="Z76" s="168">
        <v>399</v>
      </c>
      <c r="AA76" s="192">
        <v>69.2</v>
      </c>
      <c r="AB76" s="169">
        <v>1183</v>
      </c>
      <c r="AC76" s="168">
        <v>482</v>
      </c>
      <c r="AD76" s="192">
        <v>40.700000000000003</v>
      </c>
      <c r="AE76" s="169">
        <v>466</v>
      </c>
      <c r="AF76" s="168">
        <v>309</v>
      </c>
      <c r="AG76" s="192">
        <v>66.3</v>
      </c>
    </row>
    <row r="77" spans="1:33">
      <c r="A77" s="489"/>
      <c r="B77" s="496"/>
      <c r="C77" s="497" t="s">
        <v>36</v>
      </c>
      <c r="D77" s="170">
        <v>1002</v>
      </c>
      <c r="E77" s="171">
        <v>517</v>
      </c>
      <c r="F77" s="193">
        <v>51.6</v>
      </c>
      <c r="G77" s="170">
        <v>462</v>
      </c>
      <c r="H77" s="171">
        <v>345</v>
      </c>
      <c r="I77" s="193">
        <v>74.7</v>
      </c>
      <c r="J77" s="170">
        <v>856</v>
      </c>
      <c r="K77" s="171">
        <v>548</v>
      </c>
      <c r="L77" s="193">
        <v>64</v>
      </c>
      <c r="M77" s="170">
        <v>526</v>
      </c>
      <c r="N77" s="171">
        <v>413</v>
      </c>
      <c r="O77" s="193">
        <v>78.5</v>
      </c>
      <c r="P77" s="170">
        <v>920</v>
      </c>
      <c r="Q77" s="171">
        <v>585</v>
      </c>
      <c r="R77" s="193">
        <v>63.6</v>
      </c>
      <c r="S77" s="170">
        <v>531</v>
      </c>
      <c r="T77" s="171">
        <v>392</v>
      </c>
      <c r="U77" s="193">
        <v>73.8</v>
      </c>
      <c r="V77" s="170">
        <v>1165</v>
      </c>
      <c r="W77" s="171">
        <v>623</v>
      </c>
      <c r="X77" s="193">
        <v>53.5</v>
      </c>
      <c r="Y77" s="170">
        <v>597</v>
      </c>
      <c r="Z77" s="171">
        <v>441</v>
      </c>
      <c r="AA77" s="193">
        <v>73.900000000000006</v>
      </c>
      <c r="AB77" s="170">
        <v>1281</v>
      </c>
      <c r="AC77" s="171">
        <v>566</v>
      </c>
      <c r="AD77" s="193">
        <v>44.2</v>
      </c>
      <c r="AE77" s="170">
        <v>483</v>
      </c>
      <c r="AF77" s="171">
        <v>351</v>
      </c>
      <c r="AG77" s="193">
        <v>72.7</v>
      </c>
    </row>
    <row r="78" spans="1:33">
      <c r="A78" s="489"/>
      <c r="B78" s="490" t="s">
        <v>175</v>
      </c>
      <c r="C78" s="490" t="s">
        <v>80</v>
      </c>
      <c r="D78" s="169">
        <v>7</v>
      </c>
      <c r="E78" s="168">
        <v>3</v>
      </c>
      <c r="F78" s="192">
        <v>42.9</v>
      </c>
      <c r="G78" s="169">
        <v>4</v>
      </c>
      <c r="H78" s="168">
        <v>3</v>
      </c>
      <c r="I78" s="192">
        <v>75</v>
      </c>
      <c r="J78" s="169">
        <v>4</v>
      </c>
      <c r="K78" s="168">
        <v>3</v>
      </c>
      <c r="L78" s="192">
        <v>75</v>
      </c>
      <c r="M78" s="169">
        <v>4</v>
      </c>
      <c r="N78" s="168">
        <v>3</v>
      </c>
      <c r="O78" s="192">
        <v>75</v>
      </c>
      <c r="P78" s="169">
        <v>1</v>
      </c>
      <c r="Q78" s="168">
        <v>1</v>
      </c>
      <c r="R78" s="192">
        <v>100</v>
      </c>
      <c r="S78" s="169">
        <v>1</v>
      </c>
      <c r="T78" s="168">
        <v>1</v>
      </c>
      <c r="U78" s="192">
        <v>100</v>
      </c>
      <c r="V78" s="169">
        <v>1</v>
      </c>
      <c r="W78" s="168">
        <v>1</v>
      </c>
      <c r="X78" s="192">
        <v>100</v>
      </c>
      <c r="Y78" s="169">
        <v>1</v>
      </c>
      <c r="Z78" s="168">
        <v>1</v>
      </c>
      <c r="AA78" s="192">
        <v>100</v>
      </c>
      <c r="AB78" s="169">
        <v>1</v>
      </c>
      <c r="AC78" s="168">
        <v>1</v>
      </c>
      <c r="AD78" s="192">
        <v>100</v>
      </c>
      <c r="AE78" s="169">
        <v>1</v>
      </c>
      <c r="AF78" s="168">
        <v>1</v>
      </c>
      <c r="AG78" s="192">
        <v>100</v>
      </c>
    </row>
    <row r="79" spans="1:33">
      <c r="A79" s="489"/>
      <c r="B79" s="492"/>
      <c r="C79" s="490" t="s">
        <v>81</v>
      </c>
      <c r="D79" s="169">
        <v>117</v>
      </c>
      <c r="E79" s="168">
        <v>103</v>
      </c>
      <c r="F79" s="192">
        <v>88</v>
      </c>
      <c r="G79" s="169">
        <v>112</v>
      </c>
      <c r="H79" s="168">
        <v>101</v>
      </c>
      <c r="I79" s="192">
        <v>90.2</v>
      </c>
      <c r="J79" s="169">
        <v>130</v>
      </c>
      <c r="K79" s="168">
        <v>122</v>
      </c>
      <c r="L79" s="192">
        <v>93.8</v>
      </c>
      <c r="M79" s="169">
        <v>125</v>
      </c>
      <c r="N79" s="168">
        <v>119</v>
      </c>
      <c r="O79" s="192">
        <v>95.2</v>
      </c>
      <c r="P79" s="169">
        <v>99</v>
      </c>
      <c r="Q79" s="168">
        <v>91</v>
      </c>
      <c r="R79" s="192">
        <v>91.9</v>
      </c>
      <c r="S79" s="169">
        <v>96</v>
      </c>
      <c r="T79" s="168">
        <v>90</v>
      </c>
      <c r="U79" s="192">
        <v>93.8</v>
      </c>
      <c r="V79" s="169">
        <v>127</v>
      </c>
      <c r="W79" s="168">
        <v>112</v>
      </c>
      <c r="X79" s="192">
        <v>88.2</v>
      </c>
      <c r="Y79" s="169">
        <v>123</v>
      </c>
      <c r="Z79" s="168">
        <v>110</v>
      </c>
      <c r="AA79" s="192">
        <v>89.4</v>
      </c>
      <c r="AB79" s="169">
        <v>107</v>
      </c>
      <c r="AC79" s="168">
        <v>98</v>
      </c>
      <c r="AD79" s="192">
        <v>91.6</v>
      </c>
      <c r="AE79" s="169">
        <v>106</v>
      </c>
      <c r="AF79" s="168">
        <v>98</v>
      </c>
      <c r="AG79" s="192">
        <v>92.5</v>
      </c>
    </row>
    <row r="80" spans="1:33">
      <c r="A80" s="489"/>
      <c r="B80" s="492"/>
      <c r="C80" s="490" t="s">
        <v>36</v>
      </c>
      <c r="D80" s="169">
        <v>124</v>
      </c>
      <c r="E80" s="168">
        <v>106</v>
      </c>
      <c r="F80" s="192">
        <v>85.5</v>
      </c>
      <c r="G80" s="169">
        <v>116</v>
      </c>
      <c r="H80" s="168">
        <v>104</v>
      </c>
      <c r="I80" s="192">
        <v>89.7</v>
      </c>
      <c r="J80" s="169">
        <v>134</v>
      </c>
      <c r="K80" s="168">
        <v>125</v>
      </c>
      <c r="L80" s="192">
        <v>93.3</v>
      </c>
      <c r="M80" s="169">
        <v>128</v>
      </c>
      <c r="N80" s="168">
        <v>122</v>
      </c>
      <c r="O80" s="192">
        <v>95.3</v>
      </c>
      <c r="P80" s="169">
        <v>100</v>
      </c>
      <c r="Q80" s="168">
        <v>92</v>
      </c>
      <c r="R80" s="192">
        <v>92</v>
      </c>
      <c r="S80" s="169">
        <v>96</v>
      </c>
      <c r="T80" s="168">
        <v>90</v>
      </c>
      <c r="U80" s="192">
        <v>93.8</v>
      </c>
      <c r="V80" s="169">
        <v>128</v>
      </c>
      <c r="W80" s="168">
        <v>113</v>
      </c>
      <c r="X80" s="192">
        <v>88.3</v>
      </c>
      <c r="Y80" s="169">
        <v>124</v>
      </c>
      <c r="Z80" s="168">
        <v>111</v>
      </c>
      <c r="AA80" s="192">
        <v>89.5</v>
      </c>
      <c r="AB80" s="169">
        <v>108</v>
      </c>
      <c r="AC80" s="168">
        <v>99</v>
      </c>
      <c r="AD80" s="192">
        <v>91.7</v>
      </c>
      <c r="AE80" s="169">
        <v>107</v>
      </c>
      <c r="AF80" s="168">
        <v>99</v>
      </c>
      <c r="AG80" s="192">
        <v>92.5</v>
      </c>
    </row>
    <row r="81" spans="1:33">
      <c r="A81" s="489"/>
      <c r="B81" s="494" t="s">
        <v>82</v>
      </c>
      <c r="C81" s="495" t="s">
        <v>83</v>
      </c>
      <c r="D81" s="172">
        <v>4948</v>
      </c>
      <c r="E81" s="173">
        <v>4446</v>
      </c>
      <c r="F81" s="191">
        <v>89.9</v>
      </c>
      <c r="G81" s="172">
        <v>4014</v>
      </c>
      <c r="H81" s="173">
        <v>3684</v>
      </c>
      <c r="I81" s="191">
        <v>91.8</v>
      </c>
      <c r="J81" s="172">
        <v>5589</v>
      </c>
      <c r="K81" s="173">
        <v>5024</v>
      </c>
      <c r="L81" s="191">
        <v>89.9</v>
      </c>
      <c r="M81" s="172">
        <v>4486</v>
      </c>
      <c r="N81" s="173">
        <v>4108</v>
      </c>
      <c r="O81" s="191">
        <v>91.6</v>
      </c>
      <c r="P81" s="172">
        <v>5938</v>
      </c>
      <c r="Q81" s="173">
        <v>5371</v>
      </c>
      <c r="R81" s="191">
        <v>90.5</v>
      </c>
      <c r="S81" s="172">
        <v>4690</v>
      </c>
      <c r="T81" s="173">
        <v>4317</v>
      </c>
      <c r="U81" s="191">
        <v>92</v>
      </c>
      <c r="V81" s="172">
        <v>7379</v>
      </c>
      <c r="W81" s="173">
        <v>6693</v>
      </c>
      <c r="X81" s="191">
        <v>90.7</v>
      </c>
      <c r="Y81" s="172">
        <v>5798</v>
      </c>
      <c r="Z81" s="173">
        <v>5385</v>
      </c>
      <c r="AA81" s="191">
        <v>92.9</v>
      </c>
      <c r="AB81" s="172">
        <v>6014</v>
      </c>
      <c r="AC81" s="173">
        <v>5449</v>
      </c>
      <c r="AD81" s="191">
        <v>90.6</v>
      </c>
      <c r="AE81" s="172">
        <v>4773</v>
      </c>
      <c r="AF81" s="173">
        <v>4432</v>
      </c>
      <c r="AG81" s="191">
        <v>92.9</v>
      </c>
    </row>
    <row r="82" spans="1:33">
      <c r="A82" s="489"/>
      <c r="B82" s="492"/>
      <c r="C82" s="490" t="s">
        <v>84</v>
      </c>
      <c r="D82" s="169">
        <v>39</v>
      </c>
      <c r="E82" s="168">
        <v>36</v>
      </c>
      <c r="F82" s="192">
        <v>92.3</v>
      </c>
      <c r="G82" s="169">
        <v>39</v>
      </c>
      <c r="H82" s="168">
        <v>36</v>
      </c>
      <c r="I82" s="192">
        <v>92.3</v>
      </c>
      <c r="J82" s="169">
        <v>36</v>
      </c>
      <c r="K82" s="168">
        <v>33</v>
      </c>
      <c r="L82" s="192">
        <v>91.7</v>
      </c>
      <c r="M82" s="169">
        <v>36</v>
      </c>
      <c r="N82" s="168">
        <v>33</v>
      </c>
      <c r="O82" s="192">
        <v>91.7</v>
      </c>
      <c r="P82" s="169">
        <v>29</v>
      </c>
      <c r="Q82" s="168">
        <v>27</v>
      </c>
      <c r="R82" s="192">
        <v>93.1</v>
      </c>
      <c r="S82" s="169">
        <v>29</v>
      </c>
      <c r="T82" s="168">
        <v>27</v>
      </c>
      <c r="U82" s="192">
        <v>93.1</v>
      </c>
      <c r="V82" s="169">
        <v>47</v>
      </c>
      <c r="W82" s="168">
        <v>41</v>
      </c>
      <c r="X82" s="192">
        <v>87.2</v>
      </c>
      <c r="Y82" s="169">
        <v>45</v>
      </c>
      <c r="Z82" s="168">
        <v>39</v>
      </c>
      <c r="AA82" s="192">
        <v>86.7</v>
      </c>
      <c r="AB82" s="169">
        <v>29</v>
      </c>
      <c r="AC82" s="168">
        <v>25</v>
      </c>
      <c r="AD82" s="192">
        <v>86.2</v>
      </c>
      <c r="AE82" s="169">
        <v>29</v>
      </c>
      <c r="AF82" s="168">
        <v>25</v>
      </c>
      <c r="AG82" s="192">
        <v>86.2</v>
      </c>
    </row>
    <row r="83" spans="1:33">
      <c r="A83" s="489"/>
      <c r="B83" s="496"/>
      <c r="C83" s="497" t="s">
        <v>36</v>
      </c>
      <c r="D83" s="170">
        <v>4987</v>
      </c>
      <c r="E83" s="171">
        <v>4482</v>
      </c>
      <c r="F83" s="193">
        <v>89.9</v>
      </c>
      <c r="G83" s="170">
        <v>4034</v>
      </c>
      <c r="H83" s="171">
        <v>3703</v>
      </c>
      <c r="I83" s="193">
        <v>91.8</v>
      </c>
      <c r="J83" s="170">
        <v>5625</v>
      </c>
      <c r="K83" s="171">
        <v>5057</v>
      </c>
      <c r="L83" s="193">
        <v>89.9</v>
      </c>
      <c r="M83" s="170">
        <v>4507</v>
      </c>
      <c r="N83" s="171">
        <v>4127</v>
      </c>
      <c r="O83" s="193">
        <v>91.6</v>
      </c>
      <c r="P83" s="170">
        <v>5967</v>
      </c>
      <c r="Q83" s="171">
        <v>5398</v>
      </c>
      <c r="R83" s="193">
        <v>90.5</v>
      </c>
      <c r="S83" s="170">
        <v>4701</v>
      </c>
      <c r="T83" s="171">
        <v>4328</v>
      </c>
      <c r="U83" s="193">
        <v>92.1</v>
      </c>
      <c r="V83" s="170">
        <v>7426</v>
      </c>
      <c r="W83" s="171">
        <v>6734</v>
      </c>
      <c r="X83" s="193">
        <v>90.7</v>
      </c>
      <c r="Y83" s="170">
        <v>5818</v>
      </c>
      <c r="Z83" s="171">
        <v>5404</v>
      </c>
      <c r="AA83" s="193">
        <v>92.9</v>
      </c>
      <c r="AB83" s="170">
        <v>6043</v>
      </c>
      <c r="AC83" s="171">
        <v>5474</v>
      </c>
      <c r="AD83" s="193">
        <v>90.6</v>
      </c>
      <c r="AE83" s="170">
        <v>4788</v>
      </c>
      <c r="AF83" s="171">
        <v>4446</v>
      </c>
      <c r="AG83" s="193">
        <v>92.9</v>
      </c>
    </row>
    <row r="84" spans="1:33">
      <c r="A84" s="489"/>
      <c r="B84" s="498" t="s">
        <v>85</v>
      </c>
      <c r="C84" s="491" t="s">
        <v>294</v>
      </c>
      <c r="D84" s="179">
        <v>205</v>
      </c>
      <c r="E84" s="178">
        <v>180</v>
      </c>
      <c r="F84" s="194">
        <v>87.8</v>
      </c>
      <c r="G84" s="179">
        <v>199</v>
      </c>
      <c r="H84" s="178">
        <v>177</v>
      </c>
      <c r="I84" s="194">
        <v>88.9</v>
      </c>
      <c r="J84" s="179">
        <v>213</v>
      </c>
      <c r="K84" s="178">
        <v>187</v>
      </c>
      <c r="L84" s="194">
        <v>87.8</v>
      </c>
      <c r="M84" s="179">
        <v>204</v>
      </c>
      <c r="N84" s="178">
        <v>179</v>
      </c>
      <c r="O84" s="194">
        <v>87.7</v>
      </c>
      <c r="P84" s="179">
        <v>209</v>
      </c>
      <c r="Q84" s="178">
        <v>187</v>
      </c>
      <c r="R84" s="194">
        <v>89.5</v>
      </c>
      <c r="S84" s="179">
        <v>201</v>
      </c>
      <c r="T84" s="178">
        <v>184</v>
      </c>
      <c r="U84" s="194">
        <v>91.5</v>
      </c>
      <c r="V84" s="179">
        <v>243</v>
      </c>
      <c r="W84" s="178">
        <v>193</v>
      </c>
      <c r="X84" s="194">
        <v>79.400000000000006</v>
      </c>
      <c r="Y84" s="179">
        <v>230</v>
      </c>
      <c r="Z84" s="178">
        <v>188</v>
      </c>
      <c r="AA84" s="194">
        <v>81.7</v>
      </c>
      <c r="AB84" s="179">
        <v>216</v>
      </c>
      <c r="AC84" s="178">
        <v>184</v>
      </c>
      <c r="AD84" s="194">
        <v>85.2</v>
      </c>
      <c r="AE84" s="179">
        <v>209</v>
      </c>
      <c r="AF84" s="178">
        <v>181</v>
      </c>
      <c r="AG84" s="194">
        <v>86.6</v>
      </c>
    </row>
    <row r="85" spans="1:33">
      <c r="A85" s="493"/>
      <c r="B85" s="496" t="s">
        <v>36</v>
      </c>
      <c r="C85" s="497"/>
      <c r="D85" s="170">
        <v>6318</v>
      </c>
      <c r="E85" s="171">
        <v>5285</v>
      </c>
      <c r="F85" s="193">
        <v>83.6</v>
      </c>
      <c r="G85" s="170">
        <v>4358</v>
      </c>
      <c r="H85" s="171">
        <v>4087</v>
      </c>
      <c r="I85" s="193">
        <v>93.8</v>
      </c>
      <c r="J85" s="170">
        <v>6831</v>
      </c>
      <c r="K85" s="171">
        <v>5919</v>
      </c>
      <c r="L85" s="193">
        <v>86.6</v>
      </c>
      <c r="M85" s="170">
        <v>4845</v>
      </c>
      <c r="N85" s="171">
        <v>4542</v>
      </c>
      <c r="O85" s="193">
        <v>93.7</v>
      </c>
      <c r="P85" s="170">
        <v>7197</v>
      </c>
      <c r="Q85" s="171">
        <v>6263</v>
      </c>
      <c r="R85" s="193">
        <v>87</v>
      </c>
      <c r="S85" s="170">
        <v>5016</v>
      </c>
      <c r="T85" s="171">
        <v>4716</v>
      </c>
      <c r="U85" s="193">
        <v>94</v>
      </c>
      <c r="V85" s="170">
        <v>8968</v>
      </c>
      <c r="W85" s="171">
        <v>7668</v>
      </c>
      <c r="X85" s="193">
        <v>85.5</v>
      </c>
      <c r="Y85" s="170">
        <v>6134</v>
      </c>
      <c r="Z85" s="171">
        <v>5781</v>
      </c>
      <c r="AA85" s="193">
        <v>94.2</v>
      </c>
      <c r="AB85" s="170">
        <v>7653</v>
      </c>
      <c r="AC85" s="171">
        <v>6327</v>
      </c>
      <c r="AD85" s="193">
        <v>82.7</v>
      </c>
      <c r="AE85" s="170">
        <v>5094</v>
      </c>
      <c r="AF85" s="171">
        <v>4792</v>
      </c>
      <c r="AG85" s="193">
        <v>94.1</v>
      </c>
    </row>
    <row r="86" spans="1:33" ht="25.5">
      <c r="A86" s="489" t="s">
        <v>16</v>
      </c>
      <c r="B86" s="492" t="s">
        <v>185</v>
      </c>
      <c r="C86" s="490" t="s">
        <v>86</v>
      </c>
      <c r="D86" s="169">
        <v>412</v>
      </c>
      <c r="E86" s="168">
        <v>323</v>
      </c>
      <c r="F86" s="192">
        <v>78.400000000000006</v>
      </c>
      <c r="G86" s="169">
        <v>313</v>
      </c>
      <c r="H86" s="168">
        <v>264</v>
      </c>
      <c r="I86" s="192">
        <v>84.3</v>
      </c>
      <c r="J86" s="169">
        <v>588</v>
      </c>
      <c r="K86" s="168">
        <v>433</v>
      </c>
      <c r="L86" s="192">
        <v>73.599999999999994</v>
      </c>
      <c r="M86" s="169">
        <v>426</v>
      </c>
      <c r="N86" s="168">
        <v>356</v>
      </c>
      <c r="O86" s="192">
        <v>83.6</v>
      </c>
      <c r="P86" s="169">
        <v>654</v>
      </c>
      <c r="Q86" s="168">
        <v>477</v>
      </c>
      <c r="R86" s="192">
        <v>72.900000000000006</v>
      </c>
      <c r="S86" s="169">
        <v>474</v>
      </c>
      <c r="T86" s="168">
        <v>384</v>
      </c>
      <c r="U86" s="192">
        <v>81</v>
      </c>
      <c r="V86" s="169">
        <v>709</v>
      </c>
      <c r="W86" s="168">
        <v>545</v>
      </c>
      <c r="X86" s="192">
        <v>76.900000000000006</v>
      </c>
      <c r="Y86" s="169">
        <v>507</v>
      </c>
      <c r="Z86" s="168">
        <v>430</v>
      </c>
      <c r="AA86" s="192">
        <v>84.8</v>
      </c>
      <c r="AB86" s="169">
        <v>681</v>
      </c>
      <c r="AC86" s="168">
        <v>537</v>
      </c>
      <c r="AD86" s="192">
        <v>78.900000000000006</v>
      </c>
      <c r="AE86" s="169">
        <v>505</v>
      </c>
      <c r="AF86" s="168">
        <v>422</v>
      </c>
      <c r="AG86" s="192">
        <v>83.6</v>
      </c>
    </row>
    <row r="87" spans="1:33">
      <c r="A87" s="489"/>
      <c r="B87" s="492"/>
      <c r="C87" s="490" t="s">
        <v>295</v>
      </c>
      <c r="D87" s="169">
        <v>25</v>
      </c>
      <c r="E87" s="168">
        <v>13</v>
      </c>
      <c r="F87" s="192">
        <v>52</v>
      </c>
      <c r="G87" s="169">
        <v>24</v>
      </c>
      <c r="H87" s="168">
        <v>13</v>
      </c>
      <c r="I87" s="192">
        <v>54.2</v>
      </c>
      <c r="J87" s="169">
        <v>34</v>
      </c>
      <c r="K87" s="168">
        <v>22</v>
      </c>
      <c r="L87" s="192">
        <v>64.7</v>
      </c>
      <c r="M87" s="169">
        <v>28</v>
      </c>
      <c r="N87" s="168">
        <v>18</v>
      </c>
      <c r="O87" s="192">
        <v>64.3</v>
      </c>
      <c r="P87" s="169">
        <v>35</v>
      </c>
      <c r="Q87" s="168">
        <v>15</v>
      </c>
      <c r="R87" s="192">
        <v>42.9</v>
      </c>
      <c r="S87" s="169">
        <v>28</v>
      </c>
      <c r="T87" s="168">
        <v>15</v>
      </c>
      <c r="U87" s="192">
        <v>53.6</v>
      </c>
      <c r="V87" s="169">
        <v>53</v>
      </c>
      <c r="W87" s="168">
        <v>33</v>
      </c>
      <c r="X87" s="192">
        <v>62.3</v>
      </c>
      <c r="Y87" s="169">
        <v>33</v>
      </c>
      <c r="Z87" s="168">
        <v>19</v>
      </c>
      <c r="AA87" s="192">
        <v>57.6</v>
      </c>
      <c r="AB87" s="169">
        <v>32</v>
      </c>
      <c r="AC87" s="168">
        <v>18</v>
      </c>
      <c r="AD87" s="192">
        <v>56.3</v>
      </c>
      <c r="AE87" s="169">
        <v>29</v>
      </c>
      <c r="AF87" s="168">
        <v>17</v>
      </c>
      <c r="AG87" s="192">
        <v>58.6</v>
      </c>
    </row>
    <row r="88" spans="1:33">
      <c r="A88" s="489"/>
      <c r="B88" s="492"/>
      <c r="C88" s="490" t="s">
        <v>36</v>
      </c>
      <c r="D88" s="169">
        <v>437</v>
      </c>
      <c r="E88" s="168">
        <v>336</v>
      </c>
      <c r="F88" s="192">
        <v>76.900000000000006</v>
      </c>
      <c r="G88" s="169">
        <v>314</v>
      </c>
      <c r="H88" s="168">
        <v>264</v>
      </c>
      <c r="I88" s="192">
        <v>84.1</v>
      </c>
      <c r="J88" s="169">
        <v>622</v>
      </c>
      <c r="K88" s="168">
        <v>455</v>
      </c>
      <c r="L88" s="192">
        <v>73.2</v>
      </c>
      <c r="M88" s="169">
        <v>433</v>
      </c>
      <c r="N88" s="168">
        <v>361</v>
      </c>
      <c r="O88" s="192">
        <v>83.4</v>
      </c>
      <c r="P88" s="169">
        <v>689</v>
      </c>
      <c r="Q88" s="168">
        <v>492</v>
      </c>
      <c r="R88" s="192">
        <v>71.400000000000006</v>
      </c>
      <c r="S88" s="169">
        <v>479</v>
      </c>
      <c r="T88" s="168">
        <v>388</v>
      </c>
      <c r="U88" s="192">
        <v>81</v>
      </c>
      <c r="V88" s="169">
        <v>762</v>
      </c>
      <c r="W88" s="168">
        <v>578</v>
      </c>
      <c r="X88" s="192">
        <v>75.900000000000006</v>
      </c>
      <c r="Y88" s="169">
        <v>514</v>
      </c>
      <c r="Z88" s="168">
        <v>435</v>
      </c>
      <c r="AA88" s="192">
        <v>84.6</v>
      </c>
      <c r="AB88" s="169">
        <v>713</v>
      </c>
      <c r="AC88" s="168">
        <v>555</v>
      </c>
      <c r="AD88" s="192">
        <v>77.8</v>
      </c>
      <c r="AE88" s="169">
        <v>510</v>
      </c>
      <c r="AF88" s="168">
        <v>424</v>
      </c>
      <c r="AG88" s="192">
        <v>83.1</v>
      </c>
    </row>
    <row r="89" spans="1:33" ht="25.5">
      <c r="A89" s="489"/>
      <c r="B89" s="494" t="s">
        <v>186</v>
      </c>
      <c r="C89" s="495" t="s">
        <v>190</v>
      </c>
      <c r="D89" s="172">
        <v>1785</v>
      </c>
      <c r="E89" s="173">
        <v>1467</v>
      </c>
      <c r="F89" s="191">
        <v>82.2</v>
      </c>
      <c r="G89" s="172">
        <v>1422</v>
      </c>
      <c r="H89" s="173">
        <v>1219</v>
      </c>
      <c r="I89" s="191">
        <v>85.7</v>
      </c>
      <c r="J89" s="172">
        <v>1876</v>
      </c>
      <c r="K89" s="173">
        <v>1557</v>
      </c>
      <c r="L89" s="191">
        <v>83</v>
      </c>
      <c r="M89" s="172">
        <v>1500</v>
      </c>
      <c r="N89" s="173">
        <v>1286</v>
      </c>
      <c r="O89" s="191">
        <v>85.7</v>
      </c>
      <c r="P89" s="172">
        <v>2198</v>
      </c>
      <c r="Q89" s="173">
        <v>1829</v>
      </c>
      <c r="R89" s="191">
        <v>83.2</v>
      </c>
      <c r="S89" s="172">
        <v>1741</v>
      </c>
      <c r="T89" s="173">
        <v>1507</v>
      </c>
      <c r="U89" s="191">
        <v>86.6</v>
      </c>
      <c r="V89" s="172">
        <v>2569</v>
      </c>
      <c r="W89" s="173">
        <v>2118</v>
      </c>
      <c r="X89" s="191">
        <v>82.4</v>
      </c>
      <c r="Y89" s="172">
        <v>1974</v>
      </c>
      <c r="Z89" s="173">
        <v>1724</v>
      </c>
      <c r="AA89" s="191">
        <v>87.3</v>
      </c>
      <c r="AB89" s="172">
        <v>2322</v>
      </c>
      <c r="AC89" s="173">
        <v>1848</v>
      </c>
      <c r="AD89" s="191">
        <v>79.599999999999994</v>
      </c>
      <c r="AE89" s="172">
        <v>1762</v>
      </c>
      <c r="AF89" s="173">
        <v>1526</v>
      </c>
      <c r="AG89" s="191">
        <v>86.6</v>
      </c>
    </row>
    <row r="90" spans="1:33">
      <c r="A90" s="489"/>
      <c r="B90" s="492"/>
      <c r="C90" s="490" t="s">
        <v>87</v>
      </c>
      <c r="D90" s="169">
        <v>244</v>
      </c>
      <c r="E90" s="168">
        <v>177</v>
      </c>
      <c r="F90" s="192">
        <v>72.5</v>
      </c>
      <c r="G90" s="169">
        <v>199</v>
      </c>
      <c r="H90" s="168">
        <v>157</v>
      </c>
      <c r="I90" s="192">
        <v>78.900000000000006</v>
      </c>
      <c r="J90" s="169">
        <v>237</v>
      </c>
      <c r="K90" s="168">
        <v>182</v>
      </c>
      <c r="L90" s="192">
        <v>76.8</v>
      </c>
      <c r="M90" s="169">
        <v>193</v>
      </c>
      <c r="N90" s="168">
        <v>158</v>
      </c>
      <c r="O90" s="192">
        <v>81.900000000000006</v>
      </c>
      <c r="P90" s="169">
        <v>258</v>
      </c>
      <c r="Q90" s="168">
        <v>192</v>
      </c>
      <c r="R90" s="192">
        <v>74.400000000000006</v>
      </c>
      <c r="S90" s="169">
        <v>222</v>
      </c>
      <c r="T90" s="168">
        <v>165</v>
      </c>
      <c r="U90" s="192">
        <v>74.3</v>
      </c>
      <c r="V90" s="169">
        <v>289</v>
      </c>
      <c r="W90" s="168">
        <v>202</v>
      </c>
      <c r="X90" s="192">
        <v>69.900000000000006</v>
      </c>
      <c r="Y90" s="169">
        <v>246</v>
      </c>
      <c r="Z90" s="168">
        <v>182</v>
      </c>
      <c r="AA90" s="192">
        <v>74</v>
      </c>
      <c r="AB90" s="169">
        <v>275</v>
      </c>
      <c r="AC90" s="168">
        <v>192</v>
      </c>
      <c r="AD90" s="192">
        <v>69.8</v>
      </c>
      <c r="AE90" s="169">
        <v>200</v>
      </c>
      <c r="AF90" s="168">
        <v>156</v>
      </c>
      <c r="AG90" s="192">
        <v>78</v>
      </c>
    </row>
    <row r="91" spans="1:33" ht="25.5">
      <c r="A91" s="489"/>
      <c r="B91" s="490"/>
      <c r="C91" s="490" t="s">
        <v>88</v>
      </c>
      <c r="D91" s="169">
        <v>18</v>
      </c>
      <c r="E91" s="168">
        <v>14</v>
      </c>
      <c r="F91" s="192">
        <v>77.8</v>
      </c>
      <c r="G91" s="169">
        <v>9</v>
      </c>
      <c r="H91" s="168">
        <v>5</v>
      </c>
      <c r="I91" s="192">
        <v>55.6</v>
      </c>
      <c r="J91" s="169">
        <v>15</v>
      </c>
      <c r="K91" s="168">
        <v>8</v>
      </c>
      <c r="L91" s="192">
        <v>53.3</v>
      </c>
      <c r="M91" s="169">
        <v>11</v>
      </c>
      <c r="N91" s="168">
        <v>7</v>
      </c>
      <c r="O91" s="192">
        <v>63.6</v>
      </c>
      <c r="P91" s="169">
        <v>20</v>
      </c>
      <c r="Q91" s="168">
        <v>14</v>
      </c>
      <c r="R91" s="192">
        <v>70</v>
      </c>
      <c r="S91" s="169">
        <v>15</v>
      </c>
      <c r="T91" s="168">
        <v>12</v>
      </c>
      <c r="U91" s="192">
        <v>80</v>
      </c>
      <c r="V91" s="169">
        <v>60</v>
      </c>
      <c r="W91" s="168">
        <v>34</v>
      </c>
      <c r="X91" s="192">
        <v>56.7</v>
      </c>
      <c r="Y91" s="169">
        <v>26</v>
      </c>
      <c r="Z91" s="168">
        <v>20</v>
      </c>
      <c r="AA91" s="192">
        <v>76.900000000000006</v>
      </c>
      <c r="AB91" s="169">
        <v>19</v>
      </c>
      <c r="AC91" s="168">
        <v>10</v>
      </c>
      <c r="AD91" s="192">
        <v>52.6</v>
      </c>
      <c r="AE91" s="169">
        <v>15</v>
      </c>
      <c r="AF91" s="168">
        <v>9</v>
      </c>
      <c r="AG91" s="192">
        <v>60</v>
      </c>
    </row>
    <row r="92" spans="1:33" ht="27.75" customHeight="1">
      <c r="A92" s="489"/>
      <c r="B92" s="490"/>
      <c r="C92" s="490" t="s">
        <v>296</v>
      </c>
      <c r="D92" s="169">
        <v>14</v>
      </c>
      <c r="E92" s="168">
        <v>9</v>
      </c>
      <c r="F92" s="192">
        <v>64.3</v>
      </c>
      <c r="G92" s="169">
        <v>12</v>
      </c>
      <c r="H92" s="168">
        <v>9</v>
      </c>
      <c r="I92" s="192">
        <v>75</v>
      </c>
      <c r="J92" s="169">
        <v>21</v>
      </c>
      <c r="K92" s="168">
        <v>10</v>
      </c>
      <c r="L92" s="192">
        <v>47.6</v>
      </c>
      <c r="M92" s="169">
        <v>19</v>
      </c>
      <c r="N92" s="168">
        <v>9</v>
      </c>
      <c r="O92" s="192">
        <v>47.4</v>
      </c>
      <c r="P92" s="169">
        <v>33</v>
      </c>
      <c r="Q92" s="168">
        <v>18</v>
      </c>
      <c r="R92" s="192">
        <v>54.5</v>
      </c>
      <c r="S92" s="169">
        <v>25</v>
      </c>
      <c r="T92" s="168">
        <v>15</v>
      </c>
      <c r="U92" s="192">
        <v>60</v>
      </c>
      <c r="V92" s="169">
        <v>45</v>
      </c>
      <c r="W92" s="168">
        <v>27</v>
      </c>
      <c r="X92" s="192">
        <v>60</v>
      </c>
      <c r="Y92" s="169">
        <v>41</v>
      </c>
      <c r="Z92" s="168">
        <v>26</v>
      </c>
      <c r="AA92" s="192">
        <v>63.4</v>
      </c>
      <c r="AB92" s="169">
        <v>27</v>
      </c>
      <c r="AC92" s="168">
        <v>19</v>
      </c>
      <c r="AD92" s="192">
        <v>70.400000000000006</v>
      </c>
      <c r="AE92" s="169">
        <v>24</v>
      </c>
      <c r="AF92" s="168">
        <v>17</v>
      </c>
      <c r="AG92" s="192">
        <v>70.8</v>
      </c>
    </row>
    <row r="93" spans="1:33">
      <c r="A93" s="489"/>
      <c r="B93" s="496"/>
      <c r="C93" s="497" t="s">
        <v>36</v>
      </c>
      <c r="D93" s="170">
        <v>2061</v>
      </c>
      <c r="E93" s="171">
        <v>1667</v>
      </c>
      <c r="F93" s="193">
        <v>80.900000000000006</v>
      </c>
      <c r="G93" s="170">
        <v>1525</v>
      </c>
      <c r="H93" s="171">
        <v>1314</v>
      </c>
      <c r="I93" s="193">
        <v>86.2</v>
      </c>
      <c r="J93" s="170">
        <v>2149</v>
      </c>
      <c r="K93" s="171">
        <v>1757</v>
      </c>
      <c r="L93" s="193">
        <v>81.8</v>
      </c>
      <c r="M93" s="170">
        <v>1618</v>
      </c>
      <c r="N93" s="171">
        <v>1389</v>
      </c>
      <c r="O93" s="193">
        <v>85.8</v>
      </c>
      <c r="P93" s="170">
        <v>2509</v>
      </c>
      <c r="Q93" s="171">
        <v>2053</v>
      </c>
      <c r="R93" s="193">
        <v>81.8</v>
      </c>
      <c r="S93" s="170">
        <v>1878</v>
      </c>
      <c r="T93" s="171">
        <v>1625</v>
      </c>
      <c r="U93" s="193">
        <v>86.5</v>
      </c>
      <c r="V93" s="170">
        <v>2963</v>
      </c>
      <c r="W93" s="171">
        <v>2381</v>
      </c>
      <c r="X93" s="193">
        <v>80.400000000000006</v>
      </c>
      <c r="Y93" s="170">
        <v>2109</v>
      </c>
      <c r="Z93" s="171">
        <v>1842</v>
      </c>
      <c r="AA93" s="193">
        <v>87.3</v>
      </c>
      <c r="AB93" s="170">
        <v>2643</v>
      </c>
      <c r="AC93" s="171">
        <v>2069</v>
      </c>
      <c r="AD93" s="193">
        <v>78.3</v>
      </c>
      <c r="AE93" s="170">
        <v>1873</v>
      </c>
      <c r="AF93" s="171">
        <v>1624</v>
      </c>
      <c r="AG93" s="193">
        <v>86.7</v>
      </c>
    </row>
    <row r="94" spans="1:33">
      <c r="A94" s="493"/>
      <c r="B94" s="496" t="s">
        <v>36</v>
      </c>
      <c r="C94" s="497"/>
      <c r="D94" s="170">
        <v>2498</v>
      </c>
      <c r="E94" s="171">
        <v>2003</v>
      </c>
      <c r="F94" s="193">
        <v>80.2</v>
      </c>
      <c r="G94" s="170">
        <v>1704</v>
      </c>
      <c r="H94" s="171">
        <v>1485</v>
      </c>
      <c r="I94" s="193">
        <v>87.1</v>
      </c>
      <c r="J94" s="170">
        <v>2771</v>
      </c>
      <c r="K94" s="171">
        <v>2212</v>
      </c>
      <c r="L94" s="193">
        <v>79.8</v>
      </c>
      <c r="M94" s="170">
        <v>1897</v>
      </c>
      <c r="N94" s="171">
        <v>1650</v>
      </c>
      <c r="O94" s="193">
        <v>87</v>
      </c>
      <c r="P94" s="170">
        <v>3198</v>
      </c>
      <c r="Q94" s="171">
        <v>2545</v>
      </c>
      <c r="R94" s="193">
        <v>79.599999999999994</v>
      </c>
      <c r="S94" s="170">
        <v>2175</v>
      </c>
      <c r="T94" s="171">
        <v>1895</v>
      </c>
      <c r="U94" s="193">
        <v>87.1</v>
      </c>
      <c r="V94" s="170">
        <v>3725</v>
      </c>
      <c r="W94" s="171">
        <v>2959</v>
      </c>
      <c r="X94" s="193">
        <v>79.400000000000006</v>
      </c>
      <c r="Y94" s="170">
        <v>2414</v>
      </c>
      <c r="Z94" s="171">
        <v>2128</v>
      </c>
      <c r="AA94" s="193">
        <v>88.2</v>
      </c>
      <c r="AB94" s="170">
        <v>3356</v>
      </c>
      <c r="AC94" s="171">
        <v>2624</v>
      </c>
      <c r="AD94" s="193">
        <v>78.2</v>
      </c>
      <c r="AE94" s="170">
        <v>2200</v>
      </c>
      <c r="AF94" s="171">
        <v>1932</v>
      </c>
      <c r="AG94" s="193">
        <v>87.8</v>
      </c>
    </row>
    <row r="95" spans="1:33">
      <c r="A95" s="489" t="s">
        <v>17</v>
      </c>
      <c r="B95" s="492" t="s">
        <v>89</v>
      </c>
      <c r="C95" s="490" t="s">
        <v>90</v>
      </c>
      <c r="D95" s="169">
        <v>125</v>
      </c>
      <c r="E95" s="168">
        <v>84</v>
      </c>
      <c r="F95" s="192">
        <v>67.2</v>
      </c>
      <c r="G95" s="169">
        <v>104</v>
      </c>
      <c r="H95" s="168">
        <v>73</v>
      </c>
      <c r="I95" s="192">
        <v>70.2</v>
      </c>
      <c r="J95" s="169">
        <v>122</v>
      </c>
      <c r="K95" s="168">
        <v>66</v>
      </c>
      <c r="L95" s="192">
        <v>54.1</v>
      </c>
      <c r="M95" s="169">
        <v>107</v>
      </c>
      <c r="N95" s="168">
        <v>62</v>
      </c>
      <c r="O95" s="192">
        <v>57.9</v>
      </c>
      <c r="P95" s="169">
        <v>108</v>
      </c>
      <c r="Q95" s="168">
        <v>59</v>
      </c>
      <c r="R95" s="192">
        <v>54.6</v>
      </c>
      <c r="S95" s="169">
        <v>91</v>
      </c>
      <c r="T95" s="168">
        <v>51</v>
      </c>
      <c r="U95" s="192">
        <v>56</v>
      </c>
      <c r="V95" s="169">
        <v>137</v>
      </c>
      <c r="W95" s="168">
        <v>93</v>
      </c>
      <c r="X95" s="192">
        <v>67.900000000000006</v>
      </c>
      <c r="Y95" s="169">
        <v>121</v>
      </c>
      <c r="Z95" s="168">
        <v>84</v>
      </c>
      <c r="AA95" s="192">
        <v>69.400000000000006</v>
      </c>
      <c r="AB95" s="169">
        <v>182</v>
      </c>
      <c r="AC95" s="168">
        <v>133</v>
      </c>
      <c r="AD95" s="192">
        <v>73.099999999999994</v>
      </c>
      <c r="AE95" s="169">
        <v>130</v>
      </c>
      <c r="AF95" s="168">
        <v>91</v>
      </c>
      <c r="AG95" s="192">
        <v>70</v>
      </c>
    </row>
    <row r="96" spans="1:33">
      <c r="A96" s="489"/>
      <c r="B96" s="492"/>
      <c r="C96" s="490" t="s">
        <v>91</v>
      </c>
      <c r="D96" s="169">
        <v>288</v>
      </c>
      <c r="E96" s="168">
        <v>252</v>
      </c>
      <c r="F96" s="192">
        <v>87.5</v>
      </c>
      <c r="G96" s="169">
        <v>184</v>
      </c>
      <c r="H96" s="168">
        <v>159</v>
      </c>
      <c r="I96" s="192">
        <v>86.4</v>
      </c>
      <c r="J96" s="169">
        <v>382</v>
      </c>
      <c r="K96" s="168">
        <v>330</v>
      </c>
      <c r="L96" s="192">
        <v>86.4</v>
      </c>
      <c r="M96" s="169">
        <v>191</v>
      </c>
      <c r="N96" s="168">
        <v>170</v>
      </c>
      <c r="O96" s="192">
        <v>89</v>
      </c>
      <c r="P96" s="169">
        <v>325</v>
      </c>
      <c r="Q96" s="168">
        <v>232</v>
      </c>
      <c r="R96" s="192">
        <v>71.400000000000006</v>
      </c>
      <c r="S96" s="169">
        <v>152</v>
      </c>
      <c r="T96" s="168">
        <v>130</v>
      </c>
      <c r="U96" s="192">
        <v>85.5</v>
      </c>
      <c r="V96" s="169">
        <v>230</v>
      </c>
      <c r="W96" s="168">
        <v>203</v>
      </c>
      <c r="X96" s="192">
        <v>88.3</v>
      </c>
      <c r="Y96" s="169">
        <v>116</v>
      </c>
      <c r="Z96" s="168">
        <v>107</v>
      </c>
      <c r="AA96" s="192">
        <v>92.2</v>
      </c>
      <c r="AB96" s="169">
        <v>163</v>
      </c>
      <c r="AC96" s="168">
        <v>140</v>
      </c>
      <c r="AD96" s="192">
        <v>85.9</v>
      </c>
      <c r="AE96" s="169">
        <v>98</v>
      </c>
      <c r="AF96" s="168">
        <v>85</v>
      </c>
      <c r="AG96" s="192">
        <v>86.7</v>
      </c>
    </row>
    <row r="97" spans="1:33">
      <c r="A97" s="489"/>
      <c r="B97" s="492"/>
      <c r="C97" s="490" t="s">
        <v>297</v>
      </c>
      <c r="D97" s="169">
        <v>4952</v>
      </c>
      <c r="E97" s="168">
        <v>3789</v>
      </c>
      <c r="F97" s="192">
        <v>76.5</v>
      </c>
      <c r="G97" s="169">
        <v>3817</v>
      </c>
      <c r="H97" s="168">
        <v>3026</v>
      </c>
      <c r="I97" s="192">
        <v>79.3</v>
      </c>
      <c r="J97" s="169">
        <v>5104</v>
      </c>
      <c r="K97" s="168">
        <v>3945</v>
      </c>
      <c r="L97" s="192">
        <v>77.3</v>
      </c>
      <c r="M97" s="169">
        <v>4017</v>
      </c>
      <c r="N97" s="168">
        <v>3235</v>
      </c>
      <c r="O97" s="192">
        <v>80.5</v>
      </c>
      <c r="P97" s="169">
        <v>4631</v>
      </c>
      <c r="Q97" s="168">
        <v>3547</v>
      </c>
      <c r="R97" s="192">
        <v>76.599999999999994</v>
      </c>
      <c r="S97" s="169">
        <v>3609</v>
      </c>
      <c r="T97" s="168">
        <v>2892</v>
      </c>
      <c r="U97" s="192">
        <v>80.099999999999994</v>
      </c>
      <c r="V97" s="169">
        <v>5903</v>
      </c>
      <c r="W97" s="168">
        <v>4463</v>
      </c>
      <c r="X97" s="192">
        <v>75.599999999999994</v>
      </c>
      <c r="Y97" s="169">
        <v>4503</v>
      </c>
      <c r="Z97" s="168">
        <v>3583</v>
      </c>
      <c r="AA97" s="192">
        <v>79.599999999999994</v>
      </c>
      <c r="AB97" s="169">
        <v>5048</v>
      </c>
      <c r="AC97" s="168">
        <v>3826</v>
      </c>
      <c r="AD97" s="192">
        <v>75.8</v>
      </c>
      <c r="AE97" s="169">
        <v>3981</v>
      </c>
      <c r="AF97" s="168">
        <v>3158</v>
      </c>
      <c r="AG97" s="192">
        <v>79.3</v>
      </c>
    </row>
    <row r="98" spans="1:33">
      <c r="A98" s="489"/>
      <c r="B98" s="492"/>
      <c r="C98" s="490" t="s">
        <v>36</v>
      </c>
      <c r="D98" s="169">
        <v>5365</v>
      </c>
      <c r="E98" s="168">
        <v>4125</v>
      </c>
      <c r="F98" s="192">
        <v>76.900000000000006</v>
      </c>
      <c r="G98" s="169">
        <v>4050</v>
      </c>
      <c r="H98" s="168">
        <v>3217</v>
      </c>
      <c r="I98" s="192">
        <v>79.400000000000006</v>
      </c>
      <c r="J98" s="169">
        <v>5608</v>
      </c>
      <c r="K98" s="168">
        <v>4341</v>
      </c>
      <c r="L98" s="192">
        <v>77.400000000000006</v>
      </c>
      <c r="M98" s="169">
        <v>4248</v>
      </c>
      <c r="N98" s="168">
        <v>3431</v>
      </c>
      <c r="O98" s="192">
        <v>80.8</v>
      </c>
      <c r="P98" s="169">
        <v>5064</v>
      </c>
      <c r="Q98" s="168">
        <v>3838</v>
      </c>
      <c r="R98" s="192">
        <v>75.8</v>
      </c>
      <c r="S98" s="169">
        <v>3789</v>
      </c>
      <c r="T98" s="168">
        <v>3041</v>
      </c>
      <c r="U98" s="192">
        <v>80.3</v>
      </c>
      <c r="V98" s="169">
        <v>6270</v>
      </c>
      <c r="W98" s="168">
        <v>4759</v>
      </c>
      <c r="X98" s="192">
        <v>75.900000000000006</v>
      </c>
      <c r="Y98" s="169">
        <v>4682</v>
      </c>
      <c r="Z98" s="168">
        <v>3744</v>
      </c>
      <c r="AA98" s="192">
        <v>80</v>
      </c>
      <c r="AB98" s="169">
        <v>5393</v>
      </c>
      <c r="AC98" s="168">
        <v>4099</v>
      </c>
      <c r="AD98" s="192">
        <v>76</v>
      </c>
      <c r="AE98" s="169">
        <v>4156</v>
      </c>
      <c r="AF98" s="168">
        <v>3300</v>
      </c>
      <c r="AG98" s="192">
        <v>79.400000000000006</v>
      </c>
    </row>
    <row r="99" spans="1:33">
      <c r="A99" s="489"/>
      <c r="B99" s="494" t="s">
        <v>92</v>
      </c>
      <c r="C99" s="495" t="s">
        <v>95</v>
      </c>
      <c r="D99" s="172">
        <v>7</v>
      </c>
      <c r="E99" s="173">
        <v>7</v>
      </c>
      <c r="F99" s="191">
        <v>100</v>
      </c>
      <c r="G99" s="172">
        <v>6</v>
      </c>
      <c r="H99" s="173">
        <v>6</v>
      </c>
      <c r="I99" s="191">
        <v>100</v>
      </c>
      <c r="J99" s="172">
        <v>4</v>
      </c>
      <c r="K99" s="173">
        <v>3</v>
      </c>
      <c r="L99" s="191">
        <v>75</v>
      </c>
      <c r="M99" s="172">
        <v>4</v>
      </c>
      <c r="N99" s="173">
        <v>3</v>
      </c>
      <c r="O99" s="191">
        <v>75</v>
      </c>
      <c r="P99" s="172">
        <v>4</v>
      </c>
      <c r="Q99" s="173">
        <v>4</v>
      </c>
      <c r="R99" s="191">
        <v>100</v>
      </c>
      <c r="S99" s="172">
        <v>3</v>
      </c>
      <c r="T99" s="173">
        <v>3</v>
      </c>
      <c r="U99" s="191">
        <v>100</v>
      </c>
      <c r="V99" s="172">
        <v>11</v>
      </c>
      <c r="W99" s="173">
        <v>10</v>
      </c>
      <c r="X99" s="191">
        <v>90.9</v>
      </c>
      <c r="Y99" s="172">
        <v>9</v>
      </c>
      <c r="Z99" s="173">
        <v>8</v>
      </c>
      <c r="AA99" s="191">
        <v>88.9</v>
      </c>
      <c r="AB99" s="172">
        <v>8</v>
      </c>
      <c r="AC99" s="173">
        <v>7</v>
      </c>
      <c r="AD99" s="191">
        <v>87.5</v>
      </c>
      <c r="AE99" s="172">
        <v>7</v>
      </c>
      <c r="AF99" s="173">
        <v>6</v>
      </c>
      <c r="AG99" s="191">
        <v>85.7</v>
      </c>
    </row>
    <row r="100" spans="1:33">
      <c r="A100" s="489"/>
      <c r="B100" s="492"/>
      <c r="C100" s="490" t="s">
        <v>298</v>
      </c>
      <c r="D100" s="169">
        <v>18</v>
      </c>
      <c r="E100" s="168">
        <v>17</v>
      </c>
      <c r="F100" s="192">
        <v>94.4</v>
      </c>
      <c r="G100" s="169">
        <v>18</v>
      </c>
      <c r="H100" s="168">
        <v>17</v>
      </c>
      <c r="I100" s="192">
        <v>94.4</v>
      </c>
      <c r="J100" s="169">
        <v>15</v>
      </c>
      <c r="K100" s="168">
        <v>11</v>
      </c>
      <c r="L100" s="192">
        <v>73.3</v>
      </c>
      <c r="M100" s="169">
        <v>14</v>
      </c>
      <c r="N100" s="168">
        <v>11</v>
      </c>
      <c r="O100" s="192">
        <v>78.599999999999994</v>
      </c>
      <c r="P100" s="169">
        <v>17</v>
      </c>
      <c r="Q100" s="168">
        <v>16</v>
      </c>
      <c r="R100" s="192">
        <v>94.1</v>
      </c>
      <c r="S100" s="169">
        <v>17</v>
      </c>
      <c r="T100" s="168">
        <v>16</v>
      </c>
      <c r="U100" s="192">
        <v>94.1</v>
      </c>
      <c r="V100" s="169">
        <v>21</v>
      </c>
      <c r="W100" s="168">
        <v>20</v>
      </c>
      <c r="X100" s="192">
        <v>95.2</v>
      </c>
      <c r="Y100" s="169">
        <v>20</v>
      </c>
      <c r="Z100" s="168">
        <v>19</v>
      </c>
      <c r="AA100" s="192">
        <v>95</v>
      </c>
      <c r="AB100" s="169">
        <v>13</v>
      </c>
      <c r="AC100" s="168">
        <v>11</v>
      </c>
      <c r="AD100" s="192">
        <v>84.6</v>
      </c>
      <c r="AE100" s="169">
        <v>11</v>
      </c>
      <c r="AF100" s="168">
        <v>10</v>
      </c>
      <c r="AG100" s="192">
        <v>90.9</v>
      </c>
    </row>
    <row r="101" spans="1:33">
      <c r="A101" s="489"/>
      <c r="B101" s="496"/>
      <c r="C101" s="497" t="s">
        <v>36</v>
      </c>
      <c r="D101" s="170">
        <v>25</v>
      </c>
      <c r="E101" s="171">
        <v>24</v>
      </c>
      <c r="F101" s="193">
        <v>96</v>
      </c>
      <c r="G101" s="170">
        <v>24</v>
      </c>
      <c r="H101" s="171">
        <v>23</v>
      </c>
      <c r="I101" s="193">
        <v>95.8</v>
      </c>
      <c r="J101" s="170">
        <v>19</v>
      </c>
      <c r="K101" s="171">
        <v>14</v>
      </c>
      <c r="L101" s="193">
        <v>73.7</v>
      </c>
      <c r="M101" s="170">
        <v>18</v>
      </c>
      <c r="N101" s="171">
        <v>14</v>
      </c>
      <c r="O101" s="193">
        <v>77.8</v>
      </c>
      <c r="P101" s="170">
        <v>21</v>
      </c>
      <c r="Q101" s="171">
        <v>20</v>
      </c>
      <c r="R101" s="193">
        <v>95.2</v>
      </c>
      <c r="S101" s="170">
        <v>20</v>
      </c>
      <c r="T101" s="171">
        <v>19</v>
      </c>
      <c r="U101" s="193">
        <v>95</v>
      </c>
      <c r="V101" s="170">
        <v>32</v>
      </c>
      <c r="W101" s="171">
        <v>30</v>
      </c>
      <c r="X101" s="193">
        <v>93.8</v>
      </c>
      <c r="Y101" s="170">
        <v>29</v>
      </c>
      <c r="Z101" s="171">
        <v>27</v>
      </c>
      <c r="AA101" s="193">
        <v>93.1</v>
      </c>
      <c r="AB101" s="170">
        <v>21</v>
      </c>
      <c r="AC101" s="171">
        <v>18</v>
      </c>
      <c r="AD101" s="193">
        <v>85.7</v>
      </c>
      <c r="AE101" s="170">
        <v>18</v>
      </c>
      <c r="AF101" s="171">
        <v>16</v>
      </c>
      <c r="AG101" s="193">
        <v>88.9</v>
      </c>
    </row>
    <row r="102" spans="1:33">
      <c r="A102" s="493"/>
      <c r="B102" s="497" t="s">
        <v>36</v>
      </c>
      <c r="C102" s="497"/>
      <c r="D102" s="170">
        <v>5390</v>
      </c>
      <c r="E102" s="171">
        <v>4149</v>
      </c>
      <c r="F102" s="193">
        <v>77</v>
      </c>
      <c r="G102" s="170">
        <v>4068</v>
      </c>
      <c r="H102" s="171">
        <v>3235</v>
      </c>
      <c r="I102" s="193">
        <v>79.5</v>
      </c>
      <c r="J102" s="170">
        <v>5627</v>
      </c>
      <c r="K102" s="171">
        <v>4355</v>
      </c>
      <c r="L102" s="193">
        <v>77.400000000000006</v>
      </c>
      <c r="M102" s="170">
        <v>4261</v>
      </c>
      <c r="N102" s="171">
        <v>3441</v>
      </c>
      <c r="O102" s="193">
        <v>80.8</v>
      </c>
      <c r="P102" s="170">
        <v>5085</v>
      </c>
      <c r="Q102" s="171">
        <v>3858</v>
      </c>
      <c r="R102" s="193">
        <v>75.900000000000006</v>
      </c>
      <c r="S102" s="170">
        <v>3807</v>
      </c>
      <c r="T102" s="171">
        <v>3059</v>
      </c>
      <c r="U102" s="193">
        <v>80.400000000000006</v>
      </c>
      <c r="V102" s="170">
        <v>6302</v>
      </c>
      <c r="W102" s="171">
        <v>4789</v>
      </c>
      <c r="X102" s="193">
        <v>76</v>
      </c>
      <c r="Y102" s="170">
        <v>4708</v>
      </c>
      <c r="Z102" s="171">
        <v>3769</v>
      </c>
      <c r="AA102" s="193">
        <v>80.099999999999994</v>
      </c>
      <c r="AB102" s="170">
        <v>5414</v>
      </c>
      <c r="AC102" s="171">
        <v>4117</v>
      </c>
      <c r="AD102" s="193">
        <v>76</v>
      </c>
      <c r="AE102" s="170">
        <v>4172</v>
      </c>
      <c r="AF102" s="171">
        <v>3315</v>
      </c>
      <c r="AG102" s="193">
        <v>79.5</v>
      </c>
    </row>
    <row r="103" spans="1:33">
      <c r="A103" s="489" t="s">
        <v>18</v>
      </c>
      <c r="B103" s="492" t="s">
        <v>97</v>
      </c>
      <c r="C103" s="490" t="s">
        <v>98</v>
      </c>
      <c r="D103" s="169">
        <v>2123</v>
      </c>
      <c r="E103" s="168">
        <v>1742</v>
      </c>
      <c r="F103" s="192">
        <v>82.1</v>
      </c>
      <c r="G103" s="169">
        <v>1558</v>
      </c>
      <c r="H103" s="168">
        <v>1306</v>
      </c>
      <c r="I103" s="192">
        <v>83.8</v>
      </c>
      <c r="J103" s="169">
        <v>2266</v>
      </c>
      <c r="K103" s="168">
        <v>1849</v>
      </c>
      <c r="L103" s="192">
        <v>81.599999999999994</v>
      </c>
      <c r="M103" s="169">
        <v>1664</v>
      </c>
      <c r="N103" s="168">
        <v>1385</v>
      </c>
      <c r="O103" s="192">
        <v>83.2</v>
      </c>
      <c r="P103" s="169">
        <v>2269</v>
      </c>
      <c r="Q103" s="168">
        <v>1851</v>
      </c>
      <c r="R103" s="192">
        <v>81.599999999999994</v>
      </c>
      <c r="S103" s="169">
        <v>1580</v>
      </c>
      <c r="T103" s="168">
        <v>1337</v>
      </c>
      <c r="U103" s="192">
        <v>84.6</v>
      </c>
      <c r="V103" s="169">
        <v>2322</v>
      </c>
      <c r="W103" s="168">
        <v>1899</v>
      </c>
      <c r="X103" s="192">
        <v>81.8</v>
      </c>
      <c r="Y103" s="169">
        <v>1622</v>
      </c>
      <c r="Z103" s="168">
        <v>1356</v>
      </c>
      <c r="AA103" s="192">
        <v>83.6</v>
      </c>
      <c r="AB103" s="169">
        <v>2088</v>
      </c>
      <c r="AC103" s="168">
        <v>1668</v>
      </c>
      <c r="AD103" s="192">
        <v>79.900000000000006</v>
      </c>
      <c r="AE103" s="169">
        <v>1518</v>
      </c>
      <c r="AF103" s="168">
        <v>1280</v>
      </c>
      <c r="AG103" s="192">
        <v>84.3</v>
      </c>
    </row>
    <row r="104" spans="1:33">
      <c r="A104" s="489"/>
      <c r="B104" s="492"/>
      <c r="C104" s="490" t="s">
        <v>99</v>
      </c>
      <c r="D104" s="169">
        <v>1166</v>
      </c>
      <c r="E104" s="168">
        <v>634</v>
      </c>
      <c r="F104" s="192">
        <v>54.4</v>
      </c>
      <c r="G104" s="169">
        <v>956</v>
      </c>
      <c r="H104" s="168">
        <v>568</v>
      </c>
      <c r="I104" s="192">
        <v>59.4</v>
      </c>
      <c r="J104" s="169">
        <v>1238</v>
      </c>
      <c r="K104" s="168">
        <v>660</v>
      </c>
      <c r="L104" s="192">
        <v>53.3</v>
      </c>
      <c r="M104" s="169">
        <v>1051</v>
      </c>
      <c r="N104" s="168">
        <v>585</v>
      </c>
      <c r="O104" s="192">
        <v>55.7</v>
      </c>
      <c r="P104" s="169">
        <v>1254</v>
      </c>
      <c r="Q104" s="168">
        <v>722</v>
      </c>
      <c r="R104" s="192">
        <v>57.6</v>
      </c>
      <c r="S104" s="169">
        <v>1060</v>
      </c>
      <c r="T104" s="168">
        <v>635</v>
      </c>
      <c r="U104" s="192">
        <v>59.9</v>
      </c>
      <c r="V104" s="169">
        <v>1374</v>
      </c>
      <c r="W104" s="168">
        <v>699</v>
      </c>
      <c r="X104" s="192">
        <v>50.9</v>
      </c>
      <c r="Y104" s="169">
        <v>1123</v>
      </c>
      <c r="Z104" s="168">
        <v>589</v>
      </c>
      <c r="AA104" s="192">
        <v>52.4</v>
      </c>
      <c r="AB104" s="169">
        <v>1325</v>
      </c>
      <c r="AC104" s="168">
        <v>668</v>
      </c>
      <c r="AD104" s="192">
        <v>50.4</v>
      </c>
      <c r="AE104" s="169">
        <v>1100</v>
      </c>
      <c r="AF104" s="168">
        <v>574</v>
      </c>
      <c r="AG104" s="192">
        <v>52.2</v>
      </c>
    </row>
    <row r="105" spans="1:33">
      <c r="A105" s="489"/>
      <c r="B105" s="492"/>
      <c r="C105" s="490" t="s">
        <v>100</v>
      </c>
      <c r="D105" s="169">
        <v>994</v>
      </c>
      <c r="E105" s="168">
        <v>612</v>
      </c>
      <c r="F105" s="192">
        <v>61.6</v>
      </c>
      <c r="G105" s="169">
        <v>926</v>
      </c>
      <c r="H105" s="168">
        <v>599</v>
      </c>
      <c r="I105" s="192">
        <v>64.7</v>
      </c>
      <c r="J105" s="169">
        <v>1019</v>
      </c>
      <c r="K105" s="168">
        <v>598</v>
      </c>
      <c r="L105" s="192">
        <v>58.7</v>
      </c>
      <c r="M105" s="169">
        <v>929</v>
      </c>
      <c r="N105" s="168">
        <v>578</v>
      </c>
      <c r="O105" s="192">
        <v>62.2</v>
      </c>
      <c r="P105" s="169">
        <v>912</v>
      </c>
      <c r="Q105" s="168">
        <v>585</v>
      </c>
      <c r="R105" s="192">
        <v>64.099999999999994</v>
      </c>
      <c r="S105" s="169">
        <v>829</v>
      </c>
      <c r="T105" s="168">
        <v>555</v>
      </c>
      <c r="U105" s="192">
        <v>66.900000000000006</v>
      </c>
      <c r="V105" s="169">
        <v>1082</v>
      </c>
      <c r="W105" s="168">
        <v>694</v>
      </c>
      <c r="X105" s="192">
        <v>64.099999999999994</v>
      </c>
      <c r="Y105" s="169">
        <v>1015</v>
      </c>
      <c r="Z105" s="168">
        <v>668</v>
      </c>
      <c r="AA105" s="192">
        <v>65.8</v>
      </c>
      <c r="AB105" s="169">
        <v>1029</v>
      </c>
      <c r="AC105" s="168">
        <v>641</v>
      </c>
      <c r="AD105" s="192">
        <v>62.3</v>
      </c>
      <c r="AE105" s="169">
        <v>964</v>
      </c>
      <c r="AF105" s="168">
        <v>623</v>
      </c>
      <c r="AG105" s="192">
        <v>64.599999999999994</v>
      </c>
    </row>
    <row r="106" spans="1:33">
      <c r="A106" s="489"/>
      <c r="B106" s="492"/>
      <c r="C106" s="490" t="s">
        <v>299</v>
      </c>
      <c r="D106" s="169">
        <v>2</v>
      </c>
      <c r="E106" s="168">
        <v>1</v>
      </c>
      <c r="F106" s="192">
        <v>50</v>
      </c>
      <c r="G106" s="169">
        <v>2</v>
      </c>
      <c r="H106" s="168">
        <v>1</v>
      </c>
      <c r="I106" s="192">
        <v>50</v>
      </c>
      <c r="J106" s="169">
        <v>6</v>
      </c>
      <c r="K106" s="168">
        <v>4</v>
      </c>
      <c r="L106" s="192">
        <v>66.7</v>
      </c>
      <c r="M106" s="169">
        <v>6</v>
      </c>
      <c r="N106" s="168">
        <v>4</v>
      </c>
      <c r="O106" s="192">
        <v>66.7</v>
      </c>
      <c r="P106" s="169">
        <v>2</v>
      </c>
      <c r="Q106" s="168">
        <v>0</v>
      </c>
      <c r="R106" s="192">
        <v>0</v>
      </c>
      <c r="S106" s="169">
        <v>2</v>
      </c>
      <c r="T106" s="168">
        <v>0</v>
      </c>
      <c r="U106" s="192">
        <v>0</v>
      </c>
      <c r="V106" s="169">
        <v>4</v>
      </c>
      <c r="W106" s="168">
        <v>3</v>
      </c>
      <c r="X106" s="192">
        <v>75</v>
      </c>
      <c r="Y106" s="169">
        <v>4</v>
      </c>
      <c r="Z106" s="168">
        <v>3</v>
      </c>
      <c r="AA106" s="192">
        <v>75</v>
      </c>
      <c r="AB106" s="169">
        <v>5</v>
      </c>
      <c r="AC106" s="168">
        <v>4</v>
      </c>
      <c r="AD106" s="192">
        <v>80</v>
      </c>
      <c r="AE106" s="169">
        <v>5</v>
      </c>
      <c r="AF106" s="168">
        <v>4</v>
      </c>
      <c r="AG106" s="192">
        <v>80</v>
      </c>
    </row>
    <row r="107" spans="1:33">
      <c r="A107" s="489"/>
      <c r="B107" s="492"/>
      <c r="C107" s="490" t="s">
        <v>36</v>
      </c>
      <c r="D107" s="169">
        <v>4285</v>
      </c>
      <c r="E107" s="168">
        <v>2989</v>
      </c>
      <c r="F107" s="192">
        <v>69.8</v>
      </c>
      <c r="G107" s="169">
        <v>3199</v>
      </c>
      <c r="H107" s="168">
        <v>2342</v>
      </c>
      <c r="I107" s="192">
        <v>73.2</v>
      </c>
      <c r="J107" s="169">
        <v>4529</v>
      </c>
      <c r="K107" s="168">
        <v>3111</v>
      </c>
      <c r="L107" s="192">
        <v>68.7</v>
      </c>
      <c r="M107" s="169">
        <v>3403</v>
      </c>
      <c r="N107" s="168">
        <v>2437</v>
      </c>
      <c r="O107" s="192">
        <v>71.599999999999994</v>
      </c>
      <c r="P107" s="169">
        <v>4437</v>
      </c>
      <c r="Q107" s="168">
        <v>3158</v>
      </c>
      <c r="R107" s="192">
        <v>71.2</v>
      </c>
      <c r="S107" s="169">
        <v>3230</v>
      </c>
      <c r="T107" s="168">
        <v>2397</v>
      </c>
      <c r="U107" s="192">
        <v>74.2</v>
      </c>
      <c r="V107" s="169">
        <v>4782</v>
      </c>
      <c r="W107" s="168">
        <v>3295</v>
      </c>
      <c r="X107" s="192">
        <v>68.900000000000006</v>
      </c>
      <c r="Y107" s="169">
        <v>3533</v>
      </c>
      <c r="Z107" s="168">
        <v>2513</v>
      </c>
      <c r="AA107" s="192">
        <v>71.099999999999994</v>
      </c>
      <c r="AB107" s="169">
        <v>4447</v>
      </c>
      <c r="AC107" s="168">
        <v>2981</v>
      </c>
      <c r="AD107" s="192">
        <v>67</v>
      </c>
      <c r="AE107" s="169">
        <v>3366</v>
      </c>
      <c r="AF107" s="168">
        <v>2375</v>
      </c>
      <c r="AG107" s="192">
        <v>70.599999999999994</v>
      </c>
    </row>
    <row r="108" spans="1:33">
      <c r="A108" s="489"/>
      <c r="B108" s="494" t="s">
        <v>101</v>
      </c>
      <c r="C108" s="495" t="s">
        <v>102</v>
      </c>
      <c r="D108" s="172">
        <v>6</v>
      </c>
      <c r="E108" s="173">
        <v>1</v>
      </c>
      <c r="F108" s="191">
        <v>16.7</v>
      </c>
      <c r="G108" s="172">
        <v>5</v>
      </c>
      <c r="H108" s="173">
        <v>1</v>
      </c>
      <c r="I108" s="191">
        <v>20</v>
      </c>
      <c r="J108" s="172">
        <v>10</v>
      </c>
      <c r="K108" s="173">
        <v>9</v>
      </c>
      <c r="L108" s="191">
        <v>90</v>
      </c>
      <c r="M108" s="172">
        <v>8</v>
      </c>
      <c r="N108" s="173">
        <v>7</v>
      </c>
      <c r="O108" s="191">
        <v>87.5</v>
      </c>
      <c r="P108" s="172">
        <v>9</v>
      </c>
      <c r="Q108" s="173">
        <v>9</v>
      </c>
      <c r="R108" s="191">
        <v>100</v>
      </c>
      <c r="S108" s="172">
        <v>7</v>
      </c>
      <c r="T108" s="173">
        <v>7</v>
      </c>
      <c r="U108" s="191">
        <v>100</v>
      </c>
      <c r="V108" s="172">
        <v>5</v>
      </c>
      <c r="W108" s="173">
        <v>5</v>
      </c>
      <c r="X108" s="191">
        <v>100</v>
      </c>
      <c r="Y108" s="172">
        <v>3</v>
      </c>
      <c r="Z108" s="173">
        <v>3</v>
      </c>
      <c r="AA108" s="191">
        <v>100</v>
      </c>
      <c r="AB108" s="172">
        <v>8</v>
      </c>
      <c r="AC108" s="173">
        <v>4</v>
      </c>
      <c r="AD108" s="191">
        <v>50</v>
      </c>
      <c r="AE108" s="172">
        <v>8</v>
      </c>
      <c r="AF108" s="173">
        <v>4</v>
      </c>
      <c r="AG108" s="191">
        <v>50</v>
      </c>
    </row>
    <row r="109" spans="1:33">
      <c r="A109" s="489"/>
      <c r="B109" s="492"/>
      <c r="C109" s="490" t="s">
        <v>103</v>
      </c>
      <c r="D109" s="169">
        <v>260</v>
      </c>
      <c r="E109" s="168">
        <v>224</v>
      </c>
      <c r="F109" s="192">
        <v>86.2</v>
      </c>
      <c r="G109" s="169">
        <v>216</v>
      </c>
      <c r="H109" s="168">
        <v>196</v>
      </c>
      <c r="I109" s="192">
        <v>90.7</v>
      </c>
      <c r="J109" s="169">
        <v>211</v>
      </c>
      <c r="K109" s="168">
        <v>188</v>
      </c>
      <c r="L109" s="192">
        <v>89.1</v>
      </c>
      <c r="M109" s="169">
        <v>191</v>
      </c>
      <c r="N109" s="168">
        <v>172</v>
      </c>
      <c r="O109" s="192">
        <v>90.1</v>
      </c>
      <c r="P109" s="169">
        <v>170</v>
      </c>
      <c r="Q109" s="168">
        <v>146</v>
      </c>
      <c r="R109" s="192">
        <v>85.9</v>
      </c>
      <c r="S109" s="169">
        <v>151</v>
      </c>
      <c r="T109" s="168">
        <v>133</v>
      </c>
      <c r="U109" s="192">
        <v>88.1</v>
      </c>
      <c r="V109" s="169">
        <v>163</v>
      </c>
      <c r="W109" s="168">
        <v>147</v>
      </c>
      <c r="X109" s="192">
        <v>90.2</v>
      </c>
      <c r="Y109" s="169">
        <v>136</v>
      </c>
      <c r="Z109" s="168">
        <v>125</v>
      </c>
      <c r="AA109" s="192">
        <v>91.9</v>
      </c>
      <c r="AB109" s="169">
        <v>143</v>
      </c>
      <c r="AC109" s="168">
        <v>132</v>
      </c>
      <c r="AD109" s="192">
        <v>92.3</v>
      </c>
      <c r="AE109" s="169">
        <v>133</v>
      </c>
      <c r="AF109" s="168">
        <v>123</v>
      </c>
      <c r="AG109" s="192">
        <v>92.5</v>
      </c>
    </row>
    <row r="110" spans="1:33">
      <c r="A110" s="489"/>
      <c r="B110" s="492"/>
      <c r="C110" s="490" t="s">
        <v>104</v>
      </c>
      <c r="D110" s="169">
        <v>1</v>
      </c>
      <c r="E110" s="168">
        <v>0</v>
      </c>
      <c r="F110" s="192">
        <v>0</v>
      </c>
      <c r="G110" s="169">
        <v>1</v>
      </c>
      <c r="H110" s="168">
        <v>0</v>
      </c>
      <c r="I110" s="192">
        <v>0</v>
      </c>
      <c r="J110" s="169">
        <v>1</v>
      </c>
      <c r="K110" s="168">
        <v>0</v>
      </c>
      <c r="L110" s="192">
        <v>0</v>
      </c>
      <c r="M110" s="169">
        <v>1</v>
      </c>
      <c r="N110" s="168">
        <v>0</v>
      </c>
      <c r="O110" s="192">
        <v>0</v>
      </c>
      <c r="P110" s="169">
        <v>1</v>
      </c>
      <c r="Q110" s="168">
        <v>1</v>
      </c>
      <c r="R110" s="192">
        <v>100</v>
      </c>
      <c r="S110" s="169">
        <v>1</v>
      </c>
      <c r="T110" s="168">
        <v>1</v>
      </c>
      <c r="U110" s="192">
        <v>100</v>
      </c>
      <c r="V110" s="169">
        <v>1</v>
      </c>
      <c r="W110" s="168">
        <v>1</v>
      </c>
      <c r="X110" s="192">
        <v>100</v>
      </c>
      <c r="Y110" s="169">
        <v>1</v>
      </c>
      <c r="Z110" s="168">
        <v>1</v>
      </c>
      <c r="AA110" s="192">
        <v>100</v>
      </c>
      <c r="AB110" s="169">
        <v>0</v>
      </c>
      <c r="AC110" s="168">
        <v>0</v>
      </c>
      <c r="AD110" s="192">
        <v>0</v>
      </c>
      <c r="AE110" s="169">
        <v>0</v>
      </c>
      <c r="AF110" s="168">
        <v>0</v>
      </c>
      <c r="AG110" s="192">
        <v>0</v>
      </c>
    </row>
    <row r="111" spans="1:33">
      <c r="A111" s="489"/>
      <c r="B111" s="492"/>
      <c r="C111" s="490" t="s">
        <v>105</v>
      </c>
      <c r="D111" s="169">
        <v>0</v>
      </c>
      <c r="E111" s="168">
        <v>0</v>
      </c>
      <c r="F111" s="192">
        <v>0</v>
      </c>
      <c r="G111" s="169">
        <v>0</v>
      </c>
      <c r="H111" s="168">
        <v>0</v>
      </c>
      <c r="I111" s="192">
        <v>0</v>
      </c>
      <c r="J111" s="169">
        <v>0</v>
      </c>
      <c r="K111" s="168">
        <v>0</v>
      </c>
      <c r="L111" s="192">
        <v>0</v>
      </c>
      <c r="M111" s="169">
        <v>0</v>
      </c>
      <c r="N111" s="168">
        <v>0</v>
      </c>
      <c r="O111" s="192">
        <v>0</v>
      </c>
      <c r="P111" s="169">
        <v>1</v>
      </c>
      <c r="Q111" s="168">
        <v>1</v>
      </c>
      <c r="R111" s="192">
        <v>100</v>
      </c>
      <c r="S111" s="169">
        <v>1</v>
      </c>
      <c r="T111" s="168">
        <v>1</v>
      </c>
      <c r="U111" s="192">
        <v>100</v>
      </c>
      <c r="V111" s="169">
        <v>0</v>
      </c>
      <c r="W111" s="168">
        <v>0</v>
      </c>
      <c r="X111" s="192">
        <v>0</v>
      </c>
      <c r="Y111" s="169">
        <v>0</v>
      </c>
      <c r="Z111" s="168">
        <v>0</v>
      </c>
      <c r="AA111" s="192">
        <v>0</v>
      </c>
      <c r="AB111" s="169">
        <v>0</v>
      </c>
      <c r="AC111" s="168">
        <v>0</v>
      </c>
      <c r="AD111" s="192">
        <v>0</v>
      </c>
      <c r="AE111" s="169">
        <v>0</v>
      </c>
      <c r="AF111" s="168">
        <v>0</v>
      </c>
      <c r="AG111" s="192">
        <v>0</v>
      </c>
    </row>
    <row r="112" spans="1:33" ht="27.75" customHeight="1">
      <c r="A112" s="489"/>
      <c r="B112" s="492"/>
      <c r="C112" s="490" t="s">
        <v>106</v>
      </c>
      <c r="D112" s="169">
        <v>71</v>
      </c>
      <c r="E112" s="168">
        <v>60</v>
      </c>
      <c r="F112" s="192">
        <v>84.5</v>
      </c>
      <c r="G112" s="169">
        <v>65</v>
      </c>
      <c r="H112" s="168">
        <v>55</v>
      </c>
      <c r="I112" s="192">
        <v>84.6</v>
      </c>
      <c r="J112" s="169">
        <v>92</v>
      </c>
      <c r="K112" s="168">
        <v>70</v>
      </c>
      <c r="L112" s="192">
        <v>76.099999999999994</v>
      </c>
      <c r="M112" s="169">
        <v>78</v>
      </c>
      <c r="N112" s="168">
        <v>62</v>
      </c>
      <c r="O112" s="192">
        <v>79.5</v>
      </c>
      <c r="P112" s="169">
        <v>69</v>
      </c>
      <c r="Q112" s="168">
        <v>61</v>
      </c>
      <c r="R112" s="192">
        <v>88.4</v>
      </c>
      <c r="S112" s="169">
        <v>62</v>
      </c>
      <c r="T112" s="168">
        <v>55</v>
      </c>
      <c r="U112" s="192">
        <v>88.7</v>
      </c>
      <c r="V112" s="169">
        <v>67</v>
      </c>
      <c r="W112" s="168">
        <v>45</v>
      </c>
      <c r="X112" s="192">
        <v>67.2</v>
      </c>
      <c r="Y112" s="169">
        <v>63</v>
      </c>
      <c r="Z112" s="168">
        <v>44</v>
      </c>
      <c r="AA112" s="192">
        <v>69.8</v>
      </c>
      <c r="AB112" s="169">
        <v>63</v>
      </c>
      <c r="AC112" s="168">
        <v>47</v>
      </c>
      <c r="AD112" s="192">
        <v>74.599999999999994</v>
      </c>
      <c r="AE112" s="169">
        <v>58</v>
      </c>
      <c r="AF112" s="168">
        <v>43</v>
      </c>
      <c r="AG112" s="192">
        <v>74.099999999999994</v>
      </c>
    </row>
    <row r="113" spans="1:33" ht="25.5">
      <c r="A113" s="489"/>
      <c r="B113" s="490"/>
      <c r="C113" s="490" t="s">
        <v>107</v>
      </c>
      <c r="D113" s="169">
        <v>7</v>
      </c>
      <c r="E113" s="168">
        <v>2</v>
      </c>
      <c r="F113" s="192">
        <v>28.6</v>
      </c>
      <c r="G113" s="169">
        <v>7</v>
      </c>
      <c r="H113" s="168">
        <v>2</v>
      </c>
      <c r="I113" s="192">
        <v>28.6</v>
      </c>
      <c r="J113" s="169">
        <v>6</v>
      </c>
      <c r="K113" s="168">
        <v>4</v>
      </c>
      <c r="L113" s="192">
        <v>66.7</v>
      </c>
      <c r="M113" s="169">
        <v>6</v>
      </c>
      <c r="N113" s="168">
        <v>4</v>
      </c>
      <c r="O113" s="192">
        <v>66.7</v>
      </c>
      <c r="P113" s="169">
        <v>5</v>
      </c>
      <c r="Q113" s="168">
        <v>5</v>
      </c>
      <c r="R113" s="192">
        <v>100</v>
      </c>
      <c r="S113" s="169">
        <v>5</v>
      </c>
      <c r="T113" s="168">
        <v>5</v>
      </c>
      <c r="U113" s="192">
        <v>100</v>
      </c>
      <c r="V113" s="169">
        <v>0</v>
      </c>
      <c r="W113" s="168">
        <v>0</v>
      </c>
      <c r="X113" s="192">
        <v>0</v>
      </c>
      <c r="Y113" s="169">
        <v>0</v>
      </c>
      <c r="Z113" s="168">
        <v>0</v>
      </c>
      <c r="AA113" s="192">
        <v>0</v>
      </c>
      <c r="AB113" s="169">
        <v>2</v>
      </c>
      <c r="AC113" s="168">
        <v>2</v>
      </c>
      <c r="AD113" s="192">
        <v>100</v>
      </c>
      <c r="AE113" s="169">
        <v>2</v>
      </c>
      <c r="AF113" s="168">
        <v>2</v>
      </c>
      <c r="AG113" s="192">
        <v>100</v>
      </c>
    </row>
    <row r="114" spans="1:33">
      <c r="A114" s="489"/>
      <c r="B114" s="492"/>
      <c r="C114" s="490" t="s">
        <v>300</v>
      </c>
      <c r="D114" s="169">
        <v>11</v>
      </c>
      <c r="E114" s="168">
        <v>9</v>
      </c>
      <c r="F114" s="192">
        <v>81.8</v>
      </c>
      <c r="G114" s="169">
        <v>11</v>
      </c>
      <c r="H114" s="168">
        <v>9</v>
      </c>
      <c r="I114" s="192">
        <v>81.8</v>
      </c>
      <c r="J114" s="169">
        <v>6</v>
      </c>
      <c r="K114" s="168">
        <v>4</v>
      </c>
      <c r="L114" s="192">
        <v>66.7</v>
      </c>
      <c r="M114" s="169">
        <v>6</v>
      </c>
      <c r="N114" s="168">
        <v>4</v>
      </c>
      <c r="O114" s="192">
        <v>66.7</v>
      </c>
      <c r="P114" s="169">
        <v>8</v>
      </c>
      <c r="Q114" s="168">
        <v>7</v>
      </c>
      <c r="R114" s="192">
        <v>87.5</v>
      </c>
      <c r="S114" s="169">
        <v>8</v>
      </c>
      <c r="T114" s="168">
        <v>7</v>
      </c>
      <c r="U114" s="192">
        <v>87.5</v>
      </c>
      <c r="V114" s="169">
        <v>7</v>
      </c>
      <c r="W114" s="168">
        <v>4</v>
      </c>
      <c r="X114" s="192">
        <v>57.1</v>
      </c>
      <c r="Y114" s="169">
        <v>7</v>
      </c>
      <c r="Z114" s="168">
        <v>4</v>
      </c>
      <c r="AA114" s="192">
        <v>57.1</v>
      </c>
      <c r="AB114" s="169">
        <v>6</v>
      </c>
      <c r="AC114" s="168">
        <v>3</v>
      </c>
      <c r="AD114" s="192">
        <v>50</v>
      </c>
      <c r="AE114" s="169">
        <v>5</v>
      </c>
      <c r="AF114" s="168">
        <v>2</v>
      </c>
      <c r="AG114" s="192">
        <v>40</v>
      </c>
    </row>
    <row r="115" spans="1:33">
      <c r="A115" s="489"/>
      <c r="B115" s="496"/>
      <c r="C115" s="497" t="s">
        <v>36</v>
      </c>
      <c r="D115" s="170">
        <v>356</v>
      </c>
      <c r="E115" s="171">
        <v>296</v>
      </c>
      <c r="F115" s="193">
        <v>83.1</v>
      </c>
      <c r="G115" s="170">
        <v>302</v>
      </c>
      <c r="H115" s="171">
        <v>261</v>
      </c>
      <c r="I115" s="193">
        <v>86.4</v>
      </c>
      <c r="J115" s="170">
        <v>326</v>
      </c>
      <c r="K115" s="171">
        <v>275</v>
      </c>
      <c r="L115" s="193">
        <v>84.4</v>
      </c>
      <c r="M115" s="170">
        <v>285</v>
      </c>
      <c r="N115" s="171">
        <v>245</v>
      </c>
      <c r="O115" s="193">
        <v>86</v>
      </c>
      <c r="P115" s="170">
        <v>263</v>
      </c>
      <c r="Q115" s="171">
        <v>230</v>
      </c>
      <c r="R115" s="193">
        <v>87.5</v>
      </c>
      <c r="S115" s="170">
        <v>231</v>
      </c>
      <c r="T115" s="171">
        <v>205</v>
      </c>
      <c r="U115" s="193">
        <v>88.7</v>
      </c>
      <c r="V115" s="170">
        <v>243</v>
      </c>
      <c r="W115" s="171">
        <v>202</v>
      </c>
      <c r="X115" s="193">
        <v>83.1</v>
      </c>
      <c r="Y115" s="170">
        <v>209</v>
      </c>
      <c r="Z115" s="171">
        <v>177</v>
      </c>
      <c r="AA115" s="193">
        <v>84.7</v>
      </c>
      <c r="AB115" s="170">
        <v>222</v>
      </c>
      <c r="AC115" s="171">
        <v>188</v>
      </c>
      <c r="AD115" s="193">
        <v>84.7</v>
      </c>
      <c r="AE115" s="170">
        <v>204</v>
      </c>
      <c r="AF115" s="171">
        <v>172</v>
      </c>
      <c r="AG115" s="193">
        <v>84.3</v>
      </c>
    </row>
    <row r="116" spans="1:33">
      <c r="A116" s="489"/>
      <c r="B116" s="492" t="s">
        <v>108</v>
      </c>
      <c r="C116" s="490" t="s">
        <v>109</v>
      </c>
      <c r="D116" s="169">
        <v>602</v>
      </c>
      <c r="E116" s="168">
        <v>529</v>
      </c>
      <c r="F116" s="192">
        <v>87.9</v>
      </c>
      <c r="G116" s="169">
        <v>575</v>
      </c>
      <c r="H116" s="168">
        <v>505</v>
      </c>
      <c r="I116" s="192">
        <v>87.8</v>
      </c>
      <c r="J116" s="169">
        <v>448</v>
      </c>
      <c r="K116" s="168">
        <v>381</v>
      </c>
      <c r="L116" s="192">
        <v>85</v>
      </c>
      <c r="M116" s="169">
        <v>436</v>
      </c>
      <c r="N116" s="168">
        <v>372</v>
      </c>
      <c r="O116" s="192">
        <v>85.3</v>
      </c>
      <c r="P116" s="169">
        <v>404</v>
      </c>
      <c r="Q116" s="168">
        <v>362</v>
      </c>
      <c r="R116" s="192">
        <v>89.6</v>
      </c>
      <c r="S116" s="169">
        <v>382</v>
      </c>
      <c r="T116" s="168">
        <v>344</v>
      </c>
      <c r="U116" s="192">
        <v>90.1</v>
      </c>
      <c r="V116" s="169">
        <v>390</v>
      </c>
      <c r="W116" s="168">
        <v>329</v>
      </c>
      <c r="X116" s="192">
        <v>84.4</v>
      </c>
      <c r="Y116" s="169">
        <v>376</v>
      </c>
      <c r="Z116" s="168">
        <v>317</v>
      </c>
      <c r="AA116" s="192">
        <v>84.3</v>
      </c>
      <c r="AB116" s="169">
        <v>313</v>
      </c>
      <c r="AC116" s="168">
        <v>269</v>
      </c>
      <c r="AD116" s="192">
        <v>85.9</v>
      </c>
      <c r="AE116" s="169">
        <v>302</v>
      </c>
      <c r="AF116" s="168">
        <v>263</v>
      </c>
      <c r="AG116" s="192">
        <v>87.1</v>
      </c>
    </row>
    <row r="117" spans="1:33">
      <c r="A117" s="489"/>
      <c r="B117" s="492"/>
      <c r="C117" s="490" t="s">
        <v>110</v>
      </c>
      <c r="D117" s="169">
        <v>725</v>
      </c>
      <c r="E117" s="168">
        <v>535</v>
      </c>
      <c r="F117" s="192">
        <v>73.8</v>
      </c>
      <c r="G117" s="169">
        <v>684</v>
      </c>
      <c r="H117" s="168">
        <v>510</v>
      </c>
      <c r="I117" s="192">
        <v>74.599999999999994</v>
      </c>
      <c r="J117" s="169">
        <v>726</v>
      </c>
      <c r="K117" s="168">
        <v>557</v>
      </c>
      <c r="L117" s="192">
        <v>76.7</v>
      </c>
      <c r="M117" s="169">
        <v>698</v>
      </c>
      <c r="N117" s="168">
        <v>539</v>
      </c>
      <c r="O117" s="192">
        <v>77.2</v>
      </c>
      <c r="P117" s="169">
        <v>554</v>
      </c>
      <c r="Q117" s="168">
        <v>449</v>
      </c>
      <c r="R117" s="192">
        <v>81</v>
      </c>
      <c r="S117" s="169">
        <v>527</v>
      </c>
      <c r="T117" s="168">
        <v>429</v>
      </c>
      <c r="U117" s="192">
        <v>81.400000000000006</v>
      </c>
      <c r="V117" s="169">
        <v>600</v>
      </c>
      <c r="W117" s="168">
        <v>468</v>
      </c>
      <c r="X117" s="192">
        <v>78</v>
      </c>
      <c r="Y117" s="169">
        <v>563</v>
      </c>
      <c r="Z117" s="168">
        <v>444</v>
      </c>
      <c r="AA117" s="192">
        <v>78.900000000000006</v>
      </c>
      <c r="AB117" s="169">
        <v>600</v>
      </c>
      <c r="AC117" s="168">
        <v>482</v>
      </c>
      <c r="AD117" s="192">
        <v>80.3</v>
      </c>
      <c r="AE117" s="169">
        <v>577</v>
      </c>
      <c r="AF117" s="168">
        <v>464</v>
      </c>
      <c r="AG117" s="192">
        <v>80.400000000000006</v>
      </c>
    </row>
    <row r="118" spans="1:33">
      <c r="A118" s="489"/>
      <c r="B118" s="492"/>
      <c r="C118" s="490" t="s">
        <v>111</v>
      </c>
      <c r="D118" s="169">
        <v>68</v>
      </c>
      <c r="E118" s="168">
        <v>39</v>
      </c>
      <c r="F118" s="192">
        <v>57.4</v>
      </c>
      <c r="G118" s="169">
        <v>38</v>
      </c>
      <c r="H118" s="168">
        <v>25</v>
      </c>
      <c r="I118" s="192">
        <v>65.8</v>
      </c>
      <c r="J118" s="169">
        <v>70</v>
      </c>
      <c r="K118" s="168">
        <v>52</v>
      </c>
      <c r="L118" s="192">
        <v>74.3</v>
      </c>
      <c r="M118" s="169">
        <v>46</v>
      </c>
      <c r="N118" s="168">
        <v>36</v>
      </c>
      <c r="O118" s="192">
        <v>78.3</v>
      </c>
      <c r="P118" s="169">
        <v>62</v>
      </c>
      <c r="Q118" s="168">
        <v>40</v>
      </c>
      <c r="R118" s="192">
        <v>64.5</v>
      </c>
      <c r="S118" s="169">
        <v>39</v>
      </c>
      <c r="T118" s="168">
        <v>27</v>
      </c>
      <c r="U118" s="192">
        <v>69.2</v>
      </c>
      <c r="V118" s="169">
        <v>115</v>
      </c>
      <c r="W118" s="168">
        <v>90</v>
      </c>
      <c r="X118" s="192">
        <v>78.3</v>
      </c>
      <c r="Y118" s="169">
        <v>64</v>
      </c>
      <c r="Z118" s="168">
        <v>52</v>
      </c>
      <c r="AA118" s="192">
        <v>81.3</v>
      </c>
      <c r="AB118" s="169">
        <v>127</v>
      </c>
      <c r="AC118" s="168">
        <v>79</v>
      </c>
      <c r="AD118" s="192">
        <v>62.2</v>
      </c>
      <c r="AE118" s="169">
        <v>50</v>
      </c>
      <c r="AF118" s="168">
        <v>36</v>
      </c>
      <c r="AG118" s="192">
        <v>72</v>
      </c>
    </row>
    <row r="119" spans="1:33">
      <c r="A119" s="489"/>
      <c r="B119" s="492"/>
      <c r="C119" s="490" t="s">
        <v>36</v>
      </c>
      <c r="D119" s="169">
        <v>1395</v>
      </c>
      <c r="E119" s="168">
        <v>1103</v>
      </c>
      <c r="F119" s="192">
        <v>79.099999999999994</v>
      </c>
      <c r="G119" s="169">
        <v>1205</v>
      </c>
      <c r="H119" s="168">
        <v>992</v>
      </c>
      <c r="I119" s="192">
        <v>82.3</v>
      </c>
      <c r="J119" s="169">
        <v>1244</v>
      </c>
      <c r="K119" s="168">
        <v>990</v>
      </c>
      <c r="L119" s="192">
        <v>79.599999999999994</v>
      </c>
      <c r="M119" s="169">
        <v>1102</v>
      </c>
      <c r="N119" s="168">
        <v>897</v>
      </c>
      <c r="O119" s="192">
        <v>81.400000000000006</v>
      </c>
      <c r="P119" s="169">
        <v>1020</v>
      </c>
      <c r="Q119" s="168">
        <v>851</v>
      </c>
      <c r="R119" s="192">
        <v>83.4</v>
      </c>
      <c r="S119" s="169">
        <v>881</v>
      </c>
      <c r="T119" s="168">
        <v>756</v>
      </c>
      <c r="U119" s="192">
        <v>85.8</v>
      </c>
      <c r="V119" s="169">
        <v>1105</v>
      </c>
      <c r="W119" s="168">
        <v>887</v>
      </c>
      <c r="X119" s="192">
        <v>80.3</v>
      </c>
      <c r="Y119" s="169">
        <v>926</v>
      </c>
      <c r="Z119" s="168">
        <v>769</v>
      </c>
      <c r="AA119" s="192">
        <v>83</v>
      </c>
      <c r="AB119" s="169">
        <v>1040</v>
      </c>
      <c r="AC119" s="168">
        <v>830</v>
      </c>
      <c r="AD119" s="192">
        <v>79.8</v>
      </c>
      <c r="AE119" s="169">
        <v>867</v>
      </c>
      <c r="AF119" s="168">
        <v>718</v>
      </c>
      <c r="AG119" s="192">
        <v>82.8</v>
      </c>
    </row>
    <row r="120" spans="1:33">
      <c r="A120" s="493"/>
      <c r="B120" s="496" t="s">
        <v>36</v>
      </c>
      <c r="C120" s="497"/>
      <c r="D120" s="170">
        <v>6036</v>
      </c>
      <c r="E120" s="171">
        <v>4388</v>
      </c>
      <c r="F120" s="193">
        <v>72.7</v>
      </c>
      <c r="G120" s="170">
        <v>4328</v>
      </c>
      <c r="H120" s="171">
        <v>3384</v>
      </c>
      <c r="I120" s="193">
        <v>78.2</v>
      </c>
      <c r="J120" s="170">
        <v>6099</v>
      </c>
      <c r="K120" s="171">
        <v>4376</v>
      </c>
      <c r="L120" s="193">
        <v>71.7</v>
      </c>
      <c r="M120" s="170">
        <v>4444</v>
      </c>
      <c r="N120" s="171">
        <v>3400</v>
      </c>
      <c r="O120" s="193">
        <v>76.5</v>
      </c>
      <c r="P120" s="170">
        <v>5720</v>
      </c>
      <c r="Q120" s="171">
        <v>4239</v>
      </c>
      <c r="R120" s="193">
        <v>74.099999999999994</v>
      </c>
      <c r="S120" s="170">
        <v>4072</v>
      </c>
      <c r="T120" s="171">
        <v>3178</v>
      </c>
      <c r="U120" s="193">
        <v>78</v>
      </c>
      <c r="V120" s="170">
        <v>6130</v>
      </c>
      <c r="W120" s="171">
        <v>4384</v>
      </c>
      <c r="X120" s="193">
        <v>71.5</v>
      </c>
      <c r="Y120" s="170">
        <v>4405</v>
      </c>
      <c r="Z120" s="171">
        <v>3324</v>
      </c>
      <c r="AA120" s="193">
        <v>75.5</v>
      </c>
      <c r="AB120" s="170">
        <v>5709</v>
      </c>
      <c r="AC120" s="171">
        <v>3999</v>
      </c>
      <c r="AD120" s="193">
        <v>70</v>
      </c>
      <c r="AE120" s="170">
        <v>4180</v>
      </c>
      <c r="AF120" s="171">
        <v>3130</v>
      </c>
      <c r="AG120" s="193">
        <v>74.900000000000006</v>
      </c>
    </row>
    <row r="121" spans="1:33">
      <c r="A121" s="489" t="s">
        <v>19</v>
      </c>
      <c r="B121" s="492" t="s">
        <v>112</v>
      </c>
      <c r="C121" s="490" t="s">
        <v>113</v>
      </c>
      <c r="D121" s="169">
        <v>4438</v>
      </c>
      <c r="E121" s="168">
        <v>4052</v>
      </c>
      <c r="F121" s="192">
        <v>91.3</v>
      </c>
      <c r="G121" s="169">
        <v>3411</v>
      </c>
      <c r="H121" s="168">
        <v>3198</v>
      </c>
      <c r="I121" s="192">
        <v>93.8</v>
      </c>
      <c r="J121" s="169">
        <v>4313</v>
      </c>
      <c r="K121" s="168">
        <v>3985</v>
      </c>
      <c r="L121" s="192">
        <v>92.4</v>
      </c>
      <c r="M121" s="169">
        <v>3269</v>
      </c>
      <c r="N121" s="168">
        <v>3100</v>
      </c>
      <c r="O121" s="192">
        <v>94.8</v>
      </c>
      <c r="P121" s="169">
        <v>4080</v>
      </c>
      <c r="Q121" s="168">
        <v>3727</v>
      </c>
      <c r="R121" s="192">
        <v>91.3</v>
      </c>
      <c r="S121" s="169">
        <v>3055</v>
      </c>
      <c r="T121" s="168">
        <v>2870</v>
      </c>
      <c r="U121" s="192">
        <v>93.9</v>
      </c>
      <c r="V121" s="169">
        <v>5342</v>
      </c>
      <c r="W121" s="168">
        <v>4914</v>
      </c>
      <c r="X121" s="192">
        <v>92</v>
      </c>
      <c r="Y121" s="169">
        <v>3913</v>
      </c>
      <c r="Z121" s="168">
        <v>3692</v>
      </c>
      <c r="AA121" s="192">
        <v>94.4</v>
      </c>
      <c r="AB121" s="169">
        <v>4682</v>
      </c>
      <c r="AC121" s="168">
        <v>4346</v>
      </c>
      <c r="AD121" s="192">
        <v>92.8</v>
      </c>
      <c r="AE121" s="169">
        <v>3521</v>
      </c>
      <c r="AF121" s="168">
        <v>3352</v>
      </c>
      <c r="AG121" s="192">
        <v>95.2</v>
      </c>
    </row>
    <row r="122" spans="1:33">
      <c r="A122" s="489"/>
      <c r="B122" s="492"/>
      <c r="C122" s="490" t="s">
        <v>114</v>
      </c>
      <c r="D122" s="169">
        <v>2269</v>
      </c>
      <c r="E122" s="168">
        <v>2075</v>
      </c>
      <c r="F122" s="192">
        <v>91.4</v>
      </c>
      <c r="G122" s="169">
        <v>1892</v>
      </c>
      <c r="H122" s="168">
        <v>1767</v>
      </c>
      <c r="I122" s="192">
        <v>93.4</v>
      </c>
      <c r="J122" s="169">
        <v>2218</v>
      </c>
      <c r="K122" s="168">
        <v>2046</v>
      </c>
      <c r="L122" s="192">
        <v>92.2</v>
      </c>
      <c r="M122" s="169">
        <v>1815</v>
      </c>
      <c r="N122" s="168">
        <v>1703</v>
      </c>
      <c r="O122" s="192">
        <v>93.8</v>
      </c>
      <c r="P122" s="169">
        <v>1896</v>
      </c>
      <c r="Q122" s="168">
        <v>1746</v>
      </c>
      <c r="R122" s="192">
        <v>92.1</v>
      </c>
      <c r="S122" s="169">
        <v>1556</v>
      </c>
      <c r="T122" s="168">
        <v>1458</v>
      </c>
      <c r="U122" s="192">
        <v>93.7</v>
      </c>
      <c r="V122" s="169">
        <v>2756</v>
      </c>
      <c r="W122" s="168">
        <v>2512</v>
      </c>
      <c r="X122" s="192">
        <v>91.1</v>
      </c>
      <c r="Y122" s="169">
        <v>2240</v>
      </c>
      <c r="Z122" s="168">
        <v>2088</v>
      </c>
      <c r="AA122" s="192">
        <v>93.2</v>
      </c>
      <c r="AB122" s="169">
        <v>2260</v>
      </c>
      <c r="AC122" s="168">
        <v>2074</v>
      </c>
      <c r="AD122" s="192">
        <v>91.8</v>
      </c>
      <c r="AE122" s="169">
        <v>1842</v>
      </c>
      <c r="AF122" s="168">
        <v>1723</v>
      </c>
      <c r="AG122" s="192">
        <v>93.5</v>
      </c>
    </row>
    <row r="123" spans="1:33">
      <c r="A123" s="489"/>
      <c r="B123" s="492"/>
      <c r="C123" s="490" t="s">
        <v>301</v>
      </c>
      <c r="D123" s="169">
        <v>30</v>
      </c>
      <c r="E123" s="168">
        <v>26</v>
      </c>
      <c r="F123" s="192">
        <v>86.7</v>
      </c>
      <c r="G123" s="169">
        <v>27</v>
      </c>
      <c r="H123" s="168">
        <v>24</v>
      </c>
      <c r="I123" s="192">
        <v>88.9</v>
      </c>
      <c r="J123" s="169">
        <v>26</v>
      </c>
      <c r="K123" s="168">
        <v>23</v>
      </c>
      <c r="L123" s="192">
        <v>88.5</v>
      </c>
      <c r="M123" s="169">
        <v>23</v>
      </c>
      <c r="N123" s="168">
        <v>21</v>
      </c>
      <c r="O123" s="192">
        <v>91.3</v>
      </c>
      <c r="P123" s="169">
        <v>26</v>
      </c>
      <c r="Q123" s="168">
        <v>23</v>
      </c>
      <c r="R123" s="192">
        <v>88.5</v>
      </c>
      <c r="S123" s="169">
        <v>24</v>
      </c>
      <c r="T123" s="168">
        <v>22</v>
      </c>
      <c r="U123" s="192">
        <v>91.7</v>
      </c>
      <c r="V123" s="169">
        <v>33</v>
      </c>
      <c r="W123" s="168">
        <v>17</v>
      </c>
      <c r="X123" s="192">
        <v>51.5</v>
      </c>
      <c r="Y123" s="169">
        <v>22</v>
      </c>
      <c r="Z123" s="168">
        <v>16</v>
      </c>
      <c r="AA123" s="192">
        <v>72.7</v>
      </c>
      <c r="AB123" s="169">
        <v>22</v>
      </c>
      <c r="AC123" s="168">
        <v>22</v>
      </c>
      <c r="AD123" s="192">
        <v>100</v>
      </c>
      <c r="AE123" s="169">
        <v>21</v>
      </c>
      <c r="AF123" s="168">
        <v>21</v>
      </c>
      <c r="AG123" s="192">
        <v>100</v>
      </c>
    </row>
    <row r="124" spans="1:33">
      <c r="A124" s="489"/>
      <c r="B124" s="492"/>
      <c r="C124" s="490" t="s">
        <v>36</v>
      </c>
      <c r="D124" s="169">
        <v>6737</v>
      </c>
      <c r="E124" s="168">
        <v>6153</v>
      </c>
      <c r="F124" s="192">
        <v>91.3</v>
      </c>
      <c r="G124" s="169">
        <v>5209</v>
      </c>
      <c r="H124" s="168">
        <v>4942</v>
      </c>
      <c r="I124" s="192">
        <v>94.9</v>
      </c>
      <c r="J124" s="169">
        <v>6557</v>
      </c>
      <c r="K124" s="168">
        <v>6054</v>
      </c>
      <c r="L124" s="192">
        <v>92.3</v>
      </c>
      <c r="M124" s="169">
        <v>4974</v>
      </c>
      <c r="N124" s="168">
        <v>4782</v>
      </c>
      <c r="O124" s="192">
        <v>96.1</v>
      </c>
      <c r="P124" s="169">
        <v>6002</v>
      </c>
      <c r="Q124" s="168">
        <v>5496</v>
      </c>
      <c r="R124" s="192">
        <v>91.6</v>
      </c>
      <c r="S124" s="169">
        <v>4508</v>
      </c>
      <c r="T124" s="168">
        <v>4299</v>
      </c>
      <c r="U124" s="192">
        <v>95.4</v>
      </c>
      <c r="V124" s="169">
        <v>8131</v>
      </c>
      <c r="W124" s="168">
        <v>7443</v>
      </c>
      <c r="X124" s="192">
        <v>91.5</v>
      </c>
      <c r="Y124" s="169">
        <v>5980</v>
      </c>
      <c r="Z124" s="168">
        <v>5736</v>
      </c>
      <c r="AA124" s="192">
        <v>95.9</v>
      </c>
      <c r="AB124" s="169">
        <v>6964</v>
      </c>
      <c r="AC124" s="168">
        <v>6442</v>
      </c>
      <c r="AD124" s="192">
        <v>92.5</v>
      </c>
      <c r="AE124" s="169">
        <v>5258</v>
      </c>
      <c r="AF124" s="168">
        <v>5045</v>
      </c>
      <c r="AG124" s="192">
        <v>95.9</v>
      </c>
    </row>
    <row r="125" spans="1:33" ht="25.5">
      <c r="A125" s="489"/>
      <c r="B125" s="494" t="s">
        <v>187</v>
      </c>
      <c r="C125" s="495" t="s">
        <v>115</v>
      </c>
      <c r="D125" s="172">
        <v>1224</v>
      </c>
      <c r="E125" s="173">
        <v>1163</v>
      </c>
      <c r="F125" s="191">
        <v>95</v>
      </c>
      <c r="G125" s="172">
        <v>980</v>
      </c>
      <c r="H125" s="173">
        <v>930</v>
      </c>
      <c r="I125" s="191">
        <v>94.9</v>
      </c>
      <c r="J125" s="172">
        <v>1118</v>
      </c>
      <c r="K125" s="173">
        <v>1057</v>
      </c>
      <c r="L125" s="191">
        <v>94.5</v>
      </c>
      <c r="M125" s="172">
        <v>911</v>
      </c>
      <c r="N125" s="173">
        <v>867</v>
      </c>
      <c r="O125" s="191">
        <v>95.2</v>
      </c>
      <c r="P125" s="172">
        <v>1033</v>
      </c>
      <c r="Q125" s="173">
        <v>969</v>
      </c>
      <c r="R125" s="191">
        <v>93.8</v>
      </c>
      <c r="S125" s="172">
        <v>778</v>
      </c>
      <c r="T125" s="173">
        <v>738</v>
      </c>
      <c r="U125" s="191">
        <v>94.9</v>
      </c>
      <c r="V125" s="172">
        <v>1283</v>
      </c>
      <c r="W125" s="173">
        <v>1215</v>
      </c>
      <c r="X125" s="191">
        <v>94.7</v>
      </c>
      <c r="Y125" s="172">
        <v>965</v>
      </c>
      <c r="Z125" s="173">
        <v>919</v>
      </c>
      <c r="AA125" s="191">
        <v>95.2</v>
      </c>
      <c r="AB125" s="172">
        <v>991</v>
      </c>
      <c r="AC125" s="173">
        <v>933</v>
      </c>
      <c r="AD125" s="191">
        <v>94.1</v>
      </c>
      <c r="AE125" s="172">
        <v>751</v>
      </c>
      <c r="AF125" s="173">
        <v>722</v>
      </c>
      <c r="AG125" s="191">
        <v>96.1</v>
      </c>
    </row>
    <row r="126" spans="1:33">
      <c r="A126" s="489"/>
      <c r="B126" s="492"/>
      <c r="C126" s="490" t="s">
        <v>116</v>
      </c>
      <c r="D126" s="169">
        <v>0</v>
      </c>
      <c r="E126" s="168">
        <v>0</v>
      </c>
      <c r="F126" s="192">
        <v>0</v>
      </c>
      <c r="G126" s="169">
        <v>0</v>
      </c>
      <c r="H126" s="168">
        <v>0</v>
      </c>
      <c r="I126" s="192">
        <v>0</v>
      </c>
      <c r="J126" s="169">
        <v>1</v>
      </c>
      <c r="K126" s="168">
        <v>1</v>
      </c>
      <c r="L126" s="192">
        <v>100</v>
      </c>
      <c r="M126" s="169">
        <v>1</v>
      </c>
      <c r="N126" s="168">
        <v>1</v>
      </c>
      <c r="O126" s="192">
        <v>100</v>
      </c>
      <c r="P126" s="169">
        <v>1</v>
      </c>
      <c r="Q126" s="168">
        <v>1</v>
      </c>
      <c r="R126" s="192">
        <v>100</v>
      </c>
      <c r="S126" s="169">
        <v>1</v>
      </c>
      <c r="T126" s="168">
        <v>1</v>
      </c>
      <c r="U126" s="192">
        <v>100</v>
      </c>
      <c r="V126" s="169">
        <v>1</v>
      </c>
      <c r="W126" s="168">
        <v>1</v>
      </c>
      <c r="X126" s="192">
        <v>100</v>
      </c>
      <c r="Y126" s="169">
        <v>1</v>
      </c>
      <c r="Z126" s="168">
        <v>1</v>
      </c>
      <c r="AA126" s="192">
        <v>100</v>
      </c>
      <c r="AB126" s="169">
        <v>0</v>
      </c>
      <c r="AC126" s="168">
        <v>0</v>
      </c>
      <c r="AD126" s="192">
        <v>0</v>
      </c>
      <c r="AE126" s="169">
        <v>0</v>
      </c>
      <c r="AF126" s="168">
        <v>0</v>
      </c>
      <c r="AG126" s="192">
        <v>0</v>
      </c>
    </row>
    <row r="127" spans="1:33">
      <c r="A127" s="489"/>
      <c r="B127" s="496"/>
      <c r="C127" s="497" t="s">
        <v>36</v>
      </c>
      <c r="D127" s="170">
        <v>1224</v>
      </c>
      <c r="E127" s="171">
        <v>1163</v>
      </c>
      <c r="F127" s="193">
        <v>95</v>
      </c>
      <c r="G127" s="170">
        <v>980</v>
      </c>
      <c r="H127" s="171">
        <v>930</v>
      </c>
      <c r="I127" s="193">
        <v>94.9</v>
      </c>
      <c r="J127" s="170">
        <v>1119</v>
      </c>
      <c r="K127" s="171">
        <v>1058</v>
      </c>
      <c r="L127" s="193">
        <v>94.5</v>
      </c>
      <c r="M127" s="170">
        <v>912</v>
      </c>
      <c r="N127" s="171">
        <v>868</v>
      </c>
      <c r="O127" s="193">
        <v>95.2</v>
      </c>
      <c r="P127" s="170">
        <v>1034</v>
      </c>
      <c r="Q127" s="171">
        <v>970</v>
      </c>
      <c r="R127" s="193">
        <v>93.8</v>
      </c>
      <c r="S127" s="170">
        <v>779</v>
      </c>
      <c r="T127" s="171">
        <v>739</v>
      </c>
      <c r="U127" s="193">
        <v>94.9</v>
      </c>
      <c r="V127" s="170">
        <v>1284</v>
      </c>
      <c r="W127" s="171">
        <v>1216</v>
      </c>
      <c r="X127" s="193">
        <v>94.7</v>
      </c>
      <c r="Y127" s="170">
        <v>966</v>
      </c>
      <c r="Z127" s="171">
        <v>920</v>
      </c>
      <c r="AA127" s="193">
        <v>95.2</v>
      </c>
      <c r="AB127" s="170">
        <v>991</v>
      </c>
      <c r="AC127" s="171">
        <v>933</v>
      </c>
      <c r="AD127" s="193">
        <v>94.1</v>
      </c>
      <c r="AE127" s="170">
        <v>751</v>
      </c>
      <c r="AF127" s="171">
        <v>722</v>
      </c>
      <c r="AG127" s="193">
        <v>96.1</v>
      </c>
    </row>
    <row r="128" spans="1:33">
      <c r="A128" s="489"/>
      <c r="B128" s="494" t="s">
        <v>117</v>
      </c>
      <c r="C128" s="495" t="s">
        <v>283</v>
      </c>
      <c r="D128" s="172">
        <v>1491</v>
      </c>
      <c r="E128" s="173">
        <v>1456</v>
      </c>
      <c r="F128" s="191">
        <v>97.7</v>
      </c>
      <c r="G128" s="172">
        <v>1437</v>
      </c>
      <c r="H128" s="173">
        <v>1415</v>
      </c>
      <c r="I128" s="191">
        <v>98.5</v>
      </c>
      <c r="J128" s="172">
        <v>1471</v>
      </c>
      <c r="K128" s="173">
        <v>1450</v>
      </c>
      <c r="L128" s="191">
        <v>98.6</v>
      </c>
      <c r="M128" s="172">
        <v>1422</v>
      </c>
      <c r="N128" s="173">
        <v>1409</v>
      </c>
      <c r="O128" s="191">
        <v>99.1</v>
      </c>
      <c r="P128" s="172">
        <v>963</v>
      </c>
      <c r="Q128" s="173">
        <v>942</v>
      </c>
      <c r="R128" s="191">
        <v>97.8</v>
      </c>
      <c r="S128" s="172">
        <v>921</v>
      </c>
      <c r="T128" s="173">
        <v>911</v>
      </c>
      <c r="U128" s="191">
        <v>98.9</v>
      </c>
      <c r="V128" s="172">
        <v>1307</v>
      </c>
      <c r="W128" s="173">
        <v>1278</v>
      </c>
      <c r="X128" s="191">
        <v>97.8</v>
      </c>
      <c r="Y128" s="172">
        <v>1255</v>
      </c>
      <c r="Z128" s="173">
        <v>1239</v>
      </c>
      <c r="AA128" s="191">
        <v>98.7</v>
      </c>
      <c r="AB128" s="172">
        <v>1068</v>
      </c>
      <c r="AC128" s="173">
        <v>1034</v>
      </c>
      <c r="AD128" s="191">
        <v>96.8</v>
      </c>
      <c r="AE128" s="172">
        <v>1036</v>
      </c>
      <c r="AF128" s="173">
        <v>1010</v>
      </c>
      <c r="AG128" s="191">
        <v>97.5</v>
      </c>
    </row>
    <row r="129" spans="1:33">
      <c r="A129" s="489"/>
      <c r="B129" s="492"/>
      <c r="C129" s="490" t="s">
        <v>309</v>
      </c>
      <c r="D129" s="169">
        <v>1885</v>
      </c>
      <c r="E129" s="168">
        <v>1843</v>
      </c>
      <c r="F129" s="192">
        <v>97.8</v>
      </c>
      <c r="G129" s="169">
        <v>1677</v>
      </c>
      <c r="H129" s="168">
        <v>1650</v>
      </c>
      <c r="I129" s="192">
        <v>98.4</v>
      </c>
      <c r="J129" s="169">
        <v>1768</v>
      </c>
      <c r="K129" s="168">
        <v>1721</v>
      </c>
      <c r="L129" s="192">
        <v>97.3</v>
      </c>
      <c r="M129" s="169">
        <v>1570</v>
      </c>
      <c r="N129" s="168">
        <v>1541</v>
      </c>
      <c r="O129" s="192">
        <v>98.2</v>
      </c>
      <c r="P129" s="169">
        <v>1310</v>
      </c>
      <c r="Q129" s="168">
        <v>1276</v>
      </c>
      <c r="R129" s="192">
        <v>97.4</v>
      </c>
      <c r="S129" s="169">
        <v>1163</v>
      </c>
      <c r="T129" s="168">
        <v>1136</v>
      </c>
      <c r="U129" s="192">
        <v>97.7</v>
      </c>
      <c r="V129" s="169">
        <v>2078</v>
      </c>
      <c r="W129" s="168">
        <v>2044</v>
      </c>
      <c r="X129" s="192">
        <v>98.4</v>
      </c>
      <c r="Y129" s="169">
        <v>1855</v>
      </c>
      <c r="Z129" s="168">
        <v>1831</v>
      </c>
      <c r="AA129" s="192">
        <v>98.7</v>
      </c>
      <c r="AB129" s="169">
        <v>2220</v>
      </c>
      <c r="AC129" s="168">
        <v>2186</v>
      </c>
      <c r="AD129" s="192">
        <v>98.5</v>
      </c>
      <c r="AE129" s="169">
        <v>1943</v>
      </c>
      <c r="AF129" s="168">
        <v>1919</v>
      </c>
      <c r="AG129" s="192">
        <v>98.8</v>
      </c>
    </row>
    <row r="130" spans="1:33">
      <c r="A130" s="489"/>
      <c r="B130" s="492"/>
      <c r="C130" s="490" t="s">
        <v>302</v>
      </c>
      <c r="D130" s="169">
        <v>1039</v>
      </c>
      <c r="E130" s="168">
        <v>968</v>
      </c>
      <c r="F130" s="192">
        <v>93.2</v>
      </c>
      <c r="G130" s="169">
        <v>830</v>
      </c>
      <c r="H130" s="168">
        <v>779</v>
      </c>
      <c r="I130" s="192">
        <v>93.9</v>
      </c>
      <c r="J130" s="169">
        <v>864</v>
      </c>
      <c r="K130" s="168">
        <v>802</v>
      </c>
      <c r="L130" s="192">
        <v>92.8</v>
      </c>
      <c r="M130" s="169">
        <v>698</v>
      </c>
      <c r="N130" s="168">
        <v>652</v>
      </c>
      <c r="O130" s="192">
        <v>93.4</v>
      </c>
      <c r="P130" s="169">
        <v>800</v>
      </c>
      <c r="Q130" s="168">
        <v>716</v>
      </c>
      <c r="R130" s="192">
        <v>89.5</v>
      </c>
      <c r="S130" s="169">
        <v>658</v>
      </c>
      <c r="T130" s="168">
        <v>604</v>
      </c>
      <c r="U130" s="192">
        <v>91.8</v>
      </c>
      <c r="V130" s="169">
        <v>965</v>
      </c>
      <c r="W130" s="168">
        <v>898</v>
      </c>
      <c r="X130" s="192">
        <v>93.1</v>
      </c>
      <c r="Y130" s="169">
        <v>779</v>
      </c>
      <c r="Z130" s="168">
        <v>734</v>
      </c>
      <c r="AA130" s="192">
        <v>94.2</v>
      </c>
      <c r="AB130" s="169">
        <v>798</v>
      </c>
      <c r="AC130" s="168">
        <v>735</v>
      </c>
      <c r="AD130" s="192">
        <v>92.1</v>
      </c>
      <c r="AE130" s="169">
        <v>631</v>
      </c>
      <c r="AF130" s="168">
        <v>586</v>
      </c>
      <c r="AG130" s="192">
        <v>92.9</v>
      </c>
    </row>
    <row r="131" spans="1:33">
      <c r="A131" s="489"/>
      <c r="B131" s="496"/>
      <c r="C131" s="497" t="s">
        <v>36</v>
      </c>
      <c r="D131" s="170">
        <v>4415</v>
      </c>
      <c r="E131" s="171">
        <v>4267</v>
      </c>
      <c r="F131" s="193">
        <v>96.6</v>
      </c>
      <c r="G131" s="170">
        <v>3827</v>
      </c>
      <c r="H131" s="171">
        <v>3737</v>
      </c>
      <c r="I131" s="193">
        <v>97.6</v>
      </c>
      <c r="J131" s="170">
        <v>4103</v>
      </c>
      <c r="K131" s="171">
        <v>3973</v>
      </c>
      <c r="L131" s="193">
        <v>96.8</v>
      </c>
      <c r="M131" s="170">
        <v>3582</v>
      </c>
      <c r="N131" s="171">
        <v>3502</v>
      </c>
      <c r="O131" s="193">
        <v>97.8</v>
      </c>
      <c r="P131" s="170">
        <v>3073</v>
      </c>
      <c r="Q131" s="171">
        <v>2934</v>
      </c>
      <c r="R131" s="193">
        <v>95.5</v>
      </c>
      <c r="S131" s="170">
        <v>2646</v>
      </c>
      <c r="T131" s="171">
        <v>2560</v>
      </c>
      <c r="U131" s="193">
        <v>96.7</v>
      </c>
      <c r="V131" s="170">
        <v>4350</v>
      </c>
      <c r="W131" s="171">
        <v>4220</v>
      </c>
      <c r="X131" s="193">
        <v>97</v>
      </c>
      <c r="Y131" s="170">
        <v>3759</v>
      </c>
      <c r="Z131" s="171">
        <v>3679</v>
      </c>
      <c r="AA131" s="193">
        <v>97.9</v>
      </c>
      <c r="AB131" s="170">
        <v>4086</v>
      </c>
      <c r="AC131" s="171">
        <v>3955</v>
      </c>
      <c r="AD131" s="193">
        <v>96.8</v>
      </c>
      <c r="AE131" s="170">
        <v>3473</v>
      </c>
      <c r="AF131" s="171">
        <v>3402</v>
      </c>
      <c r="AG131" s="193">
        <v>98</v>
      </c>
    </row>
    <row r="132" spans="1:33">
      <c r="A132" s="493"/>
      <c r="B132" s="496" t="s">
        <v>36</v>
      </c>
      <c r="C132" s="497"/>
      <c r="D132" s="170">
        <v>12376</v>
      </c>
      <c r="E132" s="171">
        <v>11583</v>
      </c>
      <c r="F132" s="193">
        <v>93.6</v>
      </c>
      <c r="G132" s="170">
        <v>7840</v>
      </c>
      <c r="H132" s="171">
        <v>7551</v>
      </c>
      <c r="I132" s="193">
        <v>96.3</v>
      </c>
      <c r="J132" s="170">
        <v>11779</v>
      </c>
      <c r="K132" s="171">
        <v>11085</v>
      </c>
      <c r="L132" s="193">
        <v>94.1</v>
      </c>
      <c r="M132" s="170">
        <v>7440</v>
      </c>
      <c r="N132" s="171">
        <v>7206</v>
      </c>
      <c r="O132" s="193">
        <v>96.9</v>
      </c>
      <c r="P132" s="170">
        <v>10109</v>
      </c>
      <c r="Q132" s="171">
        <v>9400</v>
      </c>
      <c r="R132" s="193">
        <v>93</v>
      </c>
      <c r="S132" s="170">
        <v>6227</v>
      </c>
      <c r="T132" s="171">
        <v>5982</v>
      </c>
      <c r="U132" s="193">
        <v>96.1</v>
      </c>
      <c r="V132" s="170">
        <v>13765</v>
      </c>
      <c r="W132" s="171">
        <v>12879</v>
      </c>
      <c r="X132" s="193">
        <v>93.6</v>
      </c>
      <c r="Y132" s="170">
        <v>8474</v>
      </c>
      <c r="Z132" s="171">
        <v>8204</v>
      </c>
      <c r="AA132" s="193">
        <v>96.8</v>
      </c>
      <c r="AB132" s="170">
        <v>12041</v>
      </c>
      <c r="AC132" s="171">
        <v>11330</v>
      </c>
      <c r="AD132" s="193">
        <v>94.1</v>
      </c>
      <c r="AE132" s="170">
        <v>7646</v>
      </c>
      <c r="AF132" s="171">
        <v>7400</v>
      </c>
      <c r="AG132" s="193">
        <v>96.8</v>
      </c>
    </row>
    <row r="133" spans="1:33" ht="38.25">
      <c r="A133" s="489" t="s">
        <v>20</v>
      </c>
      <c r="B133" s="492" t="s">
        <v>118</v>
      </c>
      <c r="C133" s="490" t="s">
        <v>119</v>
      </c>
      <c r="D133" s="169">
        <v>135</v>
      </c>
      <c r="E133" s="168">
        <v>101</v>
      </c>
      <c r="F133" s="192">
        <v>74.8</v>
      </c>
      <c r="G133" s="169">
        <v>129</v>
      </c>
      <c r="H133" s="168">
        <v>98</v>
      </c>
      <c r="I133" s="192">
        <v>76</v>
      </c>
      <c r="J133" s="169">
        <v>144</v>
      </c>
      <c r="K133" s="168">
        <v>103</v>
      </c>
      <c r="L133" s="192">
        <v>71.5</v>
      </c>
      <c r="M133" s="169">
        <v>133</v>
      </c>
      <c r="N133" s="168">
        <v>101</v>
      </c>
      <c r="O133" s="192">
        <v>75.900000000000006</v>
      </c>
      <c r="P133" s="169">
        <v>133</v>
      </c>
      <c r="Q133" s="168">
        <v>92</v>
      </c>
      <c r="R133" s="192">
        <v>69.2</v>
      </c>
      <c r="S133" s="169">
        <v>125</v>
      </c>
      <c r="T133" s="168">
        <v>89</v>
      </c>
      <c r="U133" s="192">
        <v>71.2</v>
      </c>
      <c r="V133" s="169">
        <v>126</v>
      </c>
      <c r="W133" s="168">
        <v>79</v>
      </c>
      <c r="X133" s="192">
        <v>62.7</v>
      </c>
      <c r="Y133" s="169">
        <v>120</v>
      </c>
      <c r="Z133" s="168">
        <v>78</v>
      </c>
      <c r="AA133" s="192">
        <v>65</v>
      </c>
      <c r="AB133" s="169">
        <v>136</v>
      </c>
      <c r="AC133" s="168">
        <v>79</v>
      </c>
      <c r="AD133" s="192">
        <v>58.1</v>
      </c>
      <c r="AE133" s="169">
        <v>131</v>
      </c>
      <c r="AF133" s="168">
        <v>78</v>
      </c>
      <c r="AG133" s="192">
        <v>59.5</v>
      </c>
    </row>
    <row r="134" spans="1:33">
      <c r="A134" s="489"/>
      <c r="B134" s="490"/>
      <c r="C134" s="490" t="s">
        <v>120</v>
      </c>
      <c r="D134" s="169">
        <v>2105</v>
      </c>
      <c r="E134" s="168">
        <v>2105</v>
      </c>
      <c r="F134" s="192">
        <v>100</v>
      </c>
      <c r="G134" s="169">
        <v>877</v>
      </c>
      <c r="H134" s="168">
        <v>877</v>
      </c>
      <c r="I134" s="192">
        <v>100</v>
      </c>
      <c r="J134" s="169">
        <v>1476</v>
      </c>
      <c r="K134" s="168">
        <v>1476</v>
      </c>
      <c r="L134" s="192">
        <v>100</v>
      </c>
      <c r="M134" s="169">
        <v>700</v>
      </c>
      <c r="N134" s="168">
        <v>700</v>
      </c>
      <c r="O134" s="192">
        <v>100</v>
      </c>
      <c r="P134" s="169">
        <v>488</v>
      </c>
      <c r="Q134" s="168">
        <v>488</v>
      </c>
      <c r="R134" s="192">
        <v>100</v>
      </c>
      <c r="S134" s="169">
        <v>188</v>
      </c>
      <c r="T134" s="168">
        <v>188</v>
      </c>
      <c r="U134" s="192">
        <v>100</v>
      </c>
      <c r="V134" s="169">
        <v>210</v>
      </c>
      <c r="W134" s="168">
        <v>210</v>
      </c>
      <c r="X134" s="192">
        <v>100</v>
      </c>
      <c r="Y134" s="169">
        <v>74</v>
      </c>
      <c r="Z134" s="168">
        <v>74</v>
      </c>
      <c r="AA134" s="192">
        <v>100</v>
      </c>
      <c r="AB134" s="169">
        <v>152</v>
      </c>
      <c r="AC134" s="168">
        <v>152</v>
      </c>
      <c r="AD134" s="192">
        <v>100</v>
      </c>
      <c r="AE134" s="169">
        <v>45</v>
      </c>
      <c r="AF134" s="168">
        <v>45</v>
      </c>
      <c r="AG134" s="192">
        <v>100</v>
      </c>
    </row>
    <row r="135" spans="1:33">
      <c r="A135" s="489"/>
      <c r="B135" s="492"/>
      <c r="C135" s="490" t="s">
        <v>36</v>
      </c>
      <c r="D135" s="169">
        <v>2240</v>
      </c>
      <c r="E135" s="168">
        <v>2206</v>
      </c>
      <c r="F135" s="192">
        <v>98.5</v>
      </c>
      <c r="G135" s="169">
        <v>1003</v>
      </c>
      <c r="H135" s="168">
        <v>973</v>
      </c>
      <c r="I135" s="192">
        <v>97</v>
      </c>
      <c r="J135" s="169">
        <v>1620</v>
      </c>
      <c r="K135" s="168">
        <v>1579</v>
      </c>
      <c r="L135" s="192">
        <v>97.5</v>
      </c>
      <c r="M135" s="169">
        <v>830</v>
      </c>
      <c r="N135" s="168">
        <v>799</v>
      </c>
      <c r="O135" s="192">
        <v>96.3</v>
      </c>
      <c r="P135" s="169">
        <v>621</v>
      </c>
      <c r="Q135" s="168">
        <v>580</v>
      </c>
      <c r="R135" s="192">
        <v>93.4</v>
      </c>
      <c r="S135" s="169">
        <v>312</v>
      </c>
      <c r="T135" s="168">
        <v>276</v>
      </c>
      <c r="U135" s="192">
        <v>88.5</v>
      </c>
      <c r="V135" s="169">
        <v>336</v>
      </c>
      <c r="W135" s="168">
        <v>289</v>
      </c>
      <c r="X135" s="192">
        <v>86</v>
      </c>
      <c r="Y135" s="169">
        <v>193</v>
      </c>
      <c r="Z135" s="168">
        <v>151</v>
      </c>
      <c r="AA135" s="192">
        <v>78.2</v>
      </c>
      <c r="AB135" s="169">
        <v>288</v>
      </c>
      <c r="AC135" s="168">
        <v>231</v>
      </c>
      <c r="AD135" s="192">
        <v>80.2</v>
      </c>
      <c r="AE135" s="169">
        <v>176</v>
      </c>
      <c r="AF135" s="168">
        <v>123</v>
      </c>
      <c r="AG135" s="192">
        <v>69.900000000000006</v>
      </c>
    </row>
    <row r="136" spans="1:33">
      <c r="A136" s="489"/>
      <c r="B136" s="494" t="s">
        <v>121</v>
      </c>
      <c r="C136" s="495" t="s">
        <v>401</v>
      </c>
      <c r="D136" s="172">
        <v>1</v>
      </c>
      <c r="E136" s="173">
        <v>0</v>
      </c>
      <c r="F136" s="191">
        <v>0</v>
      </c>
      <c r="G136" s="172">
        <v>1</v>
      </c>
      <c r="H136" s="173">
        <v>0</v>
      </c>
      <c r="I136" s="191">
        <v>0</v>
      </c>
      <c r="J136" s="172">
        <v>0</v>
      </c>
      <c r="K136" s="173">
        <v>0</v>
      </c>
      <c r="L136" s="191">
        <v>0</v>
      </c>
      <c r="M136" s="172">
        <v>0</v>
      </c>
      <c r="N136" s="173">
        <v>0</v>
      </c>
      <c r="O136" s="191">
        <v>0</v>
      </c>
      <c r="P136" s="172">
        <v>2</v>
      </c>
      <c r="Q136" s="173">
        <v>1</v>
      </c>
      <c r="R136" s="191">
        <v>50</v>
      </c>
      <c r="S136" s="172">
        <v>2</v>
      </c>
      <c r="T136" s="173">
        <v>1</v>
      </c>
      <c r="U136" s="191">
        <v>50</v>
      </c>
      <c r="V136" s="172">
        <v>1</v>
      </c>
      <c r="W136" s="173">
        <v>1</v>
      </c>
      <c r="X136" s="191">
        <v>100</v>
      </c>
      <c r="Y136" s="172">
        <v>1</v>
      </c>
      <c r="Z136" s="173">
        <v>1</v>
      </c>
      <c r="AA136" s="191">
        <v>100</v>
      </c>
      <c r="AB136" s="172">
        <v>1</v>
      </c>
      <c r="AC136" s="173">
        <v>1</v>
      </c>
      <c r="AD136" s="191">
        <v>100</v>
      </c>
      <c r="AE136" s="172">
        <v>1</v>
      </c>
      <c r="AF136" s="173">
        <v>1</v>
      </c>
      <c r="AG136" s="191">
        <v>100</v>
      </c>
    </row>
    <row r="137" spans="1:33">
      <c r="A137" s="489"/>
      <c r="B137" s="492"/>
      <c r="C137" s="490" t="s">
        <v>122</v>
      </c>
      <c r="D137" s="169">
        <v>960</v>
      </c>
      <c r="E137" s="168">
        <v>960</v>
      </c>
      <c r="F137" s="192">
        <v>100</v>
      </c>
      <c r="G137" s="169">
        <v>507</v>
      </c>
      <c r="H137" s="168">
        <v>507</v>
      </c>
      <c r="I137" s="192">
        <v>100</v>
      </c>
      <c r="J137" s="169">
        <v>805</v>
      </c>
      <c r="K137" s="168">
        <v>804</v>
      </c>
      <c r="L137" s="192">
        <v>99.9</v>
      </c>
      <c r="M137" s="169">
        <v>477</v>
      </c>
      <c r="N137" s="168">
        <v>476</v>
      </c>
      <c r="O137" s="192">
        <v>99.8</v>
      </c>
      <c r="P137" s="169">
        <v>186</v>
      </c>
      <c r="Q137" s="168">
        <v>186</v>
      </c>
      <c r="R137" s="192">
        <v>100</v>
      </c>
      <c r="S137" s="169">
        <v>106</v>
      </c>
      <c r="T137" s="168">
        <v>106</v>
      </c>
      <c r="U137" s="192">
        <v>100</v>
      </c>
      <c r="V137" s="169">
        <v>44</v>
      </c>
      <c r="W137" s="168">
        <v>44</v>
      </c>
      <c r="X137" s="192">
        <v>100</v>
      </c>
      <c r="Y137" s="169">
        <v>22</v>
      </c>
      <c r="Z137" s="168">
        <v>22</v>
      </c>
      <c r="AA137" s="192">
        <v>100</v>
      </c>
      <c r="AB137" s="169">
        <v>23</v>
      </c>
      <c r="AC137" s="168">
        <v>23</v>
      </c>
      <c r="AD137" s="192">
        <v>100</v>
      </c>
      <c r="AE137" s="169">
        <v>11</v>
      </c>
      <c r="AF137" s="168">
        <v>11</v>
      </c>
      <c r="AG137" s="192">
        <v>100</v>
      </c>
    </row>
    <row r="138" spans="1:33">
      <c r="A138" s="489"/>
      <c r="B138" s="492"/>
      <c r="C138" s="490" t="s">
        <v>123</v>
      </c>
      <c r="D138" s="169">
        <v>7786</v>
      </c>
      <c r="E138" s="168">
        <v>7783</v>
      </c>
      <c r="F138" s="192">
        <v>100</v>
      </c>
      <c r="G138" s="169">
        <v>3163</v>
      </c>
      <c r="H138" s="168">
        <v>3162</v>
      </c>
      <c r="I138" s="192">
        <v>100</v>
      </c>
      <c r="J138" s="169">
        <v>8823</v>
      </c>
      <c r="K138" s="168">
        <v>8821</v>
      </c>
      <c r="L138" s="192">
        <v>100</v>
      </c>
      <c r="M138" s="169">
        <v>3516</v>
      </c>
      <c r="N138" s="168">
        <v>3515</v>
      </c>
      <c r="O138" s="192">
        <v>100</v>
      </c>
      <c r="P138" s="169">
        <v>11437</v>
      </c>
      <c r="Q138" s="168">
        <v>11437</v>
      </c>
      <c r="R138" s="192">
        <v>100</v>
      </c>
      <c r="S138" s="169">
        <v>4401</v>
      </c>
      <c r="T138" s="168">
        <v>4401</v>
      </c>
      <c r="U138" s="192">
        <v>100</v>
      </c>
      <c r="V138" s="169">
        <v>11269</v>
      </c>
      <c r="W138" s="168">
        <v>11269</v>
      </c>
      <c r="X138" s="192">
        <v>100</v>
      </c>
      <c r="Y138" s="169">
        <v>4390</v>
      </c>
      <c r="Z138" s="168">
        <v>4390</v>
      </c>
      <c r="AA138" s="192">
        <v>100</v>
      </c>
      <c r="AB138" s="169">
        <v>10046</v>
      </c>
      <c r="AC138" s="168">
        <v>10045</v>
      </c>
      <c r="AD138" s="192">
        <v>100</v>
      </c>
      <c r="AE138" s="169">
        <v>3976</v>
      </c>
      <c r="AF138" s="168">
        <v>3975</v>
      </c>
      <c r="AG138" s="192">
        <v>100</v>
      </c>
    </row>
    <row r="139" spans="1:33">
      <c r="A139" s="489"/>
      <c r="B139" s="492"/>
      <c r="C139" s="490" t="s">
        <v>124</v>
      </c>
      <c r="D139" s="169">
        <v>3565</v>
      </c>
      <c r="E139" s="168">
        <v>3565</v>
      </c>
      <c r="F139" s="192">
        <v>100</v>
      </c>
      <c r="G139" s="169">
        <v>2018</v>
      </c>
      <c r="H139" s="168">
        <v>2018</v>
      </c>
      <c r="I139" s="192">
        <v>100</v>
      </c>
      <c r="J139" s="169">
        <v>3954</v>
      </c>
      <c r="K139" s="168">
        <v>3954</v>
      </c>
      <c r="L139" s="192">
        <v>100</v>
      </c>
      <c r="M139" s="169">
        <v>2188</v>
      </c>
      <c r="N139" s="168">
        <v>2188</v>
      </c>
      <c r="O139" s="192">
        <v>100</v>
      </c>
      <c r="P139" s="169">
        <v>3571</v>
      </c>
      <c r="Q139" s="168">
        <v>3571</v>
      </c>
      <c r="R139" s="192">
        <v>100</v>
      </c>
      <c r="S139" s="169">
        <v>2009</v>
      </c>
      <c r="T139" s="168">
        <v>2009</v>
      </c>
      <c r="U139" s="192">
        <v>100</v>
      </c>
      <c r="V139" s="169">
        <v>3323</v>
      </c>
      <c r="W139" s="168">
        <v>3323</v>
      </c>
      <c r="X139" s="192">
        <v>100</v>
      </c>
      <c r="Y139" s="169">
        <v>1943</v>
      </c>
      <c r="Z139" s="168">
        <v>1943</v>
      </c>
      <c r="AA139" s="192">
        <v>100</v>
      </c>
      <c r="AB139" s="169">
        <v>3180</v>
      </c>
      <c r="AC139" s="168">
        <v>3180</v>
      </c>
      <c r="AD139" s="192">
        <v>100</v>
      </c>
      <c r="AE139" s="169">
        <v>1783</v>
      </c>
      <c r="AF139" s="168">
        <v>1783</v>
      </c>
      <c r="AG139" s="192">
        <v>100</v>
      </c>
    </row>
    <row r="140" spans="1:33">
      <c r="A140" s="489"/>
      <c r="B140" s="492"/>
      <c r="C140" s="490" t="s">
        <v>303</v>
      </c>
      <c r="D140" s="169">
        <v>255</v>
      </c>
      <c r="E140" s="168">
        <v>205</v>
      </c>
      <c r="F140" s="192">
        <v>80.400000000000006</v>
      </c>
      <c r="G140" s="169">
        <v>148</v>
      </c>
      <c r="H140" s="168">
        <v>134</v>
      </c>
      <c r="I140" s="192">
        <v>90.5</v>
      </c>
      <c r="J140" s="169">
        <v>348</v>
      </c>
      <c r="K140" s="168">
        <v>296</v>
      </c>
      <c r="L140" s="192">
        <v>85.1</v>
      </c>
      <c r="M140" s="169">
        <v>196</v>
      </c>
      <c r="N140" s="168">
        <v>179</v>
      </c>
      <c r="O140" s="192">
        <v>91.3</v>
      </c>
      <c r="P140" s="169">
        <v>404</v>
      </c>
      <c r="Q140" s="168">
        <v>356</v>
      </c>
      <c r="R140" s="192">
        <v>88.1</v>
      </c>
      <c r="S140" s="169">
        <v>217</v>
      </c>
      <c r="T140" s="168">
        <v>204</v>
      </c>
      <c r="U140" s="192">
        <v>94</v>
      </c>
      <c r="V140" s="169">
        <v>424</v>
      </c>
      <c r="W140" s="168">
        <v>357</v>
      </c>
      <c r="X140" s="192">
        <v>84.2</v>
      </c>
      <c r="Y140" s="169">
        <v>264</v>
      </c>
      <c r="Z140" s="168">
        <v>243</v>
      </c>
      <c r="AA140" s="192">
        <v>92</v>
      </c>
      <c r="AB140" s="169">
        <v>366</v>
      </c>
      <c r="AC140" s="168">
        <v>319</v>
      </c>
      <c r="AD140" s="192">
        <v>87.2</v>
      </c>
      <c r="AE140" s="169">
        <v>214</v>
      </c>
      <c r="AF140" s="168">
        <v>197</v>
      </c>
      <c r="AG140" s="192">
        <v>92.1</v>
      </c>
    </row>
    <row r="141" spans="1:33">
      <c r="A141" s="489"/>
      <c r="B141" s="496"/>
      <c r="C141" s="497" t="s">
        <v>36</v>
      </c>
      <c r="D141" s="170">
        <v>12567</v>
      </c>
      <c r="E141" s="171">
        <v>12513</v>
      </c>
      <c r="F141" s="193">
        <v>99.6</v>
      </c>
      <c r="G141" s="170">
        <v>5410</v>
      </c>
      <c r="H141" s="171">
        <v>5394</v>
      </c>
      <c r="I141" s="193">
        <v>99.7</v>
      </c>
      <c r="J141" s="170">
        <v>13930</v>
      </c>
      <c r="K141" s="171">
        <v>13875</v>
      </c>
      <c r="L141" s="193">
        <v>99.6</v>
      </c>
      <c r="M141" s="170">
        <v>5887</v>
      </c>
      <c r="N141" s="171">
        <v>5870</v>
      </c>
      <c r="O141" s="193">
        <v>99.7</v>
      </c>
      <c r="P141" s="170">
        <v>15600</v>
      </c>
      <c r="Q141" s="171">
        <v>15551</v>
      </c>
      <c r="R141" s="193">
        <v>99.7</v>
      </c>
      <c r="S141" s="170">
        <v>6224</v>
      </c>
      <c r="T141" s="171">
        <v>6213</v>
      </c>
      <c r="U141" s="193">
        <v>99.8</v>
      </c>
      <c r="V141" s="170">
        <v>15061</v>
      </c>
      <c r="W141" s="171">
        <v>14994</v>
      </c>
      <c r="X141" s="193">
        <v>99.6</v>
      </c>
      <c r="Y141" s="170">
        <v>6152</v>
      </c>
      <c r="Z141" s="171">
        <v>6132</v>
      </c>
      <c r="AA141" s="193">
        <v>99.7</v>
      </c>
      <c r="AB141" s="170">
        <v>13616</v>
      </c>
      <c r="AC141" s="171">
        <v>13568</v>
      </c>
      <c r="AD141" s="193">
        <v>99.6</v>
      </c>
      <c r="AE141" s="170">
        <v>5523</v>
      </c>
      <c r="AF141" s="171">
        <v>5505</v>
      </c>
      <c r="AG141" s="193">
        <v>99.7</v>
      </c>
    </row>
    <row r="142" spans="1:33" ht="25.5">
      <c r="A142" s="489"/>
      <c r="B142" s="492" t="s">
        <v>188</v>
      </c>
      <c r="C142" s="490" t="s">
        <v>125</v>
      </c>
      <c r="D142" s="169">
        <v>4716</v>
      </c>
      <c r="E142" s="168">
        <v>3724</v>
      </c>
      <c r="F142" s="192">
        <v>79</v>
      </c>
      <c r="G142" s="169">
        <v>3280</v>
      </c>
      <c r="H142" s="168">
        <v>2695</v>
      </c>
      <c r="I142" s="192">
        <v>82.2</v>
      </c>
      <c r="J142" s="169">
        <v>5532</v>
      </c>
      <c r="K142" s="168">
        <v>4500</v>
      </c>
      <c r="L142" s="192">
        <v>81.3</v>
      </c>
      <c r="M142" s="169">
        <v>3676</v>
      </c>
      <c r="N142" s="168">
        <v>3096</v>
      </c>
      <c r="O142" s="192">
        <v>84.2</v>
      </c>
      <c r="P142" s="169">
        <v>6077</v>
      </c>
      <c r="Q142" s="168">
        <v>4846</v>
      </c>
      <c r="R142" s="192">
        <v>79.7</v>
      </c>
      <c r="S142" s="169">
        <v>3798</v>
      </c>
      <c r="T142" s="168">
        <v>3326</v>
      </c>
      <c r="U142" s="192">
        <v>87.6</v>
      </c>
      <c r="V142" s="169">
        <v>8083</v>
      </c>
      <c r="W142" s="168">
        <v>6373</v>
      </c>
      <c r="X142" s="192">
        <v>78.8</v>
      </c>
      <c r="Y142" s="169">
        <v>5135</v>
      </c>
      <c r="Z142" s="168">
        <v>4418</v>
      </c>
      <c r="AA142" s="192">
        <v>86</v>
      </c>
      <c r="AB142" s="169">
        <v>7632</v>
      </c>
      <c r="AC142" s="168">
        <v>6284</v>
      </c>
      <c r="AD142" s="192">
        <v>82.3</v>
      </c>
      <c r="AE142" s="169">
        <v>5012</v>
      </c>
      <c r="AF142" s="168">
        <v>4364</v>
      </c>
      <c r="AG142" s="192">
        <v>87.1</v>
      </c>
    </row>
    <row r="143" spans="1:33" ht="38.25">
      <c r="A143" s="489"/>
      <c r="B143" s="494" t="s">
        <v>189</v>
      </c>
      <c r="C143" s="495" t="s">
        <v>191</v>
      </c>
      <c r="D143" s="172">
        <v>41</v>
      </c>
      <c r="E143" s="173">
        <v>31</v>
      </c>
      <c r="F143" s="191">
        <v>75.599999999999994</v>
      </c>
      <c r="G143" s="172">
        <v>36</v>
      </c>
      <c r="H143" s="173">
        <v>28</v>
      </c>
      <c r="I143" s="191">
        <v>77.8</v>
      </c>
      <c r="J143" s="172">
        <v>30</v>
      </c>
      <c r="K143" s="173">
        <v>25</v>
      </c>
      <c r="L143" s="191">
        <v>83.3</v>
      </c>
      <c r="M143" s="172">
        <v>28</v>
      </c>
      <c r="N143" s="173">
        <v>24</v>
      </c>
      <c r="O143" s="191">
        <v>85.7</v>
      </c>
      <c r="P143" s="172">
        <v>23</v>
      </c>
      <c r="Q143" s="173">
        <v>17</v>
      </c>
      <c r="R143" s="191">
        <v>73.900000000000006</v>
      </c>
      <c r="S143" s="172">
        <v>22</v>
      </c>
      <c r="T143" s="173">
        <v>16</v>
      </c>
      <c r="U143" s="191">
        <v>72.7</v>
      </c>
      <c r="V143" s="172">
        <v>25</v>
      </c>
      <c r="W143" s="173">
        <v>24</v>
      </c>
      <c r="X143" s="191">
        <v>96</v>
      </c>
      <c r="Y143" s="172">
        <v>23</v>
      </c>
      <c r="Z143" s="173">
        <v>22</v>
      </c>
      <c r="AA143" s="191">
        <v>95.7</v>
      </c>
      <c r="AB143" s="172">
        <v>22</v>
      </c>
      <c r="AC143" s="173">
        <v>17</v>
      </c>
      <c r="AD143" s="191">
        <v>77.3</v>
      </c>
      <c r="AE143" s="172">
        <v>20</v>
      </c>
      <c r="AF143" s="173">
        <v>16</v>
      </c>
      <c r="AG143" s="191">
        <v>80</v>
      </c>
    </row>
    <row r="144" spans="1:33">
      <c r="A144" s="489"/>
      <c r="B144" s="492"/>
      <c r="C144" s="490" t="s">
        <v>126</v>
      </c>
      <c r="D144" s="169">
        <v>0</v>
      </c>
      <c r="E144" s="168">
        <v>0</v>
      </c>
      <c r="F144" s="192">
        <v>0</v>
      </c>
      <c r="G144" s="169">
        <v>0</v>
      </c>
      <c r="H144" s="168">
        <v>0</v>
      </c>
      <c r="I144" s="192">
        <v>0</v>
      </c>
      <c r="J144" s="169">
        <v>1</v>
      </c>
      <c r="K144" s="168">
        <v>1</v>
      </c>
      <c r="L144" s="192">
        <v>100</v>
      </c>
      <c r="M144" s="169">
        <v>1</v>
      </c>
      <c r="N144" s="168">
        <v>1</v>
      </c>
      <c r="O144" s="192">
        <v>100</v>
      </c>
      <c r="P144" s="169">
        <v>0</v>
      </c>
      <c r="Q144" s="168">
        <v>0</v>
      </c>
      <c r="R144" s="192">
        <v>0</v>
      </c>
      <c r="S144" s="169">
        <v>0</v>
      </c>
      <c r="T144" s="168">
        <v>0</v>
      </c>
      <c r="U144" s="192">
        <v>0</v>
      </c>
      <c r="V144" s="169">
        <v>0</v>
      </c>
      <c r="W144" s="168">
        <v>0</v>
      </c>
      <c r="X144" s="192">
        <v>0</v>
      </c>
      <c r="Y144" s="169">
        <v>0</v>
      </c>
      <c r="Z144" s="168">
        <v>0</v>
      </c>
      <c r="AA144" s="192">
        <v>0</v>
      </c>
      <c r="AB144" s="169">
        <v>0</v>
      </c>
      <c r="AC144" s="168">
        <v>0</v>
      </c>
      <c r="AD144" s="192">
        <v>0</v>
      </c>
      <c r="AE144" s="169">
        <v>0</v>
      </c>
      <c r="AF144" s="168">
        <v>0</v>
      </c>
      <c r="AG144" s="192">
        <v>0</v>
      </c>
    </row>
    <row r="145" spans="1:33">
      <c r="A145" s="489"/>
      <c r="B145" s="492"/>
      <c r="C145" s="490" t="s">
        <v>304</v>
      </c>
      <c r="D145" s="169">
        <v>156</v>
      </c>
      <c r="E145" s="168">
        <v>154</v>
      </c>
      <c r="F145" s="192">
        <v>98.7</v>
      </c>
      <c r="G145" s="169">
        <v>45</v>
      </c>
      <c r="H145" s="168">
        <v>43</v>
      </c>
      <c r="I145" s="192">
        <v>95.6</v>
      </c>
      <c r="J145" s="169">
        <v>62</v>
      </c>
      <c r="K145" s="168">
        <v>47</v>
      </c>
      <c r="L145" s="192">
        <v>75.8</v>
      </c>
      <c r="M145" s="169">
        <v>31</v>
      </c>
      <c r="N145" s="168">
        <v>23</v>
      </c>
      <c r="O145" s="192">
        <v>74.2</v>
      </c>
      <c r="P145" s="169">
        <v>78</v>
      </c>
      <c r="Q145" s="168">
        <v>75</v>
      </c>
      <c r="R145" s="192">
        <v>96.2</v>
      </c>
      <c r="S145" s="169">
        <v>21</v>
      </c>
      <c r="T145" s="168">
        <v>18</v>
      </c>
      <c r="U145" s="192">
        <v>85.7</v>
      </c>
      <c r="V145" s="169">
        <v>39</v>
      </c>
      <c r="W145" s="168">
        <v>38</v>
      </c>
      <c r="X145" s="192">
        <v>97.4</v>
      </c>
      <c r="Y145" s="169">
        <v>20</v>
      </c>
      <c r="Z145" s="168">
        <v>19</v>
      </c>
      <c r="AA145" s="192">
        <v>95</v>
      </c>
      <c r="AB145" s="169">
        <v>31</v>
      </c>
      <c r="AC145" s="168">
        <v>24</v>
      </c>
      <c r="AD145" s="192">
        <v>77.400000000000006</v>
      </c>
      <c r="AE145" s="169">
        <v>26</v>
      </c>
      <c r="AF145" s="168">
        <v>19</v>
      </c>
      <c r="AG145" s="192">
        <v>73.099999999999994</v>
      </c>
    </row>
    <row r="146" spans="1:33">
      <c r="A146" s="489"/>
      <c r="B146" s="496"/>
      <c r="C146" s="497" t="s">
        <v>36</v>
      </c>
      <c r="D146" s="170">
        <v>197</v>
      </c>
      <c r="E146" s="171">
        <v>185</v>
      </c>
      <c r="F146" s="193">
        <v>93.9</v>
      </c>
      <c r="G146" s="170">
        <v>81</v>
      </c>
      <c r="H146" s="171">
        <v>71</v>
      </c>
      <c r="I146" s="193">
        <v>87.7</v>
      </c>
      <c r="J146" s="170">
        <v>93</v>
      </c>
      <c r="K146" s="171">
        <v>73</v>
      </c>
      <c r="L146" s="193">
        <v>78.5</v>
      </c>
      <c r="M146" s="170">
        <v>59</v>
      </c>
      <c r="N146" s="171">
        <v>47</v>
      </c>
      <c r="O146" s="193">
        <v>79.7</v>
      </c>
      <c r="P146" s="170">
        <v>101</v>
      </c>
      <c r="Q146" s="171">
        <v>92</v>
      </c>
      <c r="R146" s="193">
        <v>91.1</v>
      </c>
      <c r="S146" s="170">
        <v>43</v>
      </c>
      <c r="T146" s="171">
        <v>34</v>
      </c>
      <c r="U146" s="193">
        <v>79.099999999999994</v>
      </c>
      <c r="V146" s="170">
        <v>64</v>
      </c>
      <c r="W146" s="171">
        <v>62</v>
      </c>
      <c r="X146" s="193">
        <v>96.9</v>
      </c>
      <c r="Y146" s="170">
        <v>42</v>
      </c>
      <c r="Z146" s="171">
        <v>40</v>
      </c>
      <c r="AA146" s="193">
        <v>95.2</v>
      </c>
      <c r="AB146" s="170">
        <v>53</v>
      </c>
      <c r="AC146" s="171">
        <v>41</v>
      </c>
      <c r="AD146" s="193">
        <v>77.400000000000006</v>
      </c>
      <c r="AE146" s="170">
        <v>46</v>
      </c>
      <c r="AF146" s="171">
        <v>35</v>
      </c>
      <c r="AG146" s="193">
        <v>76.099999999999994</v>
      </c>
    </row>
    <row r="147" spans="1:33" ht="25.5">
      <c r="A147" s="489"/>
      <c r="B147" s="492" t="s">
        <v>177</v>
      </c>
      <c r="C147" s="490" t="s">
        <v>192</v>
      </c>
      <c r="D147" s="169">
        <v>0</v>
      </c>
      <c r="E147" s="168">
        <v>0</v>
      </c>
      <c r="F147" s="192">
        <v>0</v>
      </c>
      <c r="G147" s="169">
        <v>0</v>
      </c>
      <c r="H147" s="168">
        <v>0</v>
      </c>
      <c r="I147" s="192">
        <v>0</v>
      </c>
      <c r="J147" s="169">
        <v>1</v>
      </c>
      <c r="K147" s="168">
        <v>0</v>
      </c>
      <c r="L147" s="192">
        <v>0</v>
      </c>
      <c r="M147" s="169">
        <v>1</v>
      </c>
      <c r="N147" s="168">
        <v>0</v>
      </c>
      <c r="O147" s="192">
        <v>0</v>
      </c>
      <c r="P147" s="169">
        <v>0</v>
      </c>
      <c r="Q147" s="168">
        <v>0</v>
      </c>
      <c r="R147" s="192">
        <v>0</v>
      </c>
      <c r="S147" s="169">
        <v>0</v>
      </c>
      <c r="T147" s="168">
        <v>0</v>
      </c>
      <c r="U147" s="192">
        <v>0</v>
      </c>
      <c r="V147" s="169">
        <v>3</v>
      </c>
      <c r="W147" s="168">
        <v>3</v>
      </c>
      <c r="X147" s="192">
        <v>100</v>
      </c>
      <c r="Y147" s="169">
        <v>3</v>
      </c>
      <c r="Z147" s="168">
        <v>3</v>
      </c>
      <c r="AA147" s="192">
        <v>100</v>
      </c>
      <c r="AB147" s="169">
        <v>1</v>
      </c>
      <c r="AC147" s="168">
        <v>0</v>
      </c>
      <c r="AD147" s="192">
        <v>0</v>
      </c>
      <c r="AE147" s="169">
        <v>1</v>
      </c>
      <c r="AF147" s="168">
        <v>0</v>
      </c>
      <c r="AG147" s="192">
        <v>0</v>
      </c>
    </row>
    <row r="148" spans="1:33" s="165" customFormat="1">
      <c r="A148" s="489"/>
      <c r="B148" s="492"/>
      <c r="C148" s="490" t="s">
        <v>305</v>
      </c>
      <c r="D148" s="169">
        <v>0</v>
      </c>
      <c r="E148" s="168">
        <v>0</v>
      </c>
      <c r="F148" s="192">
        <v>0</v>
      </c>
      <c r="G148" s="169">
        <v>0</v>
      </c>
      <c r="H148" s="168">
        <v>0</v>
      </c>
      <c r="I148" s="192">
        <v>0</v>
      </c>
      <c r="J148" s="169">
        <v>0</v>
      </c>
      <c r="K148" s="168">
        <v>0</v>
      </c>
      <c r="L148" s="192">
        <v>0</v>
      </c>
      <c r="M148" s="169">
        <v>0</v>
      </c>
      <c r="N148" s="168">
        <v>0</v>
      </c>
      <c r="O148" s="192">
        <v>0</v>
      </c>
      <c r="P148" s="169">
        <v>3</v>
      </c>
      <c r="Q148" s="168">
        <v>3</v>
      </c>
      <c r="R148" s="192">
        <v>100</v>
      </c>
      <c r="S148" s="169">
        <v>3</v>
      </c>
      <c r="T148" s="168">
        <v>3</v>
      </c>
      <c r="U148" s="192">
        <v>100</v>
      </c>
      <c r="V148" s="169">
        <v>1</v>
      </c>
      <c r="W148" s="168">
        <v>1</v>
      </c>
      <c r="X148" s="192">
        <v>100</v>
      </c>
      <c r="Y148" s="169">
        <v>1</v>
      </c>
      <c r="Z148" s="168">
        <v>1</v>
      </c>
      <c r="AA148" s="192">
        <v>100</v>
      </c>
      <c r="AB148" s="169">
        <v>2</v>
      </c>
      <c r="AC148" s="168">
        <v>0</v>
      </c>
      <c r="AD148" s="192">
        <v>0</v>
      </c>
      <c r="AE148" s="169">
        <v>2</v>
      </c>
      <c r="AF148" s="168">
        <v>0</v>
      </c>
      <c r="AG148" s="192">
        <v>0</v>
      </c>
    </row>
    <row r="149" spans="1:33">
      <c r="A149" s="489"/>
      <c r="B149" s="490"/>
      <c r="C149" s="490" t="s">
        <v>36</v>
      </c>
      <c r="D149" s="169">
        <v>0</v>
      </c>
      <c r="E149" s="168">
        <v>0</v>
      </c>
      <c r="F149" s="192">
        <v>0</v>
      </c>
      <c r="G149" s="169">
        <v>0</v>
      </c>
      <c r="H149" s="168">
        <v>0</v>
      </c>
      <c r="I149" s="192">
        <v>0</v>
      </c>
      <c r="J149" s="169">
        <v>1</v>
      </c>
      <c r="K149" s="168">
        <v>0</v>
      </c>
      <c r="L149" s="192">
        <v>0</v>
      </c>
      <c r="M149" s="169">
        <v>1</v>
      </c>
      <c r="N149" s="168">
        <v>0</v>
      </c>
      <c r="O149" s="192">
        <v>0</v>
      </c>
      <c r="P149" s="169">
        <v>3</v>
      </c>
      <c r="Q149" s="168">
        <v>3</v>
      </c>
      <c r="R149" s="192">
        <v>100</v>
      </c>
      <c r="S149" s="169">
        <v>3</v>
      </c>
      <c r="T149" s="168">
        <v>3</v>
      </c>
      <c r="U149" s="192">
        <v>100</v>
      </c>
      <c r="V149" s="169">
        <v>4</v>
      </c>
      <c r="W149" s="168">
        <v>4</v>
      </c>
      <c r="X149" s="192">
        <v>100</v>
      </c>
      <c r="Y149" s="169">
        <v>4</v>
      </c>
      <c r="Z149" s="168">
        <v>4</v>
      </c>
      <c r="AA149" s="192">
        <v>100</v>
      </c>
      <c r="AB149" s="169">
        <v>3</v>
      </c>
      <c r="AC149" s="168">
        <v>0</v>
      </c>
      <c r="AD149" s="192">
        <v>0</v>
      </c>
      <c r="AE149" s="169">
        <v>3</v>
      </c>
      <c r="AF149" s="168">
        <v>0</v>
      </c>
      <c r="AG149" s="192">
        <v>0</v>
      </c>
    </row>
    <row r="150" spans="1:33">
      <c r="A150" s="489"/>
      <c r="B150" s="495" t="s">
        <v>176</v>
      </c>
      <c r="C150" s="495" t="s">
        <v>128</v>
      </c>
      <c r="D150" s="172">
        <v>80</v>
      </c>
      <c r="E150" s="173">
        <v>39</v>
      </c>
      <c r="F150" s="191">
        <v>48.8</v>
      </c>
      <c r="G150" s="172">
        <v>56</v>
      </c>
      <c r="H150" s="173">
        <v>34</v>
      </c>
      <c r="I150" s="191">
        <v>60.7</v>
      </c>
      <c r="J150" s="172">
        <v>91</v>
      </c>
      <c r="K150" s="173">
        <v>55</v>
      </c>
      <c r="L150" s="191">
        <v>60.4</v>
      </c>
      <c r="M150" s="172">
        <v>72</v>
      </c>
      <c r="N150" s="173">
        <v>50</v>
      </c>
      <c r="O150" s="191">
        <v>69.400000000000006</v>
      </c>
      <c r="P150" s="172">
        <v>121</v>
      </c>
      <c r="Q150" s="173">
        <v>56</v>
      </c>
      <c r="R150" s="191">
        <v>46.3</v>
      </c>
      <c r="S150" s="172">
        <v>81</v>
      </c>
      <c r="T150" s="173">
        <v>50</v>
      </c>
      <c r="U150" s="191">
        <v>61.7</v>
      </c>
      <c r="V150" s="172">
        <v>111</v>
      </c>
      <c r="W150" s="173">
        <v>52</v>
      </c>
      <c r="X150" s="191">
        <v>46.8</v>
      </c>
      <c r="Y150" s="172">
        <v>78</v>
      </c>
      <c r="Z150" s="173">
        <v>42</v>
      </c>
      <c r="AA150" s="191">
        <v>53.8</v>
      </c>
      <c r="AB150" s="172">
        <v>179</v>
      </c>
      <c r="AC150" s="173">
        <v>69</v>
      </c>
      <c r="AD150" s="191">
        <v>38.5</v>
      </c>
      <c r="AE150" s="172">
        <v>84</v>
      </c>
      <c r="AF150" s="173">
        <v>53</v>
      </c>
      <c r="AG150" s="191">
        <v>63.1</v>
      </c>
    </row>
    <row r="151" spans="1:33">
      <c r="A151" s="489"/>
      <c r="B151" s="490"/>
      <c r="C151" s="490" t="s">
        <v>129</v>
      </c>
      <c r="D151" s="169">
        <v>2610</v>
      </c>
      <c r="E151" s="168">
        <v>2131</v>
      </c>
      <c r="F151" s="192">
        <v>81.599999999999994</v>
      </c>
      <c r="G151" s="169">
        <v>2139</v>
      </c>
      <c r="H151" s="168">
        <v>1847</v>
      </c>
      <c r="I151" s="192">
        <v>86.3</v>
      </c>
      <c r="J151" s="169">
        <v>2534</v>
      </c>
      <c r="K151" s="168">
        <v>2095</v>
      </c>
      <c r="L151" s="192">
        <v>82.7</v>
      </c>
      <c r="M151" s="169">
        <v>2096</v>
      </c>
      <c r="N151" s="168">
        <v>1815</v>
      </c>
      <c r="O151" s="192">
        <v>86.6</v>
      </c>
      <c r="P151" s="169">
        <v>2524</v>
      </c>
      <c r="Q151" s="168">
        <v>2068</v>
      </c>
      <c r="R151" s="192">
        <v>81.900000000000006</v>
      </c>
      <c r="S151" s="169">
        <v>2074</v>
      </c>
      <c r="T151" s="168">
        <v>1784</v>
      </c>
      <c r="U151" s="192">
        <v>86</v>
      </c>
      <c r="V151" s="169">
        <v>2838</v>
      </c>
      <c r="W151" s="168">
        <v>2256</v>
      </c>
      <c r="X151" s="192">
        <v>79.5</v>
      </c>
      <c r="Y151" s="169">
        <v>2324</v>
      </c>
      <c r="Z151" s="168">
        <v>1970</v>
      </c>
      <c r="AA151" s="192">
        <v>84.8</v>
      </c>
      <c r="AB151" s="169">
        <v>2508</v>
      </c>
      <c r="AC151" s="168">
        <v>2024</v>
      </c>
      <c r="AD151" s="192">
        <v>80.7</v>
      </c>
      <c r="AE151" s="169">
        <v>2088</v>
      </c>
      <c r="AF151" s="168">
        <v>1771</v>
      </c>
      <c r="AG151" s="192">
        <v>84.8</v>
      </c>
    </row>
    <row r="152" spans="1:33">
      <c r="A152" s="489"/>
      <c r="B152" s="492"/>
      <c r="C152" s="490" t="s">
        <v>130</v>
      </c>
      <c r="D152" s="169">
        <v>146</v>
      </c>
      <c r="E152" s="168">
        <v>123</v>
      </c>
      <c r="F152" s="192">
        <v>84.2</v>
      </c>
      <c r="G152" s="169">
        <v>121</v>
      </c>
      <c r="H152" s="168">
        <v>105</v>
      </c>
      <c r="I152" s="192">
        <v>86.8</v>
      </c>
      <c r="J152" s="169">
        <v>176</v>
      </c>
      <c r="K152" s="168">
        <v>146</v>
      </c>
      <c r="L152" s="192">
        <v>83</v>
      </c>
      <c r="M152" s="169">
        <v>135</v>
      </c>
      <c r="N152" s="168">
        <v>122</v>
      </c>
      <c r="O152" s="192">
        <v>90.4</v>
      </c>
      <c r="P152" s="169">
        <v>164</v>
      </c>
      <c r="Q152" s="168">
        <v>141</v>
      </c>
      <c r="R152" s="192">
        <v>86</v>
      </c>
      <c r="S152" s="169">
        <v>133</v>
      </c>
      <c r="T152" s="168">
        <v>120</v>
      </c>
      <c r="U152" s="192">
        <v>90.2</v>
      </c>
      <c r="V152" s="169">
        <v>98</v>
      </c>
      <c r="W152" s="168">
        <v>71</v>
      </c>
      <c r="X152" s="192">
        <v>72.400000000000006</v>
      </c>
      <c r="Y152" s="169">
        <v>77</v>
      </c>
      <c r="Z152" s="168">
        <v>60</v>
      </c>
      <c r="AA152" s="192">
        <v>77.900000000000006</v>
      </c>
      <c r="AB152" s="169">
        <v>84</v>
      </c>
      <c r="AC152" s="168">
        <v>71</v>
      </c>
      <c r="AD152" s="192">
        <v>84.5</v>
      </c>
      <c r="AE152" s="169">
        <v>55</v>
      </c>
      <c r="AF152" s="168">
        <v>46</v>
      </c>
      <c r="AG152" s="192">
        <v>83.6</v>
      </c>
    </row>
    <row r="153" spans="1:33">
      <c r="A153" s="489"/>
      <c r="B153" s="492"/>
      <c r="C153" s="490" t="s">
        <v>306</v>
      </c>
      <c r="D153" s="169">
        <v>2916</v>
      </c>
      <c r="E153" s="168">
        <v>2513</v>
      </c>
      <c r="F153" s="192">
        <v>86.2</v>
      </c>
      <c r="G153" s="169">
        <v>1885</v>
      </c>
      <c r="H153" s="168">
        <v>1623</v>
      </c>
      <c r="I153" s="192">
        <v>86.1</v>
      </c>
      <c r="J153" s="169">
        <v>2889</v>
      </c>
      <c r="K153" s="168">
        <v>2482</v>
      </c>
      <c r="L153" s="192">
        <v>85.9</v>
      </c>
      <c r="M153" s="169">
        <v>1849</v>
      </c>
      <c r="N153" s="168">
        <v>1605</v>
      </c>
      <c r="O153" s="192">
        <v>86.8</v>
      </c>
      <c r="P153" s="169">
        <v>2782</v>
      </c>
      <c r="Q153" s="168">
        <v>2447</v>
      </c>
      <c r="R153" s="192">
        <v>88</v>
      </c>
      <c r="S153" s="169">
        <v>1738</v>
      </c>
      <c r="T153" s="168">
        <v>1530</v>
      </c>
      <c r="U153" s="192">
        <v>88</v>
      </c>
      <c r="V153" s="169">
        <v>2754</v>
      </c>
      <c r="W153" s="168">
        <v>2342</v>
      </c>
      <c r="X153" s="192">
        <v>85</v>
      </c>
      <c r="Y153" s="169">
        <v>1799</v>
      </c>
      <c r="Z153" s="168">
        <v>1510</v>
      </c>
      <c r="AA153" s="192">
        <v>83.9</v>
      </c>
      <c r="AB153" s="169">
        <v>2217</v>
      </c>
      <c r="AC153" s="168">
        <v>1885</v>
      </c>
      <c r="AD153" s="192">
        <v>85</v>
      </c>
      <c r="AE153" s="169">
        <v>1450</v>
      </c>
      <c r="AF153" s="168">
        <v>1249</v>
      </c>
      <c r="AG153" s="192">
        <v>86.1</v>
      </c>
    </row>
    <row r="154" spans="1:33">
      <c r="A154" s="489"/>
      <c r="B154" s="496"/>
      <c r="C154" s="497" t="s">
        <v>36</v>
      </c>
      <c r="D154" s="170">
        <v>5752</v>
      </c>
      <c r="E154" s="171">
        <v>4806</v>
      </c>
      <c r="F154" s="193">
        <v>83.6</v>
      </c>
      <c r="G154" s="170">
        <v>3948</v>
      </c>
      <c r="H154" s="171">
        <v>3408</v>
      </c>
      <c r="I154" s="193">
        <v>86.3</v>
      </c>
      <c r="J154" s="170">
        <v>5690</v>
      </c>
      <c r="K154" s="171">
        <v>4778</v>
      </c>
      <c r="L154" s="193">
        <v>84</v>
      </c>
      <c r="M154" s="170">
        <v>3872</v>
      </c>
      <c r="N154" s="171">
        <v>3358</v>
      </c>
      <c r="O154" s="193">
        <v>86.7</v>
      </c>
      <c r="P154" s="170">
        <v>5591</v>
      </c>
      <c r="Q154" s="171">
        <v>4712</v>
      </c>
      <c r="R154" s="193">
        <v>84.3</v>
      </c>
      <c r="S154" s="170">
        <v>3784</v>
      </c>
      <c r="T154" s="171">
        <v>3278</v>
      </c>
      <c r="U154" s="193">
        <v>86.6</v>
      </c>
      <c r="V154" s="170">
        <v>5801</v>
      </c>
      <c r="W154" s="171">
        <v>4721</v>
      </c>
      <c r="X154" s="193">
        <v>81.400000000000006</v>
      </c>
      <c r="Y154" s="170">
        <v>4035</v>
      </c>
      <c r="Z154" s="171">
        <v>3379</v>
      </c>
      <c r="AA154" s="193">
        <v>83.7</v>
      </c>
      <c r="AB154" s="170">
        <v>4988</v>
      </c>
      <c r="AC154" s="171">
        <v>4049</v>
      </c>
      <c r="AD154" s="193">
        <v>81.2</v>
      </c>
      <c r="AE154" s="170">
        <v>3472</v>
      </c>
      <c r="AF154" s="171">
        <v>2960</v>
      </c>
      <c r="AG154" s="193">
        <v>85.3</v>
      </c>
    </row>
    <row r="155" spans="1:33">
      <c r="A155" s="493"/>
      <c r="B155" s="496" t="s">
        <v>36</v>
      </c>
      <c r="C155" s="497"/>
      <c r="D155" s="170">
        <v>25472</v>
      </c>
      <c r="E155" s="171">
        <v>23434</v>
      </c>
      <c r="F155" s="193">
        <v>92</v>
      </c>
      <c r="G155" s="170">
        <v>11165</v>
      </c>
      <c r="H155" s="171">
        <v>10195</v>
      </c>
      <c r="I155" s="193">
        <v>91.3</v>
      </c>
      <c r="J155" s="170">
        <v>26866</v>
      </c>
      <c r="K155" s="171">
        <v>24805</v>
      </c>
      <c r="L155" s="193">
        <v>92.3</v>
      </c>
      <c r="M155" s="170">
        <v>11614</v>
      </c>
      <c r="N155" s="171">
        <v>10672</v>
      </c>
      <c r="O155" s="193">
        <v>91.9</v>
      </c>
      <c r="P155" s="170">
        <v>27993</v>
      </c>
      <c r="Q155" s="171">
        <v>25784</v>
      </c>
      <c r="R155" s="193">
        <v>92.1</v>
      </c>
      <c r="S155" s="170">
        <v>11467</v>
      </c>
      <c r="T155" s="171">
        <v>10651</v>
      </c>
      <c r="U155" s="193">
        <v>92.9</v>
      </c>
      <c r="V155" s="170">
        <v>29349</v>
      </c>
      <c r="W155" s="171">
        <v>26443</v>
      </c>
      <c r="X155" s="193">
        <v>90.1</v>
      </c>
      <c r="Y155" s="170">
        <v>12671</v>
      </c>
      <c r="Z155" s="171">
        <v>11468</v>
      </c>
      <c r="AA155" s="193">
        <v>90.5</v>
      </c>
      <c r="AB155" s="170">
        <v>26580</v>
      </c>
      <c r="AC155" s="171">
        <v>24173</v>
      </c>
      <c r="AD155" s="193">
        <v>90.9</v>
      </c>
      <c r="AE155" s="170">
        <v>11636</v>
      </c>
      <c r="AF155" s="171">
        <v>10613</v>
      </c>
      <c r="AG155" s="193">
        <v>91.2</v>
      </c>
    </row>
    <row r="156" spans="1:33">
      <c r="A156" s="489" t="s">
        <v>21</v>
      </c>
      <c r="B156" s="492" t="s">
        <v>178</v>
      </c>
      <c r="C156" s="490" t="s">
        <v>131</v>
      </c>
      <c r="D156" s="169">
        <v>4</v>
      </c>
      <c r="E156" s="168">
        <v>3</v>
      </c>
      <c r="F156" s="192">
        <v>75</v>
      </c>
      <c r="G156" s="169">
        <v>4</v>
      </c>
      <c r="H156" s="168">
        <v>3</v>
      </c>
      <c r="I156" s="192">
        <v>75</v>
      </c>
      <c r="J156" s="169">
        <v>0</v>
      </c>
      <c r="K156" s="168">
        <v>0</v>
      </c>
      <c r="L156" s="192">
        <v>0</v>
      </c>
      <c r="M156" s="169">
        <v>0</v>
      </c>
      <c r="N156" s="168">
        <v>0</v>
      </c>
      <c r="O156" s="192">
        <v>0</v>
      </c>
      <c r="P156" s="169">
        <v>3</v>
      </c>
      <c r="Q156" s="168">
        <v>1</v>
      </c>
      <c r="R156" s="192">
        <v>33.299999999999997</v>
      </c>
      <c r="S156" s="169">
        <v>2</v>
      </c>
      <c r="T156" s="168">
        <v>1</v>
      </c>
      <c r="U156" s="192">
        <v>50</v>
      </c>
      <c r="V156" s="169">
        <v>1</v>
      </c>
      <c r="W156" s="168">
        <v>1</v>
      </c>
      <c r="X156" s="192">
        <v>100</v>
      </c>
      <c r="Y156" s="169">
        <v>1</v>
      </c>
      <c r="Z156" s="168">
        <v>1</v>
      </c>
      <c r="AA156" s="192">
        <v>100</v>
      </c>
      <c r="AB156" s="169">
        <v>1</v>
      </c>
      <c r="AC156" s="168">
        <v>0</v>
      </c>
      <c r="AD156" s="192">
        <v>0</v>
      </c>
      <c r="AE156" s="169">
        <v>1</v>
      </c>
      <c r="AF156" s="168">
        <v>0</v>
      </c>
      <c r="AG156" s="192">
        <v>0</v>
      </c>
    </row>
    <row r="157" spans="1:33">
      <c r="A157" s="489"/>
      <c r="B157" s="494" t="s">
        <v>132</v>
      </c>
      <c r="C157" s="495" t="s">
        <v>135</v>
      </c>
      <c r="D157" s="172">
        <v>6</v>
      </c>
      <c r="E157" s="173">
        <v>6</v>
      </c>
      <c r="F157" s="191">
        <v>100</v>
      </c>
      <c r="G157" s="172">
        <v>1</v>
      </c>
      <c r="H157" s="173">
        <v>1</v>
      </c>
      <c r="I157" s="191">
        <v>100</v>
      </c>
      <c r="J157" s="172">
        <v>3</v>
      </c>
      <c r="K157" s="173">
        <v>2</v>
      </c>
      <c r="L157" s="191">
        <v>66.7</v>
      </c>
      <c r="M157" s="172">
        <v>3</v>
      </c>
      <c r="N157" s="173">
        <v>2</v>
      </c>
      <c r="O157" s="191">
        <v>66.7</v>
      </c>
      <c r="P157" s="172">
        <v>1</v>
      </c>
      <c r="Q157" s="173">
        <v>1</v>
      </c>
      <c r="R157" s="191">
        <v>100</v>
      </c>
      <c r="S157" s="172">
        <v>1</v>
      </c>
      <c r="T157" s="173">
        <v>1</v>
      </c>
      <c r="U157" s="191">
        <v>100</v>
      </c>
      <c r="V157" s="172">
        <v>1</v>
      </c>
      <c r="W157" s="173">
        <v>0</v>
      </c>
      <c r="X157" s="191">
        <v>0</v>
      </c>
      <c r="Y157" s="172">
        <v>1</v>
      </c>
      <c r="Z157" s="173">
        <v>0</v>
      </c>
      <c r="AA157" s="191">
        <v>0</v>
      </c>
      <c r="AB157" s="172">
        <v>6</v>
      </c>
      <c r="AC157" s="173">
        <v>6</v>
      </c>
      <c r="AD157" s="191">
        <v>100</v>
      </c>
      <c r="AE157" s="172">
        <v>6</v>
      </c>
      <c r="AF157" s="173">
        <v>6</v>
      </c>
      <c r="AG157" s="191">
        <v>100</v>
      </c>
    </row>
    <row r="158" spans="1:33">
      <c r="A158" s="489"/>
      <c r="B158" s="492"/>
      <c r="C158" s="490" t="s">
        <v>136</v>
      </c>
      <c r="D158" s="169">
        <v>0</v>
      </c>
      <c r="E158" s="168">
        <v>0</v>
      </c>
      <c r="F158" s="192">
        <v>0</v>
      </c>
      <c r="G158" s="169">
        <v>0</v>
      </c>
      <c r="H158" s="168">
        <v>0</v>
      </c>
      <c r="I158" s="192">
        <v>0</v>
      </c>
      <c r="J158" s="169">
        <v>0</v>
      </c>
      <c r="K158" s="168">
        <v>0</v>
      </c>
      <c r="L158" s="192">
        <v>0</v>
      </c>
      <c r="M158" s="169">
        <v>0</v>
      </c>
      <c r="N158" s="168">
        <v>0</v>
      </c>
      <c r="O158" s="192">
        <v>0</v>
      </c>
      <c r="P158" s="169">
        <v>1</v>
      </c>
      <c r="Q158" s="168">
        <v>1</v>
      </c>
      <c r="R158" s="192">
        <v>100</v>
      </c>
      <c r="S158" s="169">
        <v>1</v>
      </c>
      <c r="T158" s="168">
        <v>1</v>
      </c>
      <c r="U158" s="192">
        <v>100</v>
      </c>
      <c r="V158" s="169">
        <v>0</v>
      </c>
      <c r="W158" s="168">
        <v>0</v>
      </c>
      <c r="X158" s="192">
        <v>0</v>
      </c>
      <c r="Y158" s="169">
        <v>0</v>
      </c>
      <c r="Z158" s="168">
        <v>0</v>
      </c>
      <c r="AA158" s="192">
        <v>0</v>
      </c>
      <c r="AB158" s="169">
        <v>0</v>
      </c>
      <c r="AC158" s="168">
        <v>0</v>
      </c>
      <c r="AD158" s="192">
        <v>0</v>
      </c>
      <c r="AE158" s="169">
        <v>0</v>
      </c>
      <c r="AF158" s="168">
        <v>0</v>
      </c>
      <c r="AG158" s="192">
        <v>0</v>
      </c>
    </row>
    <row r="159" spans="1:33">
      <c r="A159" s="489"/>
      <c r="B159" s="492"/>
      <c r="C159" s="490" t="s">
        <v>137</v>
      </c>
      <c r="D159" s="169">
        <v>492</v>
      </c>
      <c r="E159" s="168">
        <v>304</v>
      </c>
      <c r="F159" s="192">
        <v>61.8</v>
      </c>
      <c r="G159" s="169">
        <v>367</v>
      </c>
      <c r="H159" s="168">
        <v>259</v>
      </c>
      <c r="I159" s="192">
        <v>70.599999999999994</v>
      </c>
      <c r="J159" s="169">
        <v>503</v>
      </c>
      <c r="K159" s="168">
        <v>380</v>
      </c>
      <c r="L159" s="192">
        <v>75.5</v>
      </c>
      <c r="M159" s="169">
        <v>433</v>
      </c>
      <c r="N159" s="168">
        <v>326</v>
      </c>
      <c r="O159" s="192">
        <v>75.3</v>
      </c>
      <c r="P159" s="169">
        <v>531</v>
      </c>
      <c r="Q159" s="168">
        <v>400</v>
      </c>
      <c r="R159" s="192">
        <v>75.3</v>
      </c>
      <c r="S159" s="169">
        <v>439</v>
      </c>
      <c r="T159" s="168">
        <v>342</v>
      </c>
      <c r="U159" s="192">
        <v>77.900000000000006</v>
      </c>
      <c r="V159" s="169">
        <v>638</v>
      </c>
      <c r="W159" s="168">
        <v>515</v>
      </c>
      <c r="X159" s="192">
        <v>80.7</v>
      </c>
      <c r="Y159" s="169">
        <v>549</v>
      </c>
      <c r="Z159" s="168">
        <v>456</v>
      </c>
      <c r="AA159" s="192">
        <v>83.1</v>
      </c>
      <c r="AB159" s="169">
        <v>550</v>
      </c>
      <c r="AC159" s="168">
        <v>443</v>
      </c>
      <c r="AD159" s="192">
        <v>80.5</v>
      </c>
      <c r="AE159" s="169">
        <v>478</v>
      </c>
      <c r="AF159" s="168">
        <v>393</v>
      </c>
      <c r="AG159" s="192">
        <v>82.2</v>
      </c>
    </row>
    <row r="160" spans="1:33">
      <c r="A160" s="489"/>
      <c r="B160" s="492"/>
      <c r="C160" s="490" t="s">
        <v>307</v>
      </c>
      <c r="D160" s="169">
        <v>59</v>
      </c>
      <c r="E160" s="168">
        <v>38</v>
      </c>
      <c r="F160" s="192">
        <v>64.400000000000006</v>
      </c>
      <c r="G160" s="169">
        <v>40</v>
      </c>
      <c r="H160" s="168">
        <v>28</v>
      </c>
      <c r="I160" s="192">
        <v>70</v>
      </c>
      <c r="J160" s="169">
        <v>63</v>
      </c>
      <c r="K160" s="168">
        <v>39</v>
      </c>
      <c r="L160" s="192">
        <v>61.9</v>
      </c>
      <c r="M160" s="169">
        <v>38</v>
      </c>
      <c r="N160" s="168">
        <v>30</v>
      </c>
      <c r="O160" s="192">
        <v>78.900000000000006</v>
      </c>
      <c r="P160" s="169">
        <v>104</v>
      </c>
      <c r="Q160" s="168">
        <v>67</v>
      </c>
      <c r="R160" s="192">
        <v>64.400000000000006</v>
      </c>
      <c r="S160" s="169">
        <v>66</v>
      </c>
      <c r="T160" s="168">
        <v>55</v>
      </c>
      <c r="U160" s="192">
        <v>83.3</v>
      </c>
      <c r="V160" s="169">
        <v>120</v>
      </c>
      <c r="W160" s="168">
        <v>88</v>
      </c>
      <c r="X160" s="192">
        <v>73.3</v>
      </c>
      <c r="Y160" s="169">
        <v>106</v>
      </c>
      <c r="Z160" s="168">
        <v>79</v>
      </c>
      <c r="AA160" s="192">
        <v>74.5</v>
      </c>
      <c r="AB160" s="169">
        <v>2246</v>
      </c>
      <c r="AC160" s="168">
        <v>1969</v>
      </c>
      <c r="AD160" s="192">
        <v>87.7</v>
      </c>
      <c r="AE160" s="169">
        <v>1596</v>
      </c>
      <c r="AF160" s="168">
        <v>1445</v>
      </c>
      <c r="AG160" s="192">
        <v>90.5</v>
      </c>
    </row>
    <row r="161" spans="1:33">
      <c r="A161" s="489"/>
      <c r="B161" s="496"/>
      <c r="C161" s="497" t="s">
        <v>36</v>
      </c>
      <c r="D161" s="170">
        <v>557</v>
      </c>
      <c r="E161" s="171">
        <v>348</v>
      </c>
      <c r="F161" s="193">
        <v>62.5</v>
      </c>
      <c r="G161" s="170">
        <v>407</v>
      </c>
      <c r="H161" s="171">
        <v>287</v>
      </c>
      <c r="I161" s="193">
        <v>70.5</v>
      </c>
      <c r="J161" s="170">
        <v>569</v>
      </c>
      <c r="K161" s="171">
        <v>421</v>
      </c>
      <c r="L161" s="193">
        <v>74</v>
      </c>
      <c r="M161" s="170">
        <v>474</v>
      </c>
      <c r="N161" s="171">
        <v>358</v>
      </c>
      <c r="O161" s="193">
        <v>75.5</v>
      </c>
      <c r="P161" s="170">
        <v>637</v>
      </c>
      <c r="Q161" s="171">
        <v>469</v>
      </c>
      <c r="R161" s="193">
        <v>73.599999999999994</v>
      </c>
      <c r="S161" s="170">
        <v>507</v>
      </c>
      <c r="T161" s="171">
        <v>399</v>
      </c>
      <c r="U161" s="193">
        <v>78.7</v>
      </c>
      <c r="V161" s="170">
        <v>759</v>
      </c>
      <c r="W161" s="171">
        <v>603</v>
      </c>
      <c r="X161" s="193">
        <v>79.400000000000006</v>
      </c>
      <c r="Y161" s="170">
        <v>653</v>
      </c>
      <c r="Z161" s="171">
        <v>534</v>
      </c>
      <c r="AA161" s="193">
        <v>81.8</v>
      </c>
      <c r="AB161" s="170">
        <v>2802</v>
      </c>
      <c r="AC161" s="171">
        <v>2418</v>
      </c>
      <c r="AD161" s="193">
        <v>86.3</v>
      </c>
      <c r="AE161" s="170">
        <v>2034</v>
      </c>
      <c r="AF161" s="171">
        <v>1809</v>
      </c>
      <c r="AG161" s="193">
        <v>88.9</v>
      </c>
    </row>
    <row r="162" spans="1:33">
      <c r="A162" s="489"/>
      <c r="B162" s="492" t="s">
        <v>138</v>
      </c>
      <c r="C162" s="490" t="s">
        <v>138</v>
      </c>
      <c r="D162" s="169">
        <v>26</v>
      </c>
      <c r="E162" s="168">
        <v>24</v>
      </c>
      <c r="F162" s="192">
        <v>92.3</v>
      </c>
      <c r="G162" s="169">
        <v>14</v>
      </c>
      <c r="H162" s="168">
        <v>12</v>
      </c>
      <c r="I162" s="192">
        <v>85.7</v>
      </c>
      <c r="J162" s="169">
        <v>23</v>
      </c>
      <c r="K162" s="168">
        <v>19</v>
      </c>
      <c r="L162" s="192">
        <v>82.6</v>
      </c>
      <c r="M162" s="169">
        <v>8</v>
      </c>
      <c r="N162" s="168">
        <v>5</v>
      </c>
      <c r="O162" s="192">
        <v>62.5</v>
      </c>
      <c r="P162" s="169">
        <v>10</v>
      </c>
      <c r="Q162" s="168">
        <v>7</v>
      </c>
      <c r="R162" s="192">
        <v>70</v>
      </c>
      <c r="S162" s="169">
        <v>7</v>
      </c>
      <c r="T162" s="168">
        <v>4</v>
      </c>
      <c r="U162" s="192">
        <v>57.1</v>
      </c>
      <c r="V162" s="169">
        <v>34</v>
      </c>
      <c r="W162" s="168">
        <v>31</v>
      </c>
      <c r="X162" s="192">
        <v>91.2</v>
      </c>
      <c r="Y162" s="169">
        <v>8</v>
      </c>
      <c r="Z162" s="168">
        <v>7</v>
      </c>
      <c r="AA162" s="192">
        <v>87.5</v>
      </c>
      <c r="AB162" s="169">
        <v>5</v>
      </c>
      <c r="AC162" s="168">
        <v>4</v>
      </c>
      <c r="AD162" s="192">
        <v>80</v>
      </c>
      <c r="AE162" s="169">
        <v>4</v>
      </c>
      <c r="AF162" s="168">
        <v>3</v>
      </c>
      <c r="AG162" s="192">
        <v>75</v>
      </c>
    </row>
    <row r="163" spans="1:33">
      <c r="A163" s="489"/>
      <c r="B163" s="494" t="s">
        <v>139</v>
      </c>
      <c r="C163" s="495" t="s">
        <v>140</v>
      </c>
      <c r="D163" s="172">
        <v>22</v>
      </c>
      <c r="E163" s="173">
        <v>14</v>
      </c>
      <c r="F163" s="191">
        <v>63.6</v>
      </c>
      <c r="G163" s="172">
        <v>14</v>
      </c>
      <c r="H163" s="173">
        <v>10</v>
      </c>
      <c r="I163" s="191">
        <v>71.400000000000006</v>
      </c>
      <c r="J163" s="172">
        <v>44</v>
      </c>
      <c r="K163" s="173">
        <v>33</v>
      </c>
      <c r="L163" s="191">
        <v>75</v>
      </c>
      <c r="M163" s="172">
        <v>22</v>
      </c>
      <c r="N163" s="173">
        <v>19</v>
      </c>
      <c r="O163" s="191">
        <v>86.4</v>
      </c>
      <c r="P163" s="172">
        <v>64</v>
      </c>
      <c r="Q163" s="173">
        <v>19</v>
      </c>
      <c r="R163" s="191">
        <v>29.7</v>
      </c>
      <c r="S163" s="172">
        <v>21</v>
      </c>
      <c r="T163" s="173">
        <v>9</v>
      </c>
      <c r="U163" s="191">
        <v>42.9</v>
      </c>
      <c r="V163" s="172">
        <v>73</v>
      </c>
      <c r="W163" s="173">
        <v>24</v>
      </c>
      <c r="X163" s="191">
        <v>32.9</v>
      </c>
      <c r="Y163" s="172">
        <v>28</v>
      </c>
      <c r="Z163" s="173">
        <v>15</v>
      </c>
      <c r="AA163" s="191">
        <v>53.6</v>
      </c>
      <c r="AB163" s="172">
        <v>70</v>
      </c>
      <c r="AC163" s="173">
        <v>28</v>
      </c>
      <c r="AD163" s="191">
        <v>40</v>
      </c>
      <c r="AE163" s="172">
        <v>27</v>
      </c>
      <c r="AF163" s="173">
        <v>13</v>
      </c>
      <c r="AG163" s="191">
        <v>48.1</v>
      </c>
    </row>
    <row r="164" spans="1:33">
      <c r="A164" s="489"/>
      <c r="B164" s="492"/>
      <c r="C164" s="490" t="s">
        <v>141</v>
      </c>
      <c r="D164" s="169">
        <v>0</v>
      </c>
      <c r="E164" s="168">
        <v>0</v>
      </c>
      <c r="F164" s="192">
        <v>0</v>
      </c>
      <c r="G164" s="169">
        <v>0</v>
      </c>
      <c r="H164" s="168">
        <v>0</v>
      </c>
      <c r="I164" s="192">
        <v>0</v>
      </c>
      <c r="J164" s="169">
        <v>0</v>
      </c>
      <c r="K164" s="168">
        <v>0</v>
      </c>
      <c r="L164" s="192">
        <v>0</v>
      </c>
      <c r="M164" s="169">
        <v>0</v>
      </c>
      <c r="N164" s="168">
        <v>0</v>
      </c>
      <c r="O164" s="192">
        <v>0</v>
      </c>
      <c r="P164" s="169">
        <v>3</v>
      </c>
      <c r="Q164" s="168">
        <v>2</v>
      </c>
      <c r="R164" s="192">
        <v>66.7</v>
      </c>
      <c r="S164" s="169">
        <v>2</v>
      </c>
      <c r="T164" s="168">
        <v>2</v>
      </c>
      <c r="U164" s="192">
        <v>100</v>
      </c>
      <c r="V164" s="169">
        <v>2</v>
      </c>
      <c r="W164" s="168">
        <v>2</v>
      </c>
      <c r="X164" s="192">
        <v>100</v>
      </c>
      <c r="Y164" s="169">
        <v>1</v>
      </c>
      <c r="Z164" s="168">
        <v>1</v>
      </c>
      <c r="AA164" s="192">
        <v>100</v>
      </c>
      <c r="AB164" s="169">
        <v>2</v>
      </c>
      <c r="AC164" s="168">
        <v>1</v>
      </c>
      <c r="AD164" s="192">
        <v>50</v>
      </c>
      <c r="AE164" s="169">
        <v>2</v>
      </c>
      <c r="AF164" s="168">
        <v>1</v>
      </c>
      <c r="AG164" s="192">
        <v>50</v>
      </c>
    </row>
    <row r="165" spans="1:33">
      <c r="A165" s="489"/>
      <c r="B165" s="492"/>
      <c r="C165" s="490" t="s">
        <v>143</v>
      </c>
      <c r="D165" s="169">
        <v>0</v>
      </c>
      <c r="E165" s="168">
        <v>0</v>
      </c>
      <c r="F165" s="192">
        <v>0</v>
      </c>
      <c r="G165" s="169">
        <v>0</v>
      </c>
      <c r="H165" s="168">
        <v>0</v>
      </c>
      <c r="I165" s="192">
        <v>0</v>
      </c>
      <c r="J165" s="169">
        <v>2</v>
      </c>
      <c r="K165" s="168">
        <v>2</v>
      </c>
      <c r="L165" s="192">
        <v>100</v>
      </c>
      <c r="M165" s="169">
        <v>1</v>
      </c>
      <c r="N165" s="168">
        <v>1</v>
      </c>
      <c r="O165" s="192">
        <v>100</v>
      </c>
      <c r="P165" s="169">
        <v>7</v>
      </c>
      <c r="Q165" s="168">
        <v>7</v>
      </c>
      <c r="R165" s="192">
        <v>100</v>
      </c>
      <c r="S165" s="169">
        <v>1</v>
      </c>
      <c r="T165" s="168">
        <v>1</v>
      </c>
      <c r="U165" s="192">
        <v>100</v>
      </c>
      <c r="V165" s="169">
        <v>0</v>
      </c>
      <c r="W165" s="168">
        <v>0</v>
      </c>
      <c r="X165" s="192">
        <v>0</v>
      </c>
      <c r="Y165" s="169">
        <v>0</v>
      </c>
      <c r="Z165" s="168">
        <v>0</v>
      </c>
      <c r="AA165" s="192">
        <v>0</v>
      </c>
      <c r="AB165" s="169">
        <v>14</v>
      </c>
      <c r="AC165" s="168">
        <v>9</v>
      </c>
      <c r="AD165" s="192">
        <v>64.3</v>
      </c>
      <c r="AE165" s="169">
        <v>3</v>
      </c>
      <c r="AF165" s="168">
        <v>3</v>
      </c>
      <c r="AG165" s="192">
        <v>100</v>
      </c>
    </row>
    <row r="166" spans="1:33">
      <c r="A166" s="489"/>
      <c r="B166" s="492"/>
      <c r="C166" s="490" t="s">
        <v>308</v>
      </c>
      <c r="D166" s="169">
        <v>67</v>
      </c>
      <c r="E166" s="168">
        <v>52</v>
      </c>
      <c r="F166" s="192">
        <v>77.599999999999994</v>
      </c>
      <c r="G166" s="169">
        <v>56</v>
      </c>
      <c r="H166" s="168">
        <v>42</v>
      </c>
      <c r="I166" s="192">
        <v>75</v>
      </c>
      <c r="J166" s="169">
        <v>63</v>
      </c>
      <c r="K166" s="168">
        <v>49</v>
      </c>
      <c r="L166" s="192">
        <v>77.8</v>
      </c>
      <c r="M166" s="169">
        <v>52</v>
      </c>
      <c r="N166" s="168">
        <v>41</v>
      </c>
      <c r="O166" s="192">
        <v>78.8</v>
      </c>
      <c r="P166" s="169">
        <v>44</v>
      </c>
      <c r="Q166" s="168">
        <v>29</v>
      </c>
      <c r="R166" s="192">
        <v>65.900000000000006</v>
      </c>
      <c r="S166" s="169">
        <v>35</v>
      </c>
      <c r="T166" s="168">
        <v>22</v>
      </c>
      <c r="U166" s="192">
        <v>62.9</v>
      </c>
      <c r="V166" s="169">
        <v>68</v>
      </c>
      <c r="W166" s="168">
        <v>53</v>
      </c>
      <c r="X166" s="192">
        <v>77.900000000000006</v>
      </c>
      <c r="Y166" s="169">
        <v>51</v>
      </c>
      <c r="Z166" s="168">
        <v>41</v>
      </c>
      <c r="AA166" s="192">
        <v>80.400000000000006</v>
      </c>
      <c r="AB166" s="169">
        <v>70</v>
      </c>
      <c r="AC166" s="168">
        <v>60</v>
      </c>
      <c r="AD166" s="192">
        <v>85.7</v>
      </c>
      <c r="AE166" s="169">
        <v>41</v>
      </c>
      <c r="AF166" s="168">
        <v>36</v>
      </c>
      <c r="AG166" s="192">
        <v>87.8</v>
      </c>
    </row>
    <row r="167" spans="1:33">
      <c r="A167" s="489"/>
      <c r="B167" s="496"/>
      <c r="C167" s="497" t="s">
        <v>36</v>
      </c>
      <c r="D167" s="170">
        <v>89</v>
      </c>
      <c r="E167" s="171">
        <v>66</v>
      </c>
      <c r="F167" s="193">
        <v>74.2</v>
      </c>
      <c r="G167" s="170">
        <v>70</v>
      </c>
      <c r="H167" s="171">
        <v>52</v>
      </c>
      <c r="I167" s="193">
        <v>74.3</v>
      </c>
      <c r="J167" s="170">
        <v>109</v>
      </c>
      <c r="K167" s="171">
        <v>84</v>
      </c>
      <c r="L167" s="193">
        <v>77.099999999999994</v>
      </c>
      <c r="M167" s="170">
        <v>75</v>
      </c>
      <c r="N167" s="171">
        <v>61</v>
      </c>
      <c r="O167" s="193">
        <v>81.3</v>
      </c>
      <c r="P167" s="170">
        <v>118</v>
      </c>
      <c r="Q167" s="171">
        <v>57</v>
      </c>
      <c r="R167" s="193">
        <v>48.3</v>
      </c>
      <c r="S167" s="170">
        <v>59</v>
      </c>
      <c r="T167" s="171">
        <v>34</v>
      </c>
      <c r="U167" s="193">
        <v>57.6</v>
      </c>
      <c r="V167" s="170">
        <v>143</v>
      </c>
      <c r="W167" s="171">
        <v>79</v>
      </c>
      <c r="X167" s="193">
        <v>55.2</v>
      </c>
      <c r="Y167" s="170">
        <v>80</v>
      </c>
      <c r="Z167" s="171">
        <v>57</v>
      </c>
      <c r="AA167" s="193">
        <v>71.3</v>
      </c>
      <c r="AB167" s="170">
        <v>156</v>
      </c>
      <c r="AC167" s="171">
        <v>98</v>
      </c>
      <c r="AD167" s="193">
        <v>62.8</v>
      </c>
      <c r="AE167" s="170">
        <v>72</v>
      </c>
      <c r="AF167" s="171">
        <v>52</v>
      </c>
      <c r="AG167" s="193">
        <v>72.2</v>
      </c>
    </row>
    <row r="168" spans="1:33">
      <c r="A168" s="489"/>
      <c r="B168" s="492" t="s">
        <v>36</v>
      </c>
      <c r="C168" s="490"/>
      <c r="D168" s="169">
        <v>676</v>
      </c>
      <c r="E168" s="168">
        <v>441</v>
      </c>
      <c r="F168" s="192">
        <v>65.2</v>
      </c>
      <c r="G168" s="169">
        <v>492</v>
      </c>
      <c r="H168" s="168">
        <v>352</v>
      </c>
      <c r="I168" s="192">
        <v>71.5</v>
      </c>
      <c r="J168" s="169">
        <v>701</v>
      </c>
      <c r="K168" s="168">
        <v>524</v>
      </c>
      <c r="L168" s="192">
        <v>74.8</v>
      </c>
      <c r="M168" s="169">
        <v>552</v>
      </c>
      <c r="N168" s="168">
        <v>422</v>
      </c>
      <c r="O168" s="192">
        <v>76.400000000000006</v>
      </c>
      <c r="P168" s="169">
        <v>768</v>
      </c>
      <c r="Q168" s="168">
        <v>534</v>
      </c>
      <c r="R168" s="192">
        <v>69.5</v>
      </c>
      <c r="S168" s="169">
        <v>573</v>
      </c>
      <c r="T168" s="168">
        <v>437</v>
      </c>
      <c r="U168" s="192">
        <v>76.3</v>
      </c>
      <c r="V168" s="169">
        <v>937</v>
      </c>
      <c r="W168" s="168">
        <v>714</v>
      </c>
      <c r="X168" s="192">
        <v>76.2</v>
      </c>
      <c r="Y168" s="169">
        <v>735</v>
      </c>
      <c r="Z168" s="168">
        <v>593</v>
      </c>
      <c r="AA168" s="192">
        <v>80.7</v>
      </c>
      <c r="AB168" s="169">
        <v>2964</v>
      </c>
      <c r="AC168" s="168">
        <v>2520</v>
      </c>
      <c r="AD168" s="192">
        <v>85</v>
      </c>
      <c r="AE168" s="169">
        <v>2107</v>
      </c>
      <c r="AF168" s="168">
        <v>1862</v>
      </c>
      <c r="AG168" s="192">
        <v>88.4</v>
      </c>
    </row>
    <row r="169" spans="1:33">
      <c r="A169" s="499" t="s">
        <v>36</v>
      </c>
      <c r="B169" s="498"/>
      <c r="C169" s="491"/>
      <c r="D169" s="179">
        <v>96914</v>
      </c>
      <c r="E169" s="178">
        <v>77212</v>
      </c>
      <c r="F169" s="194">
        <v>79.7</v>
      </c>
      <c r="G169" s="179">
        <v>31588</v>
      </c>
      <c r="H169" s="178">
        <v>28189</v>
      </c>
      <c r="I169" s="194">
        <v>89.2</v>
      </c>
      <c r="J169" s="179">
        <v>101076</v>
      </c>
      <c r="K169" s="178">
        <v>80701</v>
      </c>
      <c r="L169" s="194">
        <v>79.8</v>
      </c>
      <c r="M169" s="179">
        <v>32117</v>
      </c>
      <c r="N169" s="178">
        <v>28788</v>
      </c>
      <c r="O169" s="194">
        <v>89.6</v>
      </c>
      <c r="P169" s="179">
        <v>98884</v>
      </c>
      <c r="Q169" s="178">
        <v>79845</v>
      </c>
      <c r="R169" s="194">
        <v>80.7</v>
      </c>
      <c r="S169" s="179">
        <v>30055</v>
      </c>
      <c r="T169" s="178">
        <v>27156</v>
      </c>
      <c r="U169" s="194">
        <v>90.4</v>
      </c>
      <c r="V169" s="179">
        <v>112990</v>
      </c>
      <c r="W169" s="178">
        <v>89258</v>
      </c>
      <c r="X169" s="194">
        <v>79</v>
      </c>
      <c r="Y169" s="179">
        <v>35931</v>
      </c>
      <c r="Z169" s="178">
        <v>32267</v>
      </c>
      <c r="AA169" s="194">
        <v>89.8</v>
      </c>
      <c r="AB169" s="179">
        <v>104987</v>
      </c>
      <c r="AC169" s="178">
        <v>82728</v>
      </c>
      <c r="AD169" s="194">
        <v>78.8</v>
      </c>
      <c r="AE169" s="179">
        <v>33363</v>
      </c>
      <c r="AF169" s="178">
        <v>29956</v>
      </c>
      <c r="AG169" s="194">
        <v>89.8</v>
      </c>
    </row>
    <row r="170" spans="1:33" s="165" customFormat="1" ht="15" customHeight="1">
      <c r="A170" s="3"/>
      <c r="B170" s="3" t="s">
        <v>0</v>
      </c>
      <c r="C170" s="3" t="s">
        <v>0</v>
      </c>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3" ht="15.75">
      <c r="A171" s="154" t="s">
        <v>311</v>
      </c>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c r="AB171" s="165"/>
      <c r="AC171" s="165"/>
      <c r="AD171" s="165"/>
      <c r="AE171" s="165"/>
      <c r="AF171" s="165"/>
      <c r="AG171" s="165"/>
    </row>
    <row r="172" spans="1:33">
      <c r="A172" s="24" t="s">
        <v>0</v>
      </c>
      <c r="B172" s="25"/>
      <c r="C172" s="26"/>
      <c r="D172" s="554" t="str">
        <f>D$6</f>
        <v>July 2017 to June 2018</v>
      </c>
      <c r="E172" s="555"/>
      <c r="F172" s="555"/>
      <c r="G172" s="555"/>
      <c r="H172" s="555"/>
      <c r="I172" s="556"/>
      <c r="J172" s="554" t="str">
        <f t="shared" ref="J172" si="0">J$6</f>
        <v>July 2018 to June 2019</v>
      </c>
      <c r="K172" s="555"/>
      <c r="L172" s="555"/>
      <c r="M172" s="555"/>
      <c r="N172" s="555"/>
      <c r="O172" s="556"/>
      <c r="P172" s="554" t="str">
        <f t="shared" ref="P172" si="1">P$6</f>
        <v>July 2019 to June 2020</v>
      </c>
      <c r="Q172" s="555"/>
      <c r="R172" s="555"/>
      <c r="S172" s="555"/>
      <c r="T172" s="555"/>
      <c r="U172" s="556"/>
      <c r="V172" s="554" t="str">
        <f t="shared" ref="V172" si="2">V$6</f>
        <v>July 2020 to June 2021</v>
      </c>
      <c r="W172" s="555"/>
      <c r="X172" s="555"/>
      <c r="Y172" s="555"/>
      <c r="Z172" s="555"/>
      <c r="AA172" s="556"/>
      <c r="AB172" s="554" t="str">
        <f t="shared" ref="AB172" si="3">AB$6</f>
        <v>July 2021 to June 2022</v>
      </c>
      <c r="AC172" s="555"/>
      <c r="AD172" s="555"/>
      <c r="AE172" s="555"/>
      <c r="AF172" s="555"/>
      <c r="AG172" s="556"/>
    </row>
    <row r="173" spans="1:33">
      <c r="A173" s="27"/>
      <c r="B173" s="10"/>
      <c r="C173" s="28"/>
      <c r="D173" s="557" t="s">
        <v>28</v>
      </c>
      <c r="E173" s="558"/>
      <c r="F173" s="559"/>
      <c r="G173" s="560" t="s">
        <v>495</v>
      </c>
      <c r="H173" s="561"/>
      <c r="I173" s="562"/>
      <c r="J173" s="557" t="s">
        <v>28</v>
      </c>
      <c r="K173" s="558"/>
      <c r="L173" s="559"/>
      <c r="M173" s="560" t="s">
        <v>495</v>
      </c>
      <c r="N173" s="561"/>
      <c r="O173" s="562"/>
      <c r="P173" s="557" t="s">
        <v>28</v>
      </c>
      <c r="Q173" s="558"/>
      <c r="R173" s="559"/>
      <c r="S173" s="560" t="s">
        <v>495</v>
      </c>
      <c r="T173" s="561"/>
      <c r="U173" s="562"/>
      <c r="V173" s="557" t="s">
        <v>28</v>
      </c>
      <c r="W173" s="558"/>
      <c r="X173" s="559"/>
      <c r="Y173" s="560" t="s">
        <v>495</v>
      </c>
      <c r="Z173" s="561"/>
      <c r="AA173" s="562"/>
      <c r="AB173" s="557" t="s">
        <v>28</v>
      </c>
      <c r="AC173" s="558"/>
      <c r="AD173" s="559"/>
      <c r="AE173" s="560" t="s">
        <v>495</v>
      </c>
      <c r="AF173" s="561"/>
      <c r="AG173" s="562"/>
    </row>
    <row r="174" spans="1:33" ht="52.5" customHeight="1">
      <c r="A174" s="223" t="s">
        <v>471</v>
      </c>
      <c r="B174" s="29"/>
      <c r="C174" s="30"/>
      <c r="D174" s="512" t="s">
        <v>276</v>
      </c>
      <c r="E174" s="513" t="s">
        <v>277</v>
      </c>
      <c r="F174" s="190" t="s">
        <v>278</v>
      </c>
      <c r="G174" s="512" t="s">
        <v>274</v>
      </c>
      <c r="H174" s="513" t="s">
        <v>275</v>
      </c>
      <c r="I174" s="190" t="s">
        <v>278</v>
      </c>
      <c r="J174" s="512" t="s">
        <v>276</v>
      </c>
      <c r="K174" s="513" t="s">
        <v>277</v>
      </c>
      <c r="L174" s="190" t="s">
        <v>278</v>
      </c>
      <c r="M174" s="512" t="s">
        <v>274</v>
      </c>
      <c r="N174" s="513" t="s">
        <v>275</v>
      </c>
      <c r="O174" s="190" t="s">
        <v>278</v>
      </c>
      <c r="P174" s="512" t="s">
        <v>276</v>
      </c>
      <c r="Q174" s="513" t="s">
        <v>277</v>
      </c>
      <c r="R174" s="190" t="s">
        <v>278</v>
      </c>
      <c r="S174" s="512" t="s">
        <v>274</v>
      </c>
      <c r="T174" s="513" t="s">
        <v>275</v>
      </c>
      <c r="U174" s="190" t="s">
        <v>278</v>
      </c>
      <c r="V174" s="512" t="s">
        <v>276</v>
      </c>
      <c r="W174" s="513" t="s">
        <v>277</v>
      </c>
      <c r="X174" s="190" t="s">
        <v>278</v>
      </c>
      <c r="Y174" s="512" t="s">
        <v>274</v>
      </c>
      <c r="Z174" s="513" t="s">
        <v>275</v>
      </c>
      <c r="AA174" s="190" t="s">
        <v>278</v>
      </c>
      <c r="AB174" s="512" t="s">
        <v>276</v>
      </c>
      <c r="AC174" s="513" t="s">
        <v>277</v>
      </c>
      <c r="AD174" s="190" t="s">
        <v>278</v>
      </c>
      <c r="AE174" s="512" t="s">
        <v>274</v>
      </c>
      <c r="AF174" s="513" t="s">
        <v>275</v>
      </c>
      <c r="AG174" s="190" t="s">
        <v>278</v>
      </c>
    </row>
    <row r="175" spans="1:33">
      <c r="A175" s="363" t="s">
        <v>6</v>
      </c>
      <c r="B175" s="429" t="s">
        <v>32</v>
      </c>
      <c r="C175" s="429" t="s">
        <v>32</v>
      </c>
      <c r="D175" s="172">
        <v>16</v>
      </c>
      <c r="E175" s="173">
        <v>9</v>
      </c>
      <c r="F175" s="191">
        <v>56.3</v>
      </c>
      <c r="G175" s="172">
        <v>16</v>
      </c>
      <c r="H175" s="173">
        <v>9</v>
      </c>
      <c r="I175" s="191">
        <v>56.3</v>
      </c>
      <c r="J175" s="172">
        <v>19</v>
      </c>
      <c r="K175" s="173">
        <v>12</v>
      </c>
      <c r="L175" s="191">
        <v>63.2</v>
      </c>
      <c r="M175" s="172">
        <v>16</v>
      </c>
      <c r="N175" s="173">
        <v>9</v>
      </c>
      <c r="O175" s="191">
        <v>56.3</v>
      </c>
      <c r="P175" s="172">
        <v>10</v>
      </c>
      <c r="Q175" s="173">
        <v>4</v>
      </c>
      <c r="R175" s="191">
        <v>40</v>
      </c>
      <c r="S175" s="172">
        <v>10</v>
      </c>
      <c r="T175" s="173">
        <v>4</v>
      </c>
      <c r="U175" s="191">
        <v>40</v>
      </c>
      <c r="V175" s="172">
        <v>17</v>
      </c>
      <c r="W175" s="173">
        <v>11</v>
      </c>
      <c r="X175" s="191">
        <v>64.7</v>
      </c>
      <c r="Y175" s="172">
        <v>17</v>
      </c>
      <c r="Z175" s="173">
        <v>11</v>
      </c>
      <c r="AA175" s="191">
        <v>64.7</v>
      </c>
      <c r="AB175" s="172">
        <v>20</v>
      </c>
      <c r="AC175" s="173">
        <v>12</v>
      </c>
      <c r="AD175" s="191">
        <v>60</v>
      </c>
      <c r="AE175" s="172">
        <v>18</v>
      </c>
      <c r="AF175" s="173">
        <v>11</v>
      </c>
      <c r="AG175" s="191">
        <v>61.1</v>
      </c>
    </row>
    <row r="176" spans="1:33">
      <c r="A176" s="104"/>
      <c r="B176" s="58" t="s">
        <v>33</v>
      </c>
      <c r="C176" s="58" t="s">
        <v>33</v>
      </c>
      <c r="D176" s="169">
        <v>1</v>
      </c>
      <c r="E176" s="168">
        <v>0</v>
      </c>
      <c r="F176" s="192">
        <v>0</v>
      </c>
      <c r="G176" s="169">
        <v>1</v>
      </c>
      <c r="H176" s="168">
        <v>0</v>
      </c>
      <c r="I176" s="192">
        <v>0</v>
      </c>
      <c r="J176" s="169">
        <v>0</v>
      </c>
      <c r="K176" s="168">
        <v>0</v>
      </c>
      <c r="L176" s="192">
        <v>0</v>
      </c>
      <c r="M176" s="169">
        <v>0</v>
      </c>
      <c r="N176" s="168">
        <v>0</v>
      </c>
      <c r="O176" s="192">
        <v>0</v>
      </c>
      <c r="P176" s="169">
        <v>0</v>
      </c>
      <c r="Q176" s="168">
        <v>0</v>
      </c>
      <c r="R176" s="192">
        <v>0</v>
      </c>
      <c r="S176" s="169">
        <v>0</v>
      </c>
      <c r="T176" s="168">
        <v>0</v>
      </c>
      <c r="U176" s="192">
        <v>0</v>
      </c>
      <c r="V176" s="169">
        <v>1</v>
      </c>
      <c r="W176" s="168">
        <v>1</v>
      </c>
      <c r="X176" s="192">
        <v>100</v>
      </c>
      <c r="Y176" s="169">
        <v>1</v>
      </c>
      <c r="Z176" s="168">
        <v>1</v>
      </c>
      <c r="AA176" s="192">
        <v>100</v>
      </c>
      <c r="AB176" s="169">
        <v>2</v>
      </c>
      <c r="AC176" s="168">
        <v>2</v>
      </c>
      <c r="AD176" s="192">
        <v>100</v>
      </c>
      <c r="AE176" s="169">
        <v>1</v>
      </c>
      <c r="AF176" s="168">
        <v>1</v>
      </c>
      <c r="AG176" s="192">
        <v>100</v>
      </c>
    </row>
    <row r="177" spans="1:33">
      <c r="A177" s="104"/>
      <c r="B177" s="441" t="s">
        <v>179</v>
      </c>
      <c r="C177" s="58" t="s">
        <v>34</v>
      </c>
      <c r="D177" s="169">
        <v>7</v>
      </c>
      <c r="E177" s="168">
        <v>5</v>
      </c>
      <c r="F177" s="192">
        <v>71.400000000000006</v>
      </c>
      <c r="G177" s="169">
        <v>7</v>
      </c>
      <c r="H177" s="168">
        <v>5</v>
      </c>
      <c r="I177" s="192">
        <v>71.400000000000006</v>
      </c>
      <c r="J177" s="169">
        <v>3</v>
      </c>
      <c r="K177" s="168">
        <v>3</v>
      </c>
      <c r="L177" s="192">
        <v>100</v>
      </c>
      <c r="M177" s="169">
        <v>3</v>
      </c>
      <c r="N177" s="168">
        <v>3</v>
      </c>
      <c r="O177" s="192">
        <v>100</v>
      </c>
      <c r="P177" s="169">
        <v>3</v>
      </c>
      <c r="Q177" s="168">
        <v>2</v>
      </c>
      <c r="R177" s="192">
        <v>66.7</v>
      </c>
      <c r="S177" s="169">
        <v>3</v>
      </c>
      <c r="T177" s="168">
        <v>2</v>
      </c>
      <c r="U177" s="192">
        <v>66.7</v>
      </c>
      <c r="V177" s="169">
        <v>5</v>
      </c>
      <c r="W177" s="168">
        <v>5</v>
      </c>
      <c r="X177" s="192">
        <v>100</v>
      </c>
      <c r="Y177" s="169">
        <v>5</v>
      </c>
      <c r="Z177" s="168">
        <v>5</v>
      </c>
      <c r="AA177" s="192">
        <v>100</v>
      </c>
      <c r="AB177" s="169">
        <v>7</v>
      </c>
      <c r="AC177" s="168">
        <v>6</v>
      </c>
      <c r="AD177" s="192">
        <v>85.7</v>
      </c>
      <c r="AE177" s="169">
        <v>7</v>
      </c>
      <c r="AF177" s="168">
        <v>6</v>
      </c>
      <c r="AG177" s="192">
        <v>85.7</v>
      </c>
    </row>
    <row r="178" spans="1:33">
      <c r="A178" s="446"/>
      <c r="B178" s="443" t="s">
        <v>36</v>
      </c>
      <c r="C178" s="444"/>
      <c r="D178" s="170">
        <v>24</v>
      </c>
      <c r="E178" s="171">
        <v>14</v>
      </c>
      <c r="F178" s="193">
        <v>58.3</v>
      </c>
      <c r="G178" s="170">
        <v>19</v>
      </c>
      <c r="H178" s="171">
        <v>14</v>
      </c>
      <c r="I178" s="193">
        <v>73.7</v>
      </c>
      <c r="J178" s="170">
        <v>22</v>
      </c>
      <c r="K178" s="171">
        <v>15</v>
      </c>
      <c r="L178" s="193">
        <v>68.2</v>
      </c>
      <c r="M178" s="170">
        <v>17</v>
      </c>
      <c r="N178" s="171">
        <v>12</v>
      </c>
      <c r="O178" s="193">
        <v>70.599999999999994</v>
      </c>
      <c r="P178" s="170">
        <v>13</v>
      </c>
      <c r="Q178" s="171">
        <v>6</v>
      </c>
      <c r="R178" s="193">
        <v>46.2</v>
      </c>
      <c r="S178" s="170">
        <v>10</v>
      </c>
      <c r="T178" s="171">
        <v>6</v>
      </c>
      <c r="U178" s="193">
        <v>60</v>
      </c>
      <c r="V178" s="170">
        <v>23</v>
      </c>
      <c r="W178" s="171">
        <v>17</v>
      </c>
      <c r="X178" s="193">
        <v>73.900000000000006</v>
      </c>
      <c r="Y178" s="170">
        <v>17</v>
      </c>
      <c r="Z178" s="171">
        <v>16</v>
      </c>
      <c r="AA178" s="193">
        <v>94.1</v>
      </c>
      <c r="AB178" s="170">
        <v>29</v>
      </c>
      <c r="AC178" s="171">
        <v>20</v>
      </c>
      <c r="AD178" s="193">
        <v>69</v>
      </c>
      <c r="AE178" s="170">
        <v>18</v>
      </c>
      <c r="AF178" s="171">
        <v>17</v>
      </c>
      <c r="AG178" s="193">
        <v>94.4</v>
      </c>
    </row>
    <row r="179" spans="1:33">
      <c r="A179" s="104" t="s">
        <v>7</v>
      </c>
      <c r="B179" s="441" t="s">
        <v>37</v>
      </c>
      <c r="C179" s="58" t="s">
        <v>38</v>
      </c>
      <c r="D179" s="169">
        <v>2</v>
      </c>
      <c r="E179" s="168">
        <v>2</v>
      </c>
      <c r="F179" s="192">
        <v>100</v>
      </c>
      <c r="G179" s="169">
        <v>1</v>
      </c>
      <c r="H179" s="168">
        <v>1</v>
      </c>
      <c r="I179" s="192">
        <v>100</v>
      </c>
      <c r="J179" s="169">
        <v>3</v>
      </c>
      <c r="K179" s="168">
        <v>0</v>
      </c>
      <c r="L179" s="192">
        <v>0</v>
      </c>
      <c r="M179" s="169">
        <v>2</v>
      </c>
      <c r="N179" s="168">
        <v>0</v>
      </c>
      <c r="O179" s="192">
        <v>0</v>
      </c>
      <c r="P179" s="169">
        <v>6</v>
      </c>
      <c r="Q179" s="168">
        <v>1</v>
      </c>
      <c r="R179" s="192">
        <v>16.7</v>
      </c>
      <c r="S179" s="169">
        <v>3</v>
      </c>
      <c r="T179" s="168">
        <v>1</v>
      </c>
      <c r="U179" s="192">
        <v>33.299999999999997</v>
      </c>
      <c r="V179" s="169">
        <v>1</v>
      </c>
      <c r="W179" s="168">
        <v>1</v>
      </c>
      <c r="X179" s="192">
        <v>100</v>
      </c>
      <c r="Y179" s="169">
        <v>1</v>
      </c>
      <c r="Z179" s="168">
        <v>1</v>
      </c>
      <c r="AA179" s="192">
        <v>100</v>
      </c>
      <c r="AB179" s="169">
        <v>2</v>
      </c>
      <c r="AC179" s="168">
        <v>2</v>
      </c>
      <c r="AD179" s="192">
        <v>100</v>
      </c>
      <c r="AE179" s="169">
        <v>2</v>
      </c>
      <c r="AF179" s="168">
        <v>2</v>
      </c>
      <c r="AG179" s="192">
        <v>100</v>
      </c>
    </row>
    <row r="180" spans="1:33">
      <c r="A180" s="104"/>
      <c r="B180" s="441"/>
      <c r="C180" s="58" t="s">
        <v>39</v>
      </c>
      <c r="D180" s="169">
        <v>0</v>
      </c>
      <c r="E180" s="168">
        <v>0</v>
      </c>
      <c r="F180" s="192">
        <v>0</v>
      </c>
      <c r="G180" s="169">
        <v>0</v>
      </c>
      <c r="H180" s="168">
        <v>0</v>
      </c>
      <c r="I180" s="192">
        <v>0</v>
      </c>
      <c r="J180" s="169">
        <v>0</v>
      </c>
      <c r="K180" s="168">
        <v>0</v>
      </c>
      <c r="L180" s="192">
        <v>0</v>
      </c>
      <c r="M180" s="169">
        <v>0</v>
      </c>
      <c r="N180" s="168">
        <v>0</v>
      </c>
      <c r="O180" s="192">
        <v>0</v>
      </c>
      <c r="P180" s="169">
        <v>1</v>
      </c>
      <c r="Q180" s="168">
        <v>0</v>
      </c>
      <c r="R180" s="192">
        <v>0</v>
      </c>
      <c r="S180" s="169">
        <v>1</v>
      </c>
      <c r="T180" s="168">
        <v>0</v>
      </c>
      <c r="U180" s="192">
        <v>0</v>
      </c>
      <c r="V180" s="169">
        <v>0</v>
      </c>
      <c r="W180" s="168">
        <v>0</v>
      </c>
      <c r="X180" s="192">
        <v>0</v>
      </c>
      <c r="Y180" s="169">
        <v>0</v>
      </c>
      <c r="Z180" s="168">
        <v>0</v>
      </c>
      <c r="AA180" s="192">
        <v>0</v>
      </c>
      <c r="AB180" s="169">
        <v>0</v>
      </c>
      <c r="AC180" s="168">
        <v>0</v>
      </c>
      <c r="AD180" s="192">
        <v>0</v>
      </c>
      <c r="AE180" s="169">
        <v>0</v>
      </c>
      <c r="AF180" s="168">
        <v>0</v>
      </c>
      <c r="AG180" s="192">
        <v>0</v>
      </c>
    </row>
    <row r="181" spans="1:33">
      <c r="A181" s="104"/>
      <c r="B181" s="441"/>
      <c r="C181" s="58" t="s">
        <v>40</v>
      </c>
      <c r="D181" s="169">
        <v>1</v>
      </c>
      <c r="E181" s="168">
        <v>0</v>
      </c>
      <c r="F181" s="192">
        <v>0</v>
      </c>
      <c r="G181" s="169">
        <v>1</v>
      </c>
      <c r="H181" s="168">
        <v>0</v>
      </c>
      <c r="I181" s="192">
        <v>0</v>
      </c>
      <c r="J181" s="169">
        <v>1</v>
      </c>
      <c r="K181" s="168">
        <v>1</v>
      </c>
      <c r="L181" s="192">
        <v>100</v>
      </c>
      <c r="M181" s="169">
        <v>1</v>
      </c>
      <c r="N181" s="168">
        <v>1</v>
      </c>
      <c r="O181" s="192">
        <v>100</v>
      </c>
      <c r="P181" s="169">
        <v>0</v>
      </c>
      <c r="Q181" s="168">
        <v>0</v>
      </c>
      <c r="R181" s="192">
        <v>0</v>
      </c>
      <c r="S181" s="169">
        <v>0</v>
      </c>
      <c r="T181" s="168">
        <v>0</v>
      </c>
      <c r="U181" s="192">
        <v>0</v>
      </c>
      <c r="V181" s="169">
        <v>2</v>
      </c>
      <c r="W181" s="168">
        <v>1</v>
      </c>
      <c r="X181" s="192">
        <v>50</v>
      </c>
      <c r="Y181" s="169">
        <v>2</v>
      </c>
      <c r="Z181" s="168">
        <v>1</v>
      </c>
      <c r="AA181" s="192">
        <v>50</v>
      </c>
      <c r="AB181" s="169">
        <v>0</v>
      </c>
      <c r="AC181" s="168">
        <v>0</v>
      </c>
      <c r="AD181" s="192">
        <v>0</v>
      </c>
      <c r="AE181" s="169">
        <v>0</v>
      </c>
      <c r="AF181" s="168">
        <v>0</v>
      </c>
      <c r="AG181" s="192">
        <v>0</v>
      </c>
    </row>
    <row r="182" spans="1:33">
      <c r="A182" s="104"/>
      <c r="B182" s="441"/>
      <c r="C182" s="58" t="s">
        <v>36</v>
      </c>
      <c r="D182" s="169">
        <v>3</v>
      </c>
      <c r="E182" s="168">
        <v>2</v>
      </c>
      <c r="F182" s="192">
        <v>66.7</v>
      </c>
      <c r="G182" s="169">
        <v>2</v>
      </c>
      <c r="H182" s="168">
        <v>1</v>
      </c>
      <c r="I182" s="192">
        <v>50</v>
      </c>
      <c r="J182" s="169">
        <v>4</v>
      </c>
      <c r="K182" s="168">
        <v>1</v>
      </c>
      <c r="L182" s="192">
        <v>25</v>
      </c>
      <c r="M182" s="169">
        <v>3</v>
      </c>
      <c r="N182" s="168">
        <v>1</v>
      </c>
      <c r="O182" s="192">
        <v>33.299999999999997</v>
      </c>
      <c r="P182" s="169">
        <v>7</v>
      </c>
      <c r="Q182" s="168">
        <v>1</v>
      </c>
      <c r="R182" s="192">
        <v>14.3</v>
      </c>
      <c r="S182" s="169">
        <v>4</v>
      </c>
      <c r="T182" s="168">
        <v>1</v>
      </c>
      <c r="U182" s="192">
        <v>25</v>
      </c>
      <c r="V182" s="169">
        <v>3</v>
      </c>
      <c r="W182" s="168">
        <v>2</v>
      </c>
      <c r="X182" s="192">
        <v>66.7</v>
      </c>
      <c r="Y182" s="169">
        <v>2</v>
      </c>
      <c r="Z182" s="168">
        <v>2</v>
      </c>
      <c r="AA182" s="192">
        <v>100</v>
      </c>
      <c r="AB182" s="169">
        <v>2</v>
      </c>
      <c r="AC182" s="168">
        <v>2</v>
      </c>
      <c r="AD182" s="192">
        <v>100</v>
      </c>
      <c r="AE182" s="169">
        <v>2</v>
      </c>
      <c r="AF182" s="168">
        <v>2</v>
      </c>
      <c r="AG182" s="192">
        <v>100</v>
      </c>
    </row>
    <row r="183" spans="1:33">
      <c r="A183" s="104"/>
      <c r="B183" s="445" t="s">
        <v>492</v>
      </c>
      <c r="C183" s="440" t="s">
        <v>426</v>
      </c>
      <c r="D183" s="179">
        <v>0</v>
      </c>
      <c r="E183" s="178">
        <v>0</v>
      </c>
      <c r="F183" s="194">
        <v>0</v>
      </c>
      <c r="G183" s="179">
        <v>0</v>
      </c>
      <c r="H183" s="178">
        <v>0</v>
      </c>
      <c r="I183" s="194">
        <v>0</v>
      </c>
      <c r="J183" s="179">
        <v>0</v>
      </c>
      <c r="K183" s="178">
        <v>0</v>
      </c>
      <c r="L183" s="194">
        <v>0</v>
      </c>
      <c r="M183" s="179">
        <v>0</v>
      </c>
      <c r="N183" s="178">
        <v>0</v>
      </c>
      <c r="O183" s="194">
        <v>0</v>
      </c>
      <c r="P183" s="179">
        <v>2</v>
      </c>
      <c r="Q183" s="178">
        <v>0</v>
      </c>
      <c r="R183" s="194">
        <v>0</v>
      </c>
      <c r="S183" s="179">
        <v>2</v>
      </c>
      <c r="T183" s="178">
        <v>0</v>
      </c>
      <c r="U183" s="194">
        <v>0</v>
      </c>
      <c r="V183" s="179">
        <v>0</v>
      </c>
      <c r="W183" s="178">
        <v>0</v>
      </c>
      <c r="X183" s="194">
        <v>0</v>
      </c>
      <c r="Y183" s="179">
        <v>0</v>
      </c>
      <c r="Z183" s="178">
        <v>0</v>
      </c>
      <c r="AA183" s="194">
        <v>0</v>
      </c>
      <c r="AB183" s="179">
        <v>1</v>
      </c>
      <c r="AC183" s="178">
        <v>0</v>
      </c>
      <c r="AD183" s="194">
        <v>0</v>
      </c>
      <c r="AE183" s="179">
        <v>1</v>
      </c>
      <c r="AF183" s="178">
        <v>0</v>
      </c>
      <c r="AG183" s="194">
        <v>0</v>
      </c>
    </row>
    <row r="184" spans="1:33">
      <c r="A184" s="104"/>
      <c r="B184" s="441" t="s">
        <v>36</v>
      </c>
      <c r="C184" s="58"/>
      <c r="D184" s="169">
        <v>3</v>
      </c>
      <c r="E184" s="168">
        <v>2</v>
      </c>
      <c r="F184" s="192">
        <v>66.7</v>
      </c>
      <c r="G184" s="169">
        <v>2</v>
      </c>
      <c r="H184" s="168">
        <v>1</v>
      </c>
      <c r="I184" s="192">
        <v>50</v>
      </c>
      <c r="J184" s="169">
        <v>4</v>
      </c>
      <c r="K184" s="168">
        <v>1</v>
      </c>
      <c r="L184" s="192">
        <v>25</v>
      </c>
      <c r="M184" s="169">
        <v>3</v>
      </c>
      <c r="N184" s="168">
        <v>1</v>
      </c>
      <c r="O184" s="192">
        <v>33.299999999999997</v>
      </c>
      <c r="P184" s="169">
        <v>9</v>
      </c>
      <c r="Q184" s="168">
        <v>1</v>
      </c>
      <c r="R184" s="192">
        <v>11.1</v>
      </c>
      <c r="S184" s="169">
        <v>5</v>
      </c>
      <c r="T184" s="168">
        <v>1</v>
      </c>
      <c r="U184" s="192">
        <v>20</v>
      </c>
      <c r="V184" s="169">
        <v>3</v>
      </c>
      <c r="W184" s="168">
        <v>2</v>
      </c>
      <c r="X184" s="192">
        <v>66.7</v>
      </c>
      <c r="Y184" s="169">
        <v>2</v>
      </c>
      <c r="Z184" s="168">
        <v>2</v>
      </c>
      <c r="AA184" s="192">
        <v>100</v>
      </c>
      <c r="AB184" s="169">
        <v>3</v>
      </c>
      <c r="AC184" s="168">
        <v>2</v>
      </c>
      <c r="AD184" s="192">
        <v>66.7</v>
      </c>
      <c r="AE184" s="169">
        <v>2</v>
      </c>
      <c r="AF184" s="168">
        <v>2</v>
      </c>
      <c r="AG184" s="192">
        <v>100</v>
      </c>
    </row>
    <row r="185" spans="1:33">
      <c r="A185" s="447" t="s">
        <v>8</v>
      </c>
      <c r="B185" s="445" t="s">
        <v>41</v>
      </c>
      <c r="C185" s="440" t="s">
        <v>42</v>
      </c>
      <c r="D185" s="179">
        <v>2</v>
      </c>
      <c r="E185" s="178">
        <v>2</v>
      </c>
      <c r="F185" s="194">
        <v>100</v>
      </c>
      <c r="G185" s="179">
        <v>2</v>
      </c>
      <c r="H185" s="178">
        <v>2</v>
      </c>
      <c r="I185" s="194">
        <v>100</v>
      </c>
      <c r="J185" s="179">
        <v>0</v>
      </c>
      <c r="K185" s="178">
        <v>0</v>
      </c>
      <c r="L185" s="194">
        <v>0</v>
      </c>
      <c r="M185" s="179">
        <v>0</v>
      </c>
      <c r="N185" s="178">
        <v>0</v>
      </c>
      <c r="O185" s="194">
        <v>0</v>
      </c>
      <c r="P185" s="179">
        <v>0</v>
      </c>
      <c r="Q185" s="178">
        <v>0</v>
      </c>
      <c r="R185" s="194">
        <v>0</v>
      </c>
      <c r="S185" s="179">
        <v>0</v>
      </c>
      <c r="T185" s="178">
        <v>0</v>
      </c>
      <c r="U185" s="194">
        <v>0</v>
      </c>
      <c r="V185" s="179">
        <v>0</v>
      </c>
      <c r="W185" s="178">
        <v>0</v>
      </c>
      <c r="X185" s="194">
        <v>0</v>
      </c>
      <c r="Y185" s="179">
        <v>0</v>
      </c>
      <c r="Z185" s="178">
        <v>0</v>
      </c>
      <c r="AA185" s="194">
        <v>0</v>
      </c>
      <c r="AB185" s="179">
        <v>0</v>
      </c>
      <c r="AC185" s="178">
        <v>0</v>
      </c>
      <c r="AD185" s="194">
        <v>0</v>
      </c>
      <c r="AE185" s="179">
        <v>0</v>
      </c>
      <c r="AF185" s="178">
        <v>0</v>
      </c>
      <c r="AG185" s="194">
        <v>0</v>
      </c>
    </row>
    <row r="186" spans="1:33" ht="26.25">
      <c r="A186" s="447" t="s">
        <v>9</v>
      </c>
      <c r="B186" s="445" t="s">
        <v>180</v>
      </c>
      <c r="C186" s="440" t="s">
        <v>48</v>
      </c>
      <c r="D186" s="179">
        <v>1</v>
      </c>
      <c r="E186" s="178">
        <v>0</v>
      </c>
      <c r="F186" s="194">
        <v>0</v>
      </c>
      <c r="G186" s="179">
        <v>1</v>
      </c>
      <c r="H186" s="178">
        <v>0</v>
      </c>
      <c r="I186" s="194">
        <v>0</v>
      </c>
      <c r="J186" s="179">
        <v>0</v>
      </c>
      <c r="K186" s="178">
        <v>0</v>
      </c>
      <c r="L186" s="194">
        <v>0</v>
      </c>
      <c r="M186" s="179">
        <v>0</v>
      </c>
      <c r="N186" s="178">
        <v>0</v>
      </c>
      <c r="O186" s="194">
        <v>0</v>
      </c>
      <c r="P186" s="179">
        <v>0</v>
      </c>
      <c r="Q186" s="178">
        <v>0</v>
      </c>
      <c r="R186" s="194">
        <v>0</v>
      </c>
      <c r="S186" s="179">
        <v>0</v>
      </c>
      <c r="T186" s="178">
        <v>0</v>
      </c>
      <c r="U186" s="194">
        <v>0</v>
      </c>
      <c r="V186" s="179">
        <v>0</v>
      </c>
      <c r="W186" s="178">
        <v>0</v>
      </c>
      <c r="X186" s="194">
        <v>0</v>
      </c>
      <c r="Y186" s="179">
        <v>0</v>
      </c>
      <c r="Z186" s="178">
        <v>0</v>
      </c>
      <c r="AA186" s="194">
        <v>0</v>
      </c>
      <c r="AB186" s="179">
        <v>0</v>
      </c>
      <c r="AC186" s="178">
        <v>0</v>
      </c>
      <c r="AD186" s="194">
        <v>0</v>
      </c>
      <c r="AE186" s="179">
        <v>0</v>
      </c>
      <c r="AF186" s="178">
        <v>0</v>
      </c>
      <c r="AG186" s="194">
        <v>0</v>
      </c>
    </row>
    <row r="187" spans="1:33" ht="26.25">
      <c r="A187" s="104" t="s">
        <v>10</v>
      </c>
      <c r="B187" s="443" t="s">
        <v>50</v>
      </c>
      <c r="C187" s="444" t="s">
        <v>50</v>
      </c>
      <c r="D187" s="170">
        <v>4</v>
      </c>
      <c r="E187" s="171">
        <v>3</v>
      </c>
      <c r="F187" s="193">
        <v>75</v>
      </c>
      <c r="G187" s="170">
        <v>2</v>
      </c>
      <c r="H187" s="171">
        <v>1</v>
      </c>
      <c r="I187" s="193">
        <v>50</v>
      </c>
      <c r="J187" s="170">
        <v>2</v>
      </c>
      <c r="K187" s="171">
        <v>1</v>
      </c>
      <c r="L187" s="193">
        <v>50</v>
      </c>
      <c r="M187" s="170">
        <v>1</v>
      </c>
      <c r="N187" s="171">
        <v>1</v>
      </c>
      <c r="O187" s="193">
        <v>100</v>
      </c>
      <c r="P187" s="170">
        <v>0</v>
      </c>
      <c r="Q187" s="171">
        <v>0</v>
      </c>
      <c r="R187" s="193">
        <v>0</v>
      </c>
      <c r="S187" s="170">
        <v>0</v>
      </c>
      <c r="T187" s="171">
        <v>0</v>
      </c>
      <c r="U187" s="193">
        <v>0</v>
      </c>
      <c r="V187" s="170">
        <v>0</v>
      </c>
      <c r="W187" s="171">
        <v>0</v>
      </c>
      <c r="X187" s="193">
        <v>0</v>
      </c>
      <c r="Y187" s="170">
        <v>0</v>
      </c>
      <c r="Z187" s="171">
        <v>0</v>
      </c>
      <c r="AA187" s="193">
        <v>0</v>
      </c>
      <c r="AB187" s="170">
        <v>0</v>
      </c>
      <c r="AC187" s="171">
        <v>0</v>
      </c>
      <c r="AD187" s="193">
        <v>0</v>
      </c>
      <c r="AE187" s="170">
        <v>0</v>
      </c>
      <c r="AF187" s="171">
        <v>0</v>
      </c>
      <c r="AG187" s="193">
        <v>0</v>
      </c>
    </row>
    <row r="188" spans="1:33">
      <c r="A188" s="104"/>
      <c r="B188" s="443" t="s">
        <v>51</v>
      </c>
      <c r="C188" s="444" t="s">
        <v>51</v>
      </c>
      <c r="D188" s="170">
        <v>1</v>
      </c>
      <c r="E188" s="171">
        <v>0</v>
      </c>
      <c r="F188" s="193">
        <v>0</v>
      </c>
      <c r="G188" s="170">
        <v>1</v>
      </c>
      <c r="H188" s="171">
        <v>0</v>
      </c>
      <c r="I188" s="193">
        <v>0</v>
      </c>
      <c r="J188" s="170">
        <v>0</v>
      </c>
      <c r="K188" s="171">
        <v>0</v>
      </c>
      <c r="L188" s="193">
        <v>0</v>
      </c>
      <c r="M188" s="170">
        <v>0</v>
      </c>
      <c r="N188" s="171">
        <v>0</v>
      </c>
      <c r="O188" s="193">
        <v>0</v>
      </c>
      <c r="P188" s="170">
        <v>0</v>
      </c>
      <c r="Q188" s="171">
        <v>0</v>
      </c>
      <c r="R188" s="193">
        <v>0</v>
      </c>
      <c r="S188" s="170">
        <v>0</v>
      </c>
      <c r="T188" s="171">
        <v>0</v>
      </c>
      <c r="U188" s="193">
        <v>0</v>
      </c>
      <c r="V188" s="170">
        <v>0</v>
      </c>
      <c r="W188" s="171">
        <v>0</v>
      </c>
      <c r="X188" s="193">
        <v>0</v>
      </c>
      <c r="Y188" s="170">
        <v>0</v>
      </c>
      <c r="Z188" s="171">
        <v>0</v>
      </c>
      <c r="AA188" s="193">
        <v>0</v>
      </c>
      <c r="AB188" s="170">
        <v>0</v>
      </c>
      <c r="AC188" s="171">
        <v>0</v>
      </c>
      <c r="AD188" s="193">
        <v>0</v>
      </c>
      <c r="AE188" s="170">
        <v>0</v>
      </c>
      <c r="AF188" s="171">
        <v>0</v>
      </c>
      <c r="AG188" s="193">
        <v>0</v>
      </c>
    </row>
    <row r="189" spans="1:33">
      <c r="A189" s="104"/>
      <c r="B189" s="441" t="s">
        <v>182</v>
      </c>
      <c r="C189" s="58" t="s">
        <v>53</v>
      </c>
      <c r="D189" s="169">
        <v>0</v>
      </c>
      <c r="E189" s="168">
        <v>0</v>
      </c>
      <c r="F189" s="192">
        <v>0</v>
      </c>
      <c r="G189" s="169">
        <v>0</v>
      </c>
      <c r="H189" s="168">
        <v>0</v>
      </c>
      <c r="I189" s="192">
        <v>0</v>
      </c>
      <c r="J189" s="169">
        <v>0</v>
      </c>
      <c r="K189" s="168">
        <v>0</v>
      </c>
      <c r="L189" s="192">
        <v>0</v>
      </c>
      <c r="M189" s="169">
        <v>0</v>
      </c>
      <c r="N189" s="168">
        <v>0</v>
      </c>
      <c r="O189" s="192">
        <v>0</v>
      </c>
      <c r="P189" s="169">
        <v>1</v>
      </c>
      <c r="Q189" s="168">
        <v>0</v>
      </c>
      <c r="R189" s="192">
        <v>0</v>
      </c>
      <c r="S189" s="169">
        <v>1</v>
      </c>
      <c r="T189" s="168">
        <v>0</v>
      </c>
      <c r="U189" s="192">
        <v>0</v>
      </c>
      <c r="V189" s="169">
        <v>0</v>
      </c>
      <c r="W189" s="168">
        <v>0</v>
      </c>
      <c r="X189" s="192">
        <v>0</v>
      </c>
      <c r="Y189" s="169">
        <v>0</v>
      </c>
      <c r="Z189" s="168">
        <v>0</v>
      </c>
      <c r="AA189" s="192">
        <v>0</v>
      </c>
      <c r="AB189" s="169">
        <v>0</v>
      </c>
      <c r="AC189" s="168">
        <v>0</v>
      </c>
      <c r="AD189" s="192">
        <v>0</v>
      </c>
      <c r="AE189" s="169">
        <v>0</v>
      </c>
      <c r="AF189" s="168">
        <v>0</v>
      </c>
      <c r="AG189" s="192">
        <v>0</v>
      </c>
    </row>
    <row r="190" spans="1:33">
      <c r="A190" s="104"/>
      <c r="B190" s="445" t="s">
        <v>36</v>
      </c>
      <c r="C190" s="440"/>
      <c r="D190" s="179">
        <v>5</v>
      </c>
      <c r="E190" s="178">
        <v>3</v>
      </c>
      <c r="F190" s="194">
        <v>60</v>
      </c>
      <c r="G190" s="179">
        <v>2</v>
      </c>
      <c r="H190" s="178">
        <v>1</v>
      </c>
      <c r="I190" s="194">
        <v>50</v>
      </c>
      <c r="J190" s="179">
        <v>2</v>
      </c>
      <c r="K190" s="178">
        <v>1</v>
      </c>
      <c r="L190" s="194">
        <v>50</v>
      </c>
      <c r="M190" s="179">
        <v>1</v>
      </c>
      <c r="N190" s="178">
        <v>1</v>
      </c>
      <c r="O190" s="194">
        <v>100</v>
      </c>
      <c r="P190" s="179">
        <v>1</v>
      </c>
      <c r="Q190" s="178">
        <v>0</v>
      </c>
      <c r="R190" s="194">
        <v>0</v>
      </c>
      <c r="S190" s="179">
        <v>1</v>
      </c>
      <c r="T190" s="178">
        <v>0</v>
      </c>
      <c r="U190" s="194">
        <v>0</v>
      </c>
      <c r="V190" s="179">
        <v>0</v>
      </c>
      <c r="W190" s="178">
        <v>0</v>
      </c>
      <c r="X190" s="194">
        <v>0</v>
      </c>
      <c r="Y190" s="179">
        <v>0</v>
      </c>
      <c r="Z190" s="178">
        <v>0</v>
      </c>
      <c r="AA190" s="194">
        <v>0</v>
      </c>
      <c r="AB190" s="179">
        <v>0</v>
      </c>
      <c r="AC190" s="178">
        <v>0</v>
      </c>
      <c r="AD190" s="194">
        <v>0</v>
      </c>
      <c r="AE190" s="179">
        <v>0</v>
      </c>
      <c r="AF190" s="178">
        <v>0</v>
      </c>
      <c r="AG190" s="194">
        <v>0</v>
      </c>
    </row>
    <row r="191" spans="1:33">
      <c r="A191" s="447" t="s">
        <v>11</v>
      </c>
      <c r="B191" s="441" t="s">
        <v>54</v>
      </c>
      <c r="C191" s="58" t="s">
        <v>55</v>
      </c>
      <c r="D191" s="169">
        <v>1</v>
      </c>
      <c r="E191" s="168">
        <v>1</v>
      </c>
      <c r="F191" s="192">
        <v>100</v>
      </c>
      <c r="G191" s="169">
        <v>1</v>
      </c>
      <c r="H191" s="168">
        <v>1</v>
      </c>
      <c r="I191" s="192">
        <v>100</v>
      </c>
      <c r="J191" s="169">
        <v>0</v>
      </c>
      <c r="K191" s="168">
        <v>0</v>
      </c>
      <c r="L191" s="192">
        <v>0</v>
      </c>
      <c r="M191" s="169">
        <v>0</v>
      </c>
      <c r="N191" s="168">
        <v>0</v>
      </c>
      <c r="O191" s="192">
        <v>0</v>
      </c>
      <c r="P191" s="169">
        <v>4</v>
      </c>
      <c r="Q191" s="168">
        <v>1</v>
      </c>
      <c r="R191" s="192">
        <v>25</v>
      </c>
      <c r="S191" s="169">
        <v>4</v>
      </c>
      <c r="T191" s="168">
        <v>1</v>
      </c>
      <c r="U191" s="192">
        <v>25</v>
      </c>
      <c r="V191" s="169">
        <v>2</v>
      </c>
      <c r="W191" s="168">
        <v>0</v>
      </c>
      <c r="X191" s="192">
        <v>0</v>
      </c>
      <c r="Y191" s="169">
        <v>1</v>
      </c>
      <c r="Z191" s="168">
        <v>0</v>
      </c>
      <c r="AA191" s="192">
        <v>0</v>
      </c>
      <c r="AB191" s="169">
        <v>1</v>
      </c>
      <c r="AC191" s="168">
        <v>1</v>
      </c>
      <c r="AD191" s="192">
        <v>100</v>
      </c>
      <c r="AE191" s="169">
        <v>1</v>
      </c>
      <c r="AF191" s="168">
        <v>1</v>
      </c>
      <c r="AG191" s="192">
        <v>100</v>
      </c>
    </row>
    <row r="192" spans="1:33" ht="26.25">
      <c r="A192" s="447" t="s">
        <v>12</v>
      </c>
      <c r="B192" s="445"/>
      <c r="C192" s="440"/>
      <c r="D192" s="179">
        <v>1</v>
      </c>
      <c r="E192" s="178">
        <v>0</v>
      </c>
      <c r="F192" s="194">
        <v>0</v>
      </c>
      <c r="G192" s="179">
        <v>1</v>
      </c>
      <c r="H192" s="178">
        <v>0</v>
      </c>
      <c r="I192" s="194">
        <v>0</v>
      </c>
      <c r="J192" s="179">
        <v>1</v>
      </c>
      <c r="K192" s="178">
        <v>0</v>
      </c>
      <c r="L192" s="194">
        <v>0</v>
      </c>
      <c r="M192" s="179">
        <v>1</v>
      </c>
      <c r="N192" s="178">
        <v>0</v>
      </c>
      <c r="O192" s="194">
        <v>0</v>
      </c>
      <c r="P192" s="179">
        <v>5</v>
      </c>
      <c r="Q192" s="178">
        <v>0</v>
      </c>
      <c r="R192" s="194">
        <v>0</v>
      </c>
      <c r="S192" s="179">
        <v>3</v>
      </c>
      <c r="T192" s="178">
        <v>0</v>
      </c>
      <c r="U192" s="194">
        <v>0</v>
      </c>
      <c r="V192" s="179">
        <v>0</v>
      </c>
      <c r="W192" s="178">
        <v>0</v>
      </c>
      <c r="X192" s="194">
        <v>0</v>
      </c>
      <c r="Y192" s="179">
        <v>0</v>
      </c>
      <c r="Z192" s="178">
        <v>0</v>
      </c>
      <c r="AA192" s="194">
        <v>0</v>
      </c>
      <c r="AB192" s="179">
        <v>3</v>
      </c>
      <c r="AC192" s="178">
        <v>1</v>
      </c>
      <c r="AD192" s="194">
        <v>33.299999999999997</v>
      </c>
      <c r="AE192" s="179">
        <v>1</v>
      </c>
      <c r="AF192" s="178">
        <v>1</v>
      </c>
      <c r="AG192" s="194">
        <v>100</v>
      </c>
    </row>
    <row r="193" spans="1:33">
      <c r="A193" s="104" t="s">
        <v>13</v>
      </c>
      <c r="B193" s="441" t="s">
        <v>183</v>
      </c>
      <c r="C193" s="58" t="s">
        <v>58</v>
      </c>
      <c r="D193" s="169">
        <v>0</v>
      </c>
      <c r="E193" s="168">
        <v>0</v>
      </c>
      <c r="F193" s="192">
        <v>0</v>
      </c>
      <c r="G193" s="169">
        <v>0</v>
      </c>
      <c r="H193" s="168">
        <v>0</v>
      </c>
      <c r="I193" s="192">
        <v>0</v>
      </c>
      <c r="J193" s="169">
        <v>1</v>
      </c>
      <c r="K193" s="168">
        <v>0</v>
      </c>
      <c r="L193" s="192">
        <v>0</v>
      </c>
      <c r="M193" s="169">
        <v>1</v>
      </c>
      <c r="N193" s="168">
        <v>0</v>
      </c>
      <c r="O193" s="192">
        <v>0</v>
      </c>
      <c r="P193" s="169">
        <v>2</v>
      </c>
      <c r="Q193" s="168">
        <v>2</v>
      </c>
      <c r="R193" s="192">
        <v>100</v>
      </c>
      <c r="S193" s="169">
        <v>2</v>
      </c>
      <c r="T193" s="168">
        <v>2</v>
      </c>
      <c r="U193" s="192">
        <v>100</v>
      </c>
      <c r="V193" s="169">
        <v>0</v>
      </c>
      <c r="W193" s="168">
        <v>0</v>
      </c>
      <c r="X193" s="192">
        <v>0</v>
      </c>
      <c r="Y193" s="169">
        <v>0</v>
      </c>
      <c r="Z193" s="168">
        <v>0</v>
      </c>
      <c r="AA193" s="192">
        <v>0</v>
      </c>
      <c r="AB193" s="169">
        <v>0</v>
      </c>
      <c r="AC193" s="168">
        <v>0</v>
      </c>
      <c r="AD193" s="192">
        <v>0</v>
      </c>
      <c r="AE193" s="169">
        <v>0</v>
      </c>
      <c r="AF193" s="168">
        <v>0</v>
      </c>
      <c r="AG193" s="192">
        <v>0</v>
      </c>
    </row>
    <row r="194" spans="1:33">
      <c r="A194" s="104"/>
      <c r="B194" s="441"/>
      <c r="C194" s="58" t="s">
        <v>59</v>
      </c>
      <c r="D194" s="169">
        <v>1</v>
      </c>
      <c r="E194" s="168">
        <v>0</v>
      </c>
      <c r="F194" s="192">
        <v>0</v>
      </c>
      <c r="G194" s="169">
        <v>1</v>
      </c>
      <c r="H194" s="168">
        <v>0</v>
      </c>
      <c r="I194" s="192">
        <v>0</v>
      </c>
      <c r="J194" s="169">
        <v>0</v>
      </c>
      <c r="K194" s="168">
        <v>0</v>
      </c>
      <c r="L194" s="192">
        <v>0</v>
      </c>
      <c r="M194" s="169">
        <v>0</v>
      </c>
      <c r="N194" s="168">
        <v>0</v>
      </c>
      <c r="O194" s="192">
        <v>0</v>
      </c>
      <c r="P194" s="169">
        <v>0</v>
      </c>
      <c r="Q194" s="168">
        <v>0</v>
      </c>
      <c r="R194" s="192">
        <v>0</v>
      </c>
      <c r="S194" s="169">
        <v>0</v>
      </c>
      <c r="T194" s="168">
        <v>0</v>
      </c>
      <c r="U194" s="192">
        <v>0</v>
      </c>
      <c r="V194" s="169">
        <v>0</v>
      </c>
      <c r="W194" s="168">
        <v>0</v>
      </c>
      <c r="X194" s="192">
        <v>0</v>
      </c>
      <c r="Y194" s="169">
        <v>0</v>
      </c>
      <c r="Z194" s="168">
        <v>0</v>
      </c>
      <c r="AA194" s="192">
        <v>0</v>
      </c>
      <c r="AB194" s="169">
        <v>0</v>
      </c>
      <c r="AC194" s="168">
        <v>0</v>
      </c>
      <c r="AD194" s="192">
        <v>0</v>
      </c>
      <c r="AE194" s="169">
        <v>0</v>
      </c>
      <c r="AF194" s="168">
        <v>0</v>
      </c>
      <c r="AG194" s="192">
        <v>0</v>
      </c>
    </row>
    <row r="195" spans="1:33">
      <c r="A195" s="104"/>
      <c r="B195" s="441"/>
      <c r="C195" s="58" t="s">
        <v>36</v>
      </c>
      <c r="D195" s="169">
        <v>1</v>
      </c>
      <c r="E195" s="168">
        <v>0</v>
      </c>
      <c r="F195" s="192">
        <v>0</v>
      </c>
      <c r="G195" s="169">
        <v>1</v>
      </c>
      <c r="H195" s="168">
        <v>0</v>
      </c>
      <c r="I195" s="192">
        <v>0</v>
      </c>
      <c r="J195" s="169">
        <v>1</v>
      </c>
      <c r="K195" s="168">
        <v>0</v>
      </c>
      <c r="L195" s="192">
        <v>0</v>
      </c>
      <c r="M195" s="169">
        <v>1</v>
      </c>
      <c r="N195" s="168">
        <v>0</v>
      </c>
      <c r="O195" s="192">
        <v>0</v>
      </c>
      <c r="P195" s="169">
        <v>2</v>
      </c>
      <c r="Q195" s="168">
        <v>2</v>
      </c>
      <c r="R195" s="192">
        <v>100</v>
      </c>
      <c r="S195" s="169">
        <v>2</v>
      </c>
      <c r="T195" s="168">
        <v>2</v>
      </c>
      <c r="U195" s="192">
        <v>100</v>
      </c>
      <c r="V195" s="169">
        <v>0</v>
      </c>
      <c r="W195" s="168">
        <v>0</v>
      </c>
      <c r="X195" s="192">
        <v>0</v>
      </c>
      <c r="Y195" s="169">
        <v>0</v>
      </c>
      <c r="Z195" s="168">
        <v>0</v>
      </c>
      <c r="AA195" s="192">
        <v>0</v>
      </c>
      <c r="AB195" s="169">
        <v>0</v>
      </c>
      <c r="AC195" s="168">
        <v>0</v>
      </c>
      <c r="AD195" s="192">
        <v>0</v>
      </c>
      <c r="AE195" s="169">
        <v>0</v>
      </c>
      <c r="AF195" s="168">
        <v>0</v>
      </c>
      <c r="AG195" s="192">
        <v>0</v>
      </c>
    </row>
    <row r="196" spans="1:33">
      <c r="A196" s="104"/>
      <c r="B196" s="442" t="s">
        <v>60</v>
      </c>
      <c r="C196" s="429" t="s">
        <v>61</v>
      </c>
      <c r="D196" s="172">
        <v>0</v>
      </c>
      <c r="E196" s="173">
        <v>0</v>
      </c>
      <c r="F196" s="191">
        <v>0</v>
      </c>
      <c r="G196" s="172">
        <v>0</v>
      </c>
      <c r="H196" s="173">
        <v>0</v>
      </c>
      <c r="I196" s="191">
        <v>0</v>
      </c>
      <c r="J196" s="172">
        <v>0</v>
      </c>
      <c r="K196" s="173">
        <v>0</v>
      </c>
      <c r="L196" s="191">
        <v>0</v>
      </c>
      <c r="M196" s="172">
        <v>0</v>
      </c>
      <c r="N196" s="173">
        <v>0</v>
      </c>
      <c r="O196" s="191">
        <v>0</v>
      </c>
      <c r="P196" s="172">
        <v>0</v>
      </c>
      <c r="Q196" s="173">
        <v>0</v>
      </c>
      <c r="R196" s="191">
        <v>0</v>
      </c>
      <c r="S196" s="172">
        <v>0</v>
      </c>
      <c r="T196" s="173">
        <v>0</v>
      </c>
      <c r="U196" s="191">
        <v>0</v>
      </c>
      <c r="V196" s="172">
        <v>0</v>
      </c>
      <c r="W196" s="173">
        <v>0</v>
      </c>
      <c r="X196" s="191">
        <v>0</v>
      </c>
      <c r="Y196" s="172">
        <v>0</v>
      </c>
      <c r="Z196" s="173">
        <v>0</v>
      </c>
      <c r="AA196" s="191">
        <v>0</v>
      </c>
      <c r="AB196" s="172">
        <v>1</v>
      </c>
      <c r="AC196" s="173">
        <v>1</v>
      </c>
      <c r="AD196" s="191">
        <v>100</v>
      </c>
      <c r="AE196" s="172">
        <v>1</v>
      </c>
      <c r="AF196" s="173">
        <v>1</v>
      </c>
      <c r="AG196" s="191">
        <v>100</v>
      </c>
    </row>
    <row r="197" spans="1:33">
      <c r="A197" s="104"/>
      <c r="B197" s="441"/>
      <c r="C197" s="58" t="s">
        <v>292</v>
      </c>
      <c r="D197" s="169">
        <v>0</v>
      </c>
      <c r="E197" s="168">
        <v>0</v>
      </c>
      <c r="F197" s="192">
        <v>0</v>
      </c>
      <c r="G197" s="169">
        <v>0</v>
      </c>
      <c r="H197" s="168">
        <v>0</v>
      </c>
      <c r="I197" s="192">
        <v>0</v>
      </c>
      <c r="J197" s="169">
        <v>0</v>
      </c>
      <c r="K197" s="168">
        <v>0</v>
      </c>
      <c r="L197" s="192">
        <v>0</v>
      </c>
      <c r="M197" s="169">
        <v>0</v>
      </c>
      <c r="N197" s="168">
        <v>0</v>
      </c>
      <c r="O197" s="192">
        <v>0</v>
      </c>
      <c r="P197" s="169">
        <v>3</v>
      </c>
      <c r="Q197" s="168">
        <v>0</v>
      </c>
      <c r="R197" s="192">
        <v>0</v>
      </c>
      <c r="S197" s="169">
        <v>2</v>
      </c>
      <c r="T197" s="168">
        <v>0</v>
      </c>
      <c r="U197" s="192">
        <v>0</v>
      </c>
      <c r="V197" s="169">
        <v>0</v>
      </c>
      <c r="W197" s="168">
        <v>0</v>
      </c>
      <c r="X197" s="192">
        <v>0</v>
      </c>
      <c r="Y197" s="169">
        <v>0</v>
      </c>
      <c r="Z197" s="168">
        <v>0</v>
      </c>
      <c r="AA197" s="192">
        <v>0</v>
      </c>
      <c r="AB197" s="169">
        <v>2</v>
      </c>
      <c r="AC197" s="168">
        <v>0</v>
      </c>
      <c r="AD197" s="192">
        <v>0</v>
      </c>
      <c r="AE197" s="169">
        <v>1</v>
      </c>
      <c r="AF197" s="168">
        <v>0</v>
      </c>
      <c r="AG197" s="192">
        <v>0</v>
      </c>
    </row>
    <row r="198" spans="1:33">
      <c r="A198" s="104"/>
      <c r="B198" s="443"/>
      <c r="C198" s="444" t="s">
        <v>36</v>
      </c>
      <c r="D198" s="170">
        <v>0</v>
      </c>
      <c r="E198" s="171">
        <v>0</v>
      </c>
      <c r="F198" s="193">
        <v>0</v>
      </c>
      <c r="G198" s="170">
        <v>0</v>
      </c>
      <c r="H198" s="171">
        <v>0</v>
      </c>
      <c r="I198" s="193">
        <v>0</v>
      </c>
      <c r="J198" s="170">
        <v>0</v>
      </c>
      <c r="K198" s="171">
        <v>0</v>
      </c>
      <c r="L198" s="193">
        <v>0</v>
      </c>
      <c r="M198" s="170">
        <v>0</v>
      </c>
      <c r="N198" s="171">
        <v>0</v>
      </c>
      <c r="O198" s="193">
        <v>0</v>
      </c>
      <c r="P198" s="170">
        <v>3</v>
      </c>
      <c r="Q198" s="171">
        <v>0</v>
      </c>
      <c r="R198" s="193">
        <v>0</v>
      </c>
      <c r="S198" s="170">
        <v>2</v>
      </c>
      <c r="T198" s="171">
        <v>0</v>
      </c>
      <c r="U198" s="193">
        <v>0</v>
      </c>
      <c r="V198" s="170">
        <v>0</v>
      </c>
      <c r="W198" s="171">
        <v>0</v>
      </c>
      <c r="X198" s="193">
        <v>0</v>
      </c>
      <c r="Y198" s="170">
        <v>0</v>
      </c>
      <c r="Z198" s="171">
        <v>0</v>
      </c>
      <c r="AA198" s="193">
        <v>0</v>
      </c>
      <c r="AB198" s="170">
        <v>3</v>
      </c>
      <c r="AC198" s="171">
        <v>1</v>
      </c>
      <c r="AD198" s="193">
        <v>33.299999999999997</v>
      </c>
      <c r="AE198" s="170">
        <v>2</v>
      </c>
      <c r="AF198" s="171">
        <v>1</v>
      </c>
      <c r="AG198" s="193">
        <v>50</v>
      </c>
    </row>
    <row r="199" spans="1:33">
      <c r="A199" s="104"/>
      <c r="B199" s="441" t="s">
        <v>64</v>
      </c>
      <c r="C199" s="58" t="s">
        <v>64</v>
      </c>
      <c r="D199" s="169">
        <v>0</v>
      </c>
      <c r="E199" s="168">
        <v>0</v>
      </c>
      <c r="F199" s="192">
        <v>0</v>
      </c>
      <c r="G199" s="169">
        <v>0</v>
      </c>
      <c r="H199" s="168">
        <v>0</v>
      </c>
      <c r="I199" s="192">
        <v>0</v>
      </c>
      <c r="J199" s="169">
        <v>0</v>
      </c>
      <c r="K199" s="168">
        <v>0</v>
      </c>
      <c r="L199" s="192">
        <v>0</v>
      </c>
      <c r="M199" s="169">
        <v>0</v>
      </c>
      <c r="N199" s="168">
        <v>0</v>
      </c>
      <c r="O199" s="192">
        <v>0</v>
      </c>
      <c r="P199" s="169">
        <v>1</v>
      </c>
      <c r="Q199" s="168">
        <v>0</v>
      </c>
      <c r="R199" s="192">
        <v>0</v>
      </c>
      <c r="S199" s="169">
        <v>1</v>
      </c>
      <c r="T199" s="168">
        <v>0</v>
      </c>
      <c r="U199" s="192">
        <v>0</v>
      </c>
      <c r="V199" s="169">
        <v>0</v>
      </c>
      <c r="W199" s="168">
        <v>0</v>
      </c>
      <c r="X199" s="192">
        <v>0</v>
      </c>
      <c r="Y199" s="169">
        <v>0</v>
      </c>
      <c r="Z199" s="168">
        <v>0</v>
      </c>
      <c r="AA199" s="192">
        <v>0</v>
      </c>
      <c r="AB199" s="169">
        <v>1</v>
      </c>
      <c r="AC199" s="168">
        <v>0</v>
      </c>
      <c r="AD199" s="192">
        <v>0</v>
      </c>
      <c r="AE199" s="169">
        <v>1</v>
      </c>
      <c r="AF199" s="168">
        <v>0</v>
      </c>
      <c r="AG199" s="192">
        <v>0</v>
      </c>
    </row>
    <row r="200" spans="1:33">
      <c r="A200" s="446"/>
      <c r="B200" s="445" t="s">
        <v>36</v>
      </c>
      <c r="C200" s="440"/>
      <c r="D200" s="179">
        <v>1</v>
      </c>
      <c r="E200" s="178">
        <v>0</v>
      </c>
      <c r="F200" s="194">
        <v>0</v>
      </c>
      <c r="G200" s="179">
        <v>1</v>
      </c>
      <c r="H200" s="178">
        <v>0</v>
      </c>
      <c r="I200" s="194">
        <v>0</v>
      </c>
      <c r="J200" s="179">
        <v>1</v>
      </c>
      <c r="K200" s="178">
        <v>0</v>
      </c>
      <c r="L200" s="194">
        <v>0</v>
      </c>
      <c r="M200" s="179">
        <v>1</v>
      </c>
      <c r="N200" s="178">
        <v>0</v>
      </c>
      <c r="O200" s="194">
        <v>0</v>
      </c>
      <c r="P200" s="179">
        <v>6</v>
      </c>
      <c r="Q200" s="178">
        <v>2</v>
      </c>
      <c r="R200" s="194">
        <v>33.299999999999997</v>
      </c>
      <c r="S200" s="179">
        <v>4</v>
      </c>
      <c r="T200" s="178">
        <v>2</v>
      </c>
      <c r="U200" s="194">
        <v>50</v>
      </c>
      <c r="V200" s="179">
        <v>0</v>
      </c>
      <c r="W200" s="178">
        <v>0</v>
      </c>
      <c r="X200" s="194">
        <v>0</v>
      </c>
      <c r="Y200" s="179">
        <v>0</v>
      </c>
      <c r="Z200" s="178">
        <v>0</v>
      </c>
      <c r="AA200" s="194">
        <v>0</v>
      </c>
      <c r="AB200" s="179">
        <v>4</v>
      </c>
      <c r="AC200" s="178">
        <v>1</v>
      </c>
      <c r="AD200" s="194">
        <v>25</v>
      </c>
      <c r="AE200" s="179">
        <v>2</v>
      </c>
      <c r="AF200" s="178">
        <v>1</v>
      </c>
      <c r="AG200" s="194">
        <v>50</v>
      </c>
    </row>
    <row r="201" spans="1:33">
      <c r="A201" s="447" t="s">
        <v>14</v>
      </c>
      <c r="B201" s="445" t="s">
        <v>184</v>
      </c>
      <c r="C201" s="440" t="s">
        <v>72</v>
      </c>
      <c r="D201" s="179">
        <v>0</v>
      </c>
      <c r="E201" s="178">
        <v>0</v>
      </c>
      <c r="F201" s="194">
        <v>0</v>
      </c>
      <c r="G201" s="179">
        <v>0</v>
      </c>
      <c r="H201" s="178">
        <v>0</v>
      </c>
      <c r="I201" s="194">
        <v>0</v>
      </c>
      <c r="J201" s="179">
        <v>0</v>
      </c>
      <c r="K201" s="178">
        <v>0</v>
      </c>
      <c r="L201" s="194">
        <v>0</v>
      </c>
      <c r="M201" s="179">
        <v>0</v>
      </c>
      <c r="N201" s="178">
        <v>0</v>
      </c>
      <c r="O201" s="194">
        <v>0</v>
      </c>
      <c r="P201" s="179">
        <v>0</v>
      </c>
      <c r="Q201" s="178">
        <v>0</v>
      </c>
      <c r="R201" s="194">
        <v>0</v>
      </c>
      <c r="S201" s="179">
        <v>0</v>
      </c>
      <c r="T201" s="178">
        <v>0</v>
      </c>
      <c r="U201" s="194">
        <v>0</v>
      </c>
      <c r="V201" s="179">
        <v>0</v>
      </c>
      <c r="W201" s="178">
        <v>0</v>
      </c>
      <c r="X201" s="194">
        <v>0</v>
      </c>
      <c r="Y201" s="179">
        <v>0</v>
      </c>
      <c r="Z201" s="178">
        <v>0</v>
      </c>
      <c r="AA201" s="194">
        <v>0</v>
      </c>
      <c r="AB201" s="179">
        <v>1</v>
      </c>
      <c r="AC201" s="178">
        <v>1</v>
      </c>
      <c r="AD201" s="194">
        <v>100</v>
      </c>
      <c r="AE201" s="179">
        <v>1</v>
      </c>
      <c r="AF201" s="178">
        <v>1</v>
      </c>
      <c r="AG201" s="194">
        <v>100</v>
      </c>
    </row>
    <row r="202" spans="1:33">
      <c r="A202" s="104" t="s">
        <v>15</v>
      </c>
      <c r="B202" s="441" t="s">
        <v>175</v>
      </c>
      <c r="C202" s="58" t="s">
        <v>81</v>
      </c>
      <c r="D202" s="169">
        <v>1</v>
      </c>
      <c r="E202" s="168">
        <v>1</v>
      </c>
      <c r="F202" s="192">
        <v>100</v>
      </c>
      <c r="G202" s="169">
        <v>1</v>
      </c>
      <c r="H202" s="168">
        <v>1</v>
      </c>
      <c r="I202" s="192">
        <v>100</v>
      </c>
      <c r="J202" s="169">
        <v>0</v>
      </c>
      <c r="K202" s="168">
        <v>0</v>
      </c>
      <c r="L202" s="192">
        <v>0</v>
      </c>
      <c r="M202" s="169">
        <v>0</v>
      </c>
      <c r="N202" s="168">
        <v>0</v>
      </c>
      <c r="O202" s="192">
        <v>0</v>
      </c>
      <c r="P202" s="169">
        <v>0</v>
      </c>
      <c r="Q202" s="168">
        <v>0</v>
      </c>
      <c r="R202" s="192">
        <v>0</v>
      </c>
      <c r="S202" s="169">
        <v>0</v>
      </c>
      <c r="T202" s="168">
        <v>0</v>
      </c>
      <c r="U202" s="192">
        <v>0</v>
      </c>
      <c r="V202" s="169">
        <v>0</v>
      </c>
      <c r="W202" s="168">
        <v>0</v>
      </c>
      <c r="X202" s="192">
        <v>0</v>
      </c>
      <c r="Y202" s="169">
        <v>0</v>
      </c>
      <c r="Z202" s="168">
        <v>0</v>
      </c>
      <c r="AA202" s="192">
        <v>0</v>
      </c>
      <c r="AB202" s="169">
        <v>0</v>
      </c>
      <c r="AC202" s="168">
        <v>0</v>
      </c>
      <c r="AD202" s="192">
        <v>0</v>
      </c>
      <c r="AE202" s="169">
        <v>0</v>
      </c>
      <c r="AF202" s="168">
        <v>0</v>
      </c>
      <c r="AG202" s="192">
        <v>0</v>
      </c>
    </row>
    <row r="203" spans="1:33">
      <c r="A203" s="104"/>
      <c r="B203" s="441" t="s">
        <v>82</v>
      </c>
      <c r="C203" s="58" t="s">
        <v>83</v>
      </c>
      <c r="D203" s="169">
        <v>0</v>
      </c>
      <c r="E203" s="168">
        <v>0</v>
      </c>
      <c r="F203" s="192">
        <v>0</v>
      </c>
      <c r="G203" s="169">
        <v>0</v>
      </c>
      <c r="H203" s="168">
        <v>0</v>
      </c>
      <c r="I203" s="192">
        <v>0</v>
      </c>
      <c r="J203" s="169">
        <v>0</v>
      </c>
      <c r="K203" s="168">
        <v>0</v>
      </c>
      <c r="L203" s="192">
        <v>0</v>
      </c>
      <c r="M203" s="169">
        <v>0</v>
      </c>
      <c r="N203" s="168">
        <v>0</v>
      </c>
      <c r="O203" s="192">
        <v>0</v>
      </c>
      <c r="P203" s="169">
        <v>0</v>
      </c>
      <c r="Q203" s="168">
        <v>0</v>
      </c>
      <c r="R203" s="192">
        <v>0</v>
      </c>
      <c r="S203" s="169">
        <v>0</v>
      </c>
      <c r="T203" s="168">
        <v>0</v>
      </c>
      <c r="U203" s="192">
        <v>0</v>
      </c>
      <c r="V203" s="169">
        <v>1</v>
      </c>
      <c r="W203" s="168">
        <v>0</v>
      </c>
      <c r="X203" s="192">
        <v>0</v>
      </c>
      <c r="Y203" s="169">
        <v>1</v>
      </c>
      <c r="Z203" s="168">
        <v>0</v>
      </c>
      <c r="AA203" s="192">
        <v>0</v>
      </c>
      <c r="AB203" s="169">
        <v>0</v>
      </c>
      <c r="AC203" s="168">
        <v>0</v>
      </c>
      <c r="AD203" s="192">
        <v>0</v>
      </c>
      <c r="AE203" s="169">
        <v>0</v>
      </c>
      <c r="AF203" s="168">
        <v>0</v>
      </c>
      <c r="AG203" s="192">
        <v>0</v>
      </c>
    </row>
    <row r="204" spans="1:33">
      <c r="A204" s="446"/>
      <c r="B204" s="445" t="s">
        <v>36</v>
      </c>
      <c r="C204" s="440"/>
      <c r="D204" s="179">
        <v>1</v>
      </c>
      <c r="E204" s="178">
        <v>1</v>
      </c>
      <c r="F204" s="194">
        <v>100</v>
      </c>
      <c r="G204" s="179">
        <v>1</v>
      </c>
      <c r="H204" s="178">
        <v>1</v>
      </c>
      <c r="I204" s="194">
        <v>100</v>
      </c>
      <c r="J204" s="179">
        <v>0</v>
      </c>
      <c r="K204" s="178">
        <v>0</v>
      </c>
      <c r="L204" s="194">
        <v>0</v>
      </c>
      <c r="M204" s="179">
        <v>0</v>
      </c>
      <c r="N204" s="178">
        <v>0</v>
      </c>
      <c r="O204" s="194">
        <v>0</v>
      </c>
      <c r="P204" s="179">
        <v>0</v>
      </c>
      <c r="Q204" s="178">
        <v>0</v>
      </c>
      <c r="R204" s="194">
        <v>0</v>
      </c>
      <c r="S204" s="179">
        <v>0</v>
      </c>
      <c r="T204" s="178">
        <v>0</v>
      </c>
      <c r="U204" s="194">
        <v>0</v>
      </c>
      <c r="V204" s="179">
        <v>1</v>
      </c>
      <c r="W204" s="178">
        <v>0</v>
      </c>
      <c r="X204" s="194">
        <v>0</v>
      </c>
      <c r="Y204" s="179">
        <v>1</v>
      </c>
      <c r="Z204" s="178">
        <v>0</v>
      </c>
      <c r="AA204" s="194">
        <v>0</v>
      </c>
      <c r="AB204" s="179">
        <v>0</v>
      </c>
      <c r="AC204" s="178">
        <v>0</v>
      </c>
      <c r="AD204" s="194">
        <v>0</v>
      </c>
      <c r="AE204" s="179">
        <v>0</v>
      </c>
      <c r="AF204" s="178">
        <v>0</v>
      </c>
      <c r="AG204" s="194">
        <v>0</v>
      </c>
    </row>
    <row r="205" spans="1:33" ht="26.25">
      <c r="A205" s="104" t="s">
        <v>16</v>
      </c>
      <c r="B205" s="441" t="s">
        <v>186</v>
      </c>
      <c r="C205" s="58" t="s">
        <v>190</v>
      </c>
      <c r="D205" s="169">
        <v>0</v>
      </c>
      <c r="E205" s="168">
        <v>0</v>
      </c>
      <c r="F205" s="192">
        <v>0</v>
      </c>
      <c r="G205" s="169">
        <v>0</v>
      </c>
      <c r="H205" s="168">
        <v>0</v>
      </c>
      <c r="I205" s="192">
        <v>0</v>
      </c>
      <c r="J205" s="169">
        <v>3</v>
      </c>
      <c r="K205" s="168">
        <v>2</v>
      </c>
      <c r="L205" s="192">
        <v>66.7</v>
      </c>
      <c r="M205" s="169">
        <v>1</v>
      </c>
      <c r="N205" s="168">
        <v>1</v>
      </c>
      <c r="O205" s="192">
        <v>100</v>
      </c>
      <c r="P205" s="169">
        <v>1</v>
      </c>
      <c r="Q205" s="168">
        <v>0</v>
      </c>
      <c r="R205" s="192">
        <v>0</v>
      </c>
      <c r="S205" s="169">
        <v>1</v>
      </c>
      <c r="T205" s="168">
        <v>0</v>
      </c>
      <c r="U205" s="192">
        <v>0</v>
      </c>
      <c r="V205" s="169">
        <v>0</v>
      </c>
      <c r="W205" s="168">
        <v>0</v>
      </c>
      <c r="X205" s="192">
        <v>0</v>
      </c>
      <c r="Y205" s="169">
        <v>0</v>
      </c>
      <c r="Z205" s="168">
        <v>0</v>
      </c>
      <c r="AA205" s="192">
        <v>0</v>
      </c>
      <c r="AB205" s="169">
        <v>1</v>
      </c>
      <c r="AC205" s="168">
        <v>1</v>
      </c>
      <c r="AD205" s="192">
        <v>100</v>
      </c>
      <c r="AE205" s="169">
        <v>1</v>
      </c>
      <c r="AF205" s="168">
        <v>1</v>
      </c>
      <c r="AG205" s="192">
        <v>100</v>
      </c>
    </row>
    <row r="206" spans="1:33">
      <c r="A206" s="104" t="s">
        <v>17</v>
      </c>
      <c r="B206" s="442" t="s">
        <v>89</v>
      </c>
      <c r="C206" s="429" t="s">
        <v>90</v>
      </c>
      <c r="D206" s="172">
        <v>0</v>
      </c>
      <c r="E206" s="173">
        <v>0</v>
      </c>
      <c r="F206" s="191">
        <v>0</v>
      </c>
      <c r="G206" s="172">
        <v>0</v>
      </c>
      <c r="H206" s="173">
        <v>0</v>
      </c>
      <c r="I206" s="191">
        <v>0</v>
      </c>
      <c r="J206" s="172">
        <v>0</v>
      </c>
      <c r="K206" s="173">
        <v>0</v>
      </c>
      <c r="L206" s="191">
        <v>0</v>
      </c>
      <c r="M206" s="172">
        <v>0</v>
      </c>
      <c r="N206" s="173">
        <v>0</v>
      </c>
      <c r="O206" s="191">
        <v>0</v>
      </c>
      <c r="P206" s="172">
        <v>2</v>
      </c>
      <c r="Q206" s="173">
        <v>0</v>
      </c>
      <c r="R206" s="191">
        <v>0</v>
      </c>
      <c r="S206" s="172">
        <v>1</v>
      </c>
      <c r="T206" s="173">
        <v>0</v>
      </c>
      <c r="U206" s="191">
        <v>0</v>
      </c>
      <c r="V206" s="172">
        <v>2</v>
      </c>
      <c r="W206" s="173">
        <v>2</v>
      </c>
      <c r="X206" s="191">
        <v>100</v>
      </c>
      <c r="Y206" s="172">
        <v>1</v>
      </c>
      <c r="Z206" s="173">
        <v>1</v>
      </c>
      <c r="AA206" s="191">
        <v>100</v>
      </c>
      <c r="AB206" s="172">
        <v>0</v>
      </c>
      <c r="AC206" s="173">
        <v>0</v>
      </c>
      <c r="AD206" s="191">
        <v>0</v>
      </c>
      <c r="AE206" s="172">
        <v>0</v>
      </c>
      <c r="AF206" s="173">
        <v>0</v>
      </c>
      <c r="AG206" s="191">
        <v>0</v>
      </c>
    </row>
    <row r="207" spans="1:33">
      <c r="A207" s="104"/>
      <c r="B207" s="441"/>
      <c r="C207" s="58" t="s">
        <v>297</v>
      </c>
      <c r="D207" s="169">
        <v>0</v>
      </c>
      <c r="E207" s="168">
        <v>0</v>
      </c>
      <c r="F207" s="192">
        <v>0</v>
      </c>
      <c r="G207" s="169">
        <v>0</v>
      </c>
      <c r="H207" s="168">
        <v>0</v>
      </c>
      <c r="I207" s="192">
        <v>0</v>
      </c>
      <c r="J207" s="169">
        <v>0</v>
      </c>
      <c r="K207" s="168">
        <v>0</v>
      </c>
      <c r="L207" s="192">
        <v>0</v>
      </c>
      <c r="M207" s="169">
        <v>0</v>
      </c>
      <c r="N207" s="168">
        <v>0</v>
      </c>
      <c r="O207" s="192">
        <v>0</v>
      </c>
      <c r="P207" s="169">
        <v>0</v>
      </c>
      <c r="Q207" s="168">
        <v>0</v>
      </c>
      <c r="R207" s="192">
        <v>0</v>
      </c>
      <c r="S207" s="169">
        <v>0</v>
      </c>
      <c r="T207" s="168">
        <v>0</v>
      </c>
      <c r="U207" s="192">
        <v>0</v>
      </c>
      <c r="V207" s="169">
        <v>1</v>
      </c>
      <c r="W207" s="168">
        <v>1</v>
      </c>
      <c r="X207" s="192">
        <v>100</v>
      </c>
      <c r="Y207" s="169">
        <v>1</v>
      </c>
      <c r="Z207" s="168">
        <v>1</v>
      </c>
      <c r="AA207" s="192">
        <v>100</v>
      </c>
      <c r="AB207" s="169">
        <v>0</v>
      </c>
      <c r="AC207" s="168">
        <v>0</v>
      </c>
      <c r="AD207" s="192">
        <v>0</v>
      </c>
      <c r="AE207" s="169">
        <v>0</v>
      </c>
      <c r="AF207" s="168">
        <v>0</v>
      </c>
      <c r="AG207" s="192">
        <v>0</v>
      </c>
    </row>
    <row r="208" spans="1:33">
      <c r="A208" s="104"/>
      <c r="B208" s="443"/>
      <c r="C208" s="444" t="s">
        <v>36</v>
      </c>
      <c r="D208" s="170">
        <v>0</v>
      </c>
      <c r="E208" s="171">
        <v>0</v>
      </c>
      <c r="F208" s="193">
        <v>0</v>
      </c>
      <c r="G208" s="170">
        <v>0</v>
      </c>
      <c r="H208" s="171">
        <v>0</v>
      </c>
      <c r="I208" s="193">
        <v>0</v>
      </c>
      <c r="J208" s="170">
        <v>0</v>
      </c>
      <c r="K208" s="171">
        <v>0</v>
      </c>
      <c r="L208" s="193">
        <v>0</v>
      </c>
      <c r="M208" s="170">
        <v>0</v>
      </c>
      <c r="N208" s="171">
        <v>0</v>
      </c>
      <c r="O208" s="193">
        <v>0</v>
      </c>
      <c r="P208" s="170">
        <v>2</v>
      </c>
      <c r="Q208" s="171">
        <v>0</v>
      </c>
      <c r="R208" s="193">
        <v>0</v>
      </c>
      <c r="S208" s="170">
        <v>1</v>
      </c>
      <c r="T208" s="171">
        <v>0</v>
      </c>
      <c r="U208" s="193">
        <v>0</v>
      </c>
      <c r="V208" s="170">
        <v>3</v>
      </c>
      <c r="W208" s="171">
        <v>3</v>
      </c>
      <c r="X208" s="193">
        <v>100</v>
      </c>
      <c r="Y208" s="170">
        <v>2</v>
      </c>
      <c r="Z208" s="171">
        <v>2</v>
      </c>
      <c r="AA208" s="193">
        <v>100</v>
      </c>
      <c r="AB208" s="170">
        <v>0</v>
      </c>
      <c r="AC208" s="171">
        <v>0</v>
      </c>
      <c r="AD208" s="193">
        <v>0</v>
      </c>
      <c r="AE208" s="170">
        <v>0</v>
      </c>
      <c r="AF208" s="171">
        <v>0</v>
      </c>
      <c r="AG208" s="193">
        <v>0</v>
      </c>
    </row>
    <row r="209" spans="1:33">
      <c r="A209" s="363" t="s">
        <v>18</v>
      </c>
      <c r="B209" s="442" t="s">
        <v>97</v>
      </c>
      <c r="C209" s="429" t="s">
        <v>299</v>
      </c>
      <c r="D209" s="172">
        <v>0</v>
      </c>
      <c r="E209" s="173">
        <v>0</v>
      </c>
      <c r="F209" s="191">
        <v>0</v>
      </c>
      <c r="G209" s="172">
        <v>0</v>
      </c>
      <c r="H209" s="173">
        <v>0</v>
      </c>
      <c r="I209" s="191">
        <v>0</v>
      </c>
      <c r="J209" s="172">
        <v>0</v>
      </c>
      <c r="K209" s="173">
        <v>0</v>
      </c>
      <c r="L209" s="191">
        <v>0</v>
      </c>
      <c r="M209" s="172">
        <v>0</v>
      </c>
      <c r="N209" s="173">
        <v>0</v>
      </c>
      <c r="O209" s="191">
        <v>0</v>
      </c>
      <c r="P209" s="172">
        <v>0</v>
      </c>
      <c r="Q209" s="173">
        <v>0</v>
      </c>
      <c r="R209" s="191">
        <v>0</v>
      </c>
      <c r="S209" s="172">
        <v>0</v>
      </c>
      <c r="T209" s="173">
        <v>0</v>
      </c>
      <c r="U209" s="191">
        <v>0</v>
      </c>
      <c r="V209" s="172">
        <v>0</v>
      </c>
      <c r="W209" s="173">
        <v>0</v>
      </c>
      <c r="X209" s="191">
        <v>0</v>
      </c>
      <c r="Y209" s="172">
        <v>0</v>
      </c>
      <c r="Z209" s="173">
        <v>0</v>
      </c>
      <c r="AA209" s="191">
        <v>0</v>
      </c>
      <c r="AB209" s="172">
        <v>1</v>
      </c>
      <c r="AC209" s="173">
        <v>1</v>
      </c>
      <c r="AD209" s="191">
        <v>100</v>
      </c>
      <c r="AE209" s="172">
        <v>1</v>
      </c>
      <c r="AF209" s="173">
        <v>1</v>
      </c>
      <c r="AG209" s="191">
        <v>100</v>
      </c>
    </row>
    <row r="210" spans="1:33">
      <c r="A210" s="447" t="s">
        <v>19</v>
      </c>
      <c r="B210" s="445" t="s">
        <v>112</v>
      </c>
      <c r="C210" s="440" t="s">
        <v>114</v>
      </c>
      <c r="D210" s="179">
        <v>1</v>
      </c>
      <c r="E210" s="178">
        <v>0</v>
      </c>
      <c r="F210" s="194">
        <v>0</v>
      </c>
      <c r="G210" s="179">
        <v>1</v>
      </c>
      <c r="H210" s="178">
        <v>0</v>
      </c>
      <c r="I210" s="194">
        <v>0</v>
      </c>
      <c r="J210" s="179">
        <v>0</v>
      </c>
      <c r="K210" s="178">
        <v>0</v>
      </c>
      <c r="L210" s="194">
        <v>0</v>
      </c>
      <c r="M210" s="179">
        <v>0</v>
      </c>
      <c r="N210" s="178">
        <v>0</v>
      </c>
      <c r="O210" s="194">
        <v>0</v>
      </c>
      <c r="P210" s="179">
        <v>0</v>
      </c>
      <c r="Q210" s="178">
        <v>0</v>
      </c>
      <c r="R210" s="194">
        <v>0</v>
      </c>
      <c r="S210" s="179">
        <v>0</v>
      </c>
      <c r="T210" s="178">
        <v>0</v>
      </c>
      <c r="U210" s="194">
        <v>0</v>
      </c>
      <c r="V210" s="179">
        <v>0</v>
      </c>
      <c r="W210" s="178">
        <v>0</v>
      </c>
      <c r="X210" s="194">
        <v>0</v>
      </c>
      <c r="Y210" s="179">
        <v>0</v>
      </c>
      <c r="Z210" s="178">
        <v>0</v>
      </c>
      <c r="AA210" s="194">
        <v>0</v>
      </c>
      <c r="AB210" s="179">
        <v>0</v>
      </c>
      <c r="AC210" s="178">
        <v>0</v>
      </c>
      <c r="AD210" s="194">
        <v>0</v>
      </c>
      <c r="AE210" s="179">
        <v>0</v>
      </c>
      <c r="AF210" s="178">
        <v>0</v>
      </c>
      <c r="AG210" s="194">
        <v>0</v>
      </c>
    </row>
    <row r="211" spans="1:33" ht="39">
      <c r="A211" s="104" t="s">
        <v>20</v>
      </c>
      <c r="B211" s="445" t="s">
        <v>188</v>
      </c>
      <c r="C211" s="440" t="s">
        <v>125</v>
      </c>
      <c r="D211" s="179">
        <v>0</v>
      </c>
      <c r="E211" s="178">
        <v>0</v>
      </c>
      <c r="F211" s="194">
        <v>0</v>
      </c>
      <c r="G211" s="179">
        <v>0</v>
      </c>
      <c r="H211" s="178">
        <v>0</v>
      </c>
      <c r="I211" s="194">
        <v>0</v>
      </c>
      <c r="J211" s="179">
        <v>0</v>
      </c>
      <c r="K211" s="178">
        <v>0</v>
      </c>
      <c r="L211" s="194">
        <v>0</v>
      </c>
      <c r="M211" s="179">
        <v>0</v>
      </c>
      <c r="N211" s="178">
        <v>0</v>
      </c>
      <c r="O211" s="194">
        <v>0</v>
      </c>
      <c r="P211" s="179">
        <v>1</v>
      </c>
      <c r="Q211" s="178">
        <v>0</v>
      </c>
      <c r="R211" s="194">
        <v>0</v>
      </c>
      <c r="S211" s="179">
        <v>1</v>
      </c>
      <c r="T211" s="178">
        <v>0</v>
      </c>
      <c r="U211" s="194">
        <v>0</v>
      </c>
      <c r="V211" s="179">
        <v>0</v>
      </c>
      <c r="W211" s="178">
        <v>0</v>
      </c>
      <c r="X211" s="194">
        <v>0</v>
      </c>
      <c r="Y211" s="179">
        <v>0</v>
      </c>
      <c r="Z211" s="178">
        <v>0</v>
      </c>
      <c r="AA211" s="194">
        <v>0</v>
      </c>
      <c r="AB211" s="179">
        <v>1</v>
      </c>
      <c r="AC211" s="178">
        <v>1</v>
      </c>
      <c r="AD211" s="194">
        <v>100</v>
      </c>
      <c r="AE211" s="179">
        <v>1</v>
      </c>
      <c r="AF211" s="178">
        <v>1</v>
      </c>
      <c r="AG211" s="194">
        <v>100</v>
      </c>
    </row>
    <row r="212" spans="1:33">
      <c r="A212" s="104"/>
      <c r="B212" s="443" t="s">
        <v>177</v>
      </c>
      <c r="C212" s="444" t="s">
        <v>305</v>
      </c>
      <c r="D212" s="170">
        <v>0</v>
      </c>
      <c r="E212" s="171">
        <v>0</v>
      </c>
      <c r="F212" s="193">
        <v>0</v>
      </c>
      <c r="G212" s="170">
        <v>0</v>
      </c>
      <c r="H212" s="171">
        <v>0</v>
      </c>
      <c r="I212" s="193">
        <v>0</v>
      </c>
      <c r="J212" s="170">
        <v>0</v>
      </c>
      <c r="K212" s="171">
        <v>0</v>
      </c>
      <c r="L212" s="193">
        <v>0</v>
      </c>
      <c r="M212" s="170">
        <v>0</v>
      </c>
      <c r="N212" s="171">
        <v>0</v>
      </c>
      <c r="O212" s="193">
        <v>0</v>
      </c>
      <c r="P212" s="170">
        <v>1</v>
      </c>
      <c r="Q212" s="171">
        <v>1</v>
      </c>
      <c r="R212" s="193">
        <v>100</v>
      </c>
      <c r="S212" s="170">
        <v>1</v>
      </c>
      <c r="T212" s="171">
        <v>1</v>
      </c>
      <c r="U212" s="193">
        <v>100</v>
      </c>
      <c r="V212" s="170">
        <v>0</v>
      </c>
      <c r="W212" s="171">
        <v>0</v>
      </c>
      <c r="X212" s="193">
        <v>0</v>
      </c>
      <c r="Y212" s="170">
        <v>0</v>
      </c>
      <c r="Z212" s="171">
        <v>0</v>
      </c>
      <c r="AA212" s="193">
        <v>0</v>
      </c>
      <c r="AB212" s="170">
        <v>0</v>
      </c>
      <c r="AC212" s="171">
        <v>0</v>
      </c>
      <c r="AD212" s="193">
        <v>0</v>
      </c>
      <c r="AE212" s="170">
        <v>0</v>
      </c>
      <c r="AF212" s="171">
        <v>0</v>
      </c>
      <c r="AG212" s="193">
        <v>0</v>
      </c>
    </row>
    <row r="213" spans="1:33">
      <c r="A213" s="104"/>
      <c r="B213" s="441" t="s">
        <v>176</v>
      </c>
      <c r="C213" s="58" t="s">
        <v>128</v>
      </c>
      <c r="D213" s="169">
        <v>0</v>
      </c>
      <c r="E213" s="168">
        <v>0</v>
      </c>
      <c r="F213" s="192">
        <v>0</v>
      </c>
      <c r="G213" s="169">
        <v>0</v>
      </c>
      <c r="H213" s="168">
        <v>0</v>
      </c>
      <c r="I213" s="192">
        <v>0</v>
      </c>
      <c r="J213" s="169">
        <v>0</v>
      </c>
      <c r="K213" s="168">
        <v>0</v>
      </c>
      <c r="L213" s="192">
        <v>0</v>
      </c>
      <c r="M213" s="169">
        <v>0</v>
      </c>
      <c r="N213" s="168">
        <v>0</v>
      </c>
      <c r="O213" s="192">
        <v>0</v>
      </c>
      <c r="P213" s="169">
        <v>1</v>
      </c>
      <c r="Q213" s="168">
        <v>1</v>
      </c>
      <c r="R213" s="192">
        <v>100</v>
      </c>
      <c r="S213" s="169">
        <v>1</v>
      </c>
      <c r="T213" s="168">
        <v>1</v>
      </c>
      <c r="U213" s="192">
        <v>100</v>
      </c>
      <c r="V213" s="169">
        <v>0</v>
      </c>
      <c r="W213" s="168">
        <v>0</v>
      </c>
      <c r="X213" s="192">
        <v>0</v>
      </c>
      <c r="Y213" s="169">
        <v>0</v>
      </c>
      <c r="Z213" s="168">
        <v>0</v>
      </c>
      <c r="AA213" s="192">
        <v>0</v>
      </c>
      <c r="AB213" s="169">
        <v>0</v>
      </c>
      <c r="AC213" s="168">
        <v>0</v>
      </c>
      <c r="AD213" s="192">
        <v>0</v>
      </c>
      <c r="AE213" s="169">
        <v>0</v>
      </c>
      <c r="AF213" s="168">
        <v>0</v>
      </c>
      <c r="AG213" s="192">
        <v>0</v>
      </c>
    </row>
    <row r="214" spans="1:33">
      <c r="A214" s="104"/>
      <c r="B214" s="441"/>
      <c r="C214" s="58" t="s">
        <v>129</v>
      </c>
      <c r="D214" s="169">
        <v>1</v>
      </c>
      <c r="E214" s="168">
        <v>1</v>
      </c>
      <c r="F214" s="192">
        <v>100</v>
      </c>
      <c r="G214" s="169">
        <v>1</v>
      </c>
      <c r="H214" s="168">
        <v>1</v>
      </c>
      <c r="I214" s="192">
        <v>100</v>
      </c>
      <c r="J214" s="169">
        <v>0</v>
      </c>
      <c r="K214" s="168">
        <v>0</v>
      </c>
      <c r="L214" s="192">
        <v>0</v>
      </c>
      <c r="M214" s="169">
        <v>0</v>
      </c>
      <c r="N214" s="168">
        <v>0</v>
      </c>
      <c r="O214" s="192">
        <v>0</v>
      </c>
      <c r="P214" s="169">
        <v>1</v>
      </c>
      <c r="Q214" s="168">
        <v>0</v>
      </c>
      <c r="R214" s="192">
        <v>0</v>
      </c>
      <c r="S214" s="169">
        <v>1</v>
      </c>
      <c r="T214" s="168">
        <v>0</v>
      </c>
      <c r="U214" s="192">
        <v>0</v>
      </c>
      <c r="V214" s="169">
        <v>0</v>
      </c>
      <c r="W214" s="168">
        <v>0</v>
      </c>
      <c r="X214" s="192">
        <v>0</v>
      </c>
      <c r="Y214" s="169">
        <v>0</v>
      </c>
      <c r="Z214" s="168">
        <v>0</v>
      </c>
      <c r="AA214" s="192">
        <v>0</v>
      </c>
      <c r="AB214" s="169">
        <v>0</v>
      </c>
      <c r="AC214" s="168">
        <v>0</v>
      </c>
      <c r="AD214" s="192">
        <v>0</v>
      </c>
      <c r="AE214" s="169">
        <v>0</v>
      </c>
      <c r="AF214" s="168">
        <v>0</v>
      </c>
      <c r="AG214" s="192">
        <v>0</v>
      </c>
    </row>
    <row r="215" spans="1:33">
      <c r="A215" s="104"/>
      <c r="B215" s="441"/>
      <c r="C215" s="58" t="s">
        <v>306</v>
      </c>
      <c r="D215" s="169">
        <v>0</v>
      </c>
      <c r="E215" s="168">
        <v>0</v>
      </c>
      <c r="F215" s="192">
        <v>0</v>
      </c>
      <c r="G215" s="169">
        <v>0</v>
      </c>
      <c r="H215" s="168">
        <v>0</v>
      </c>
      <c r="I215" s="192">
        <v>0</v>
      </c>
      <c r="J215" s="169">
        <v>2</v>
      </c>
      <c r="K215" s="168">
        <v>1</v>
      </c>
      <c r="L215" s="192">
        <v>50</v>
      </c>
      <c r="M215" s="169">
        <v>2</v>
      </c>
      <c r="N215" s="168">
        <v>1</v>
      </c>
      <c r="O215" s="192">
        <v>50</v>
      </c>
      <c r="P215" s="169">
        <v>1</v>
      </c>
      <c r="Q215" s="168">
        <v>1</v>
      </c>
      <c r="R215" s="192">
        <v>100</v>
      </c>
      <c r="S215" s="169">
        <v>1</v>
      </c>
      <c r="T215" s="168">
        <v>1</v>
      </c>
      <c r="U215" s="192">
        <v>100</v>
      </c>
      <c r="V215" s="169">
        <v>0</v>
      </c>
      <c r="W215" s="168">
        <v>0</v>
      </c>
      <c r="X215" s="192">
        <v>0</v>
      </c>
      <c r="Y215" s="169">
        <v>0</v>
      </c>
      <c r="Z215" s="168">
        <v>0</v>
      </c>
      <c r="AA215" s="192">
        <v>0</v>
      </c>
      <c r="AB215" s="169">
        <v>0</v>
      </c>
      <c r="AC215" s="168">
        <v>0</v>
      </c>
      <c r="AD215" s="192">
        <v>0</v>
      </c>
      <c r="AE215" s="169">
        <v>0</v>
      </c>
      <c r="AF215" s="168">
        <v>0</v>
      </c>
      <c r="AG215" s="192">
        <v>0</v>
      </c>
    </row>
    <row r="216" spans="1:33">
      <c r="A216" s="104"/>
      <c r="B216" s="443"/>
      <c r="C216" s="440" t="s">
        <v>36</v>
      </c>
      <c r="D216" s="179">
        <v>1</v>
      </c>
      <c r="E216" s="178">
        <v>1</v>
      </c>
      <c r="F216" s="194">
        <v>100</v>
      </c>
      <c r="G216" s="179">
        <v>1</v>
      </c>
      <c r="H216" s="178">
        <v>1</v>
      </c>
      <c r="I216" s="194">
        <v>100</v>
      </c>
      <c r="J216" s="179">
        <v>2</v>
      </c>
      <c r="K216" s="178">
        <v>1</v>
      </c>
      <c r="L216" s="194">
        <v>50</v>
      </c>
      <c r="M216" s="179">
        <v>2</v>
      </c>
      <c r="N216" s="178">
        <v>1</v>
      </c>
      <c r="O216" s="194">
        <v>50</v>
      </c>
      <c r="P216" s="179">
        <v>3</v>
      </c>
      <c r="Q216" s="178">
        <v>2</v>
      </c>
      <c r="R216" s="194">
        <v>66.7</v>
      </c>
      <c r="S216" s="179">
        <v>2</v>
      </c>
      <c r="T216" s="178">
        <v>2</v>
      </c>
      <c r="U216" s="194">
        <v>100</v>
      </c>
      <c r="V216" s="179">
        <v>0</v>
      </c>
      <c r="W216" s="178">
        <v>0</v>
      </c>
      <c r="X216" s="194">
        <v>0</v>
      </c>
      <c r="Y216" s="179">
        <v>0</v>
      </c>
      <c r="Z216" s="178">
        <v>0</v>
      </c>
      <c r="AA216" s="194">
        <v>0</v>
      </c>
      <c r="AB216" s="179">
        <v>0</v>
      </c>
      <c r="AC216" s="178">
        <v>0</v>
      </c>
      <c r="AD216" s="194">
        <v>0</v>
      </c>
      <c r="AE216" s="179">
        <v>0</v>
      </c>
      <c r="AF216" s="178">
        <v>0</v>
      </c>
      <c r="AG216" s="194">
        <v>0</v>
      </c>
    </row>
    <row r="217" spans="1:33">
      <c r="A217" s="104"/>
      <c r="B217" s="441" t="s">
        <v>36</v>
      </c>
      <c r="C217" s="58"/>
      <c r="D217" s="169">
        <v>1</v>
      </c>
      <c r="E217" s="168">
        <v>1</v>
      </c>
      <c r="F217" s="192">
        <v>100</v>
      </c>
      <c r="G217" s="169">
        <v>1</v>
      </c>
      <c r="H217" s="168">
        <v>1</v>
      </c>
      <c r="I217" s="192">
        <v>100</v>
      </c>
      <c r="J217" s="169">
        <v>2</v>
      </c>
      <c r="K217" s="168">
        <v>1</v>
      </c>
      <c r="L217" s="192">
        <v>50</v>
      </c>
      <c r="M217" s="169">
        <v>2</v>
      </c>
      <c r="N217" s="168">
        <v>1</v>
      </c>
      <c r="O217" s="192">
        <v>50</v>
      </c>
      <c r="P217" s="169">
        <v>5</v>
      </c>
      <c r="Q217" s="168">
        <v>3</v>
      </c>
      <c r="R217" s="192">
        <v>60</v>
      </c>
      <c r="S217" s="169">
        <v>3</v>
      </c>
      <c r="T217" s="168">
        <v>2</v>
      </c>
      <c r="U217" s="192">
        <v>66.7</v>
      </c>
      <c r="V217" s="169">
        <v>0</v>
      </c>
      <c r="W217" s="168">
        <v>0</v>
      </c>
      <c r="X217" s="192">
        <v>0</v>
      </c>
      <c r="Y217" s="169">
        <v>0</v>
      </c>
      <c r="Z217" s="168">
        <v>0</v>
      </c>
      <c r="AA217" s="192">
        <v>0</v>
      </c>
      <c r="AB217" s="169">
        <v>1</v>
      </c>
      <c r="AC217" s="168">
        <v>1</v>
      </c>
      <c r="AD217" s="192">
        <v>100</v>
      </c>
      <c r="AE217" s="169">
        <v>1</v>
      </c>
      <c r="AF217" s="168">
        <v>1</v>
      </c>
      <c r="AG217" s="192">
        <v>100</v>
      </c>
    </row>
    <row r="218" spans="1:33">
      <c r="A218" s="447" t="s">
        <v>36</v>
      </c>
      <c r="B218" s="445"/>
      <c r="C218" s="440"/>
      <c r="D218" s="179">
        <v>41</v>
      </c>
      <c r="E218" s="178">
        <v>24</v>
      </c>
      <c r="F218" s="194">
        <v>58.5</v>
      </c>
      <c r="G218" s="179">
        <v>20</v>
      </c>
      <c r="H218" s="178">
        <v>15</v>
      </c>
      <c r="I218" s="194">
        <v>75</v>
      </c>
      <c r="J218" s="179">
        <v>35</v>
      </c>
      <c r="K218" s="178">
        <v>20</v>
      </c>
      <c r="L218" s="194">
        <v>57.1</v>
      </c>
      <c r="M218" s="179">
        <v>19</v>
      </c>
      <c r="N218" s="178">
        <v>14</v>
      </c>
      <c r="O218" s="194">
        <v>73.7</v>
      </c>
      <c r="P218" s="179">
        <v>46</v>
      </c>
      <c r="Q218" s="178">
        <v>13</v>
      </c>
      <c r="R218" s="194">
        <v>28.3</v>
      </c>
      <c r="S218" s="179">
        <v>13</v>
      </c>
      <c r="T218" s="178">
        <v>8</v>
      </c>
      <c r="U218" s="194">
        <v>61.5</v>
      </c>
      <c r="V218" s="179">
        <v>32</v>
      </c>
      <c r="W218" s="178">
        <v>22</v>
      </c>
      <c r="X218" s="194">
        <v>68.8</v>
      </c>
      <c r="Y218" s="179">
        <v>17</v>
      </c>
      <c r="Z218" s="178">
        <v>16</v>
      </c>
      <c r="AA218" s="194">
        <v>94.1</v>
      </c>
      <c r="AB218" s="179">
        <v>44</v>
      </c>
      <c r="AC218" s="178">
        <v>29</v>
      </c>
      <c r="AD218" s="194">
        <v>65.900000000000006</v>
      </c>
      <c r="AE218" s="179">
        <v>18</v>
      </c>
      <c r="AF218" s="178">
        <v>17</v>
      </c>
      <c r="AG218" s="194">
        <v>94.4</v>
      </c>
    </row>
    <row r="219" spans="1:33">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row>
    <row r="220" spans="1:33" ht="15.75">
      <c r="A220" s="154" t="s">
        <v>329</v>
      </c>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row>
    <row r="221" spans="1:33">
      <c r="A221" s="24" t="s">
        <v>0</v>
      </c>
      <c r="B221" s="25"/>
      <c r="C221" s="26"/>
      <c r="D221" s="554" t="str">
        <f>D$6</f>
        <v>July 2017 to June 2018</v>
      </c>
      <c r="E221" s="555"/>
      <c r="F221" s="555"/>
      <c r="G221" s="555"/>
      <c r="H221" s="555"/>
      <c r="I221" s="556"/>
      <c r="J221" s="554" t="str">
        <f t="shared" ref="J221" si="4">J$6</f>
        <v>July 2018 to June 2019</v>
      </c>
      <c r="K221" s="555"/>
      <c r="L221" s="555"/>
      <c r="M221" s="555"/>
      <c r="N221" s="555"/>
      <c r="O221" s="556"/>
      <c r="P221" s="554" t="str">
        <f t="shared" ref="P221" si="5">P$6</f>
        <v>July 2019 to June 2020</v>
      </c>
      <c r="Q221" s="555"/>
      <c r="R221" s="555"/>
      <c r="S221" s="555"/>
      <c r="T221" s="555"/>
      <c r="U221" s="556"/>
      <c r="V221" s="554" t="str">
        <f t="shared" ref="V221" si="6">V$6</f>
        <v>July 2020 to June 2021</v>
      </c>
      <c r="W221" s="555"/>
      <c r="X221" s="555"/>
      <c r="Y221" s="555"/>
      <c r="Z221" s="555"/>
      <c r="AA221" s="556"/>
      <c r="AB221" s="554" t="str">
        <f t="shared" ref="AB221" si="7">AB$6</f>
        <v>July 2021 to June 2022</v>
      </c>
      <c r="AC221" s="555"/>
      <c r="AD221" s="555"/>
      <c r="AE221" s="555"/>
      <c r="AF221" s="555"/>
      <c r="AG221" s="556"/>
    </row>
    <row r="222" spans="1:33">
      <c r="A222" s="27"/>
      <c r="B222" s="10"/>
      <c r="C222" s="28"/>
      <c r="D222" s="557" t="s">
        <v>28</v>
      </c>
      <c r="E222" s="558"/>
      <c r="F222" s="559"/>
      <c r="G222" s="560" t="s">
        <v>495</v>
      </c>
      <c r="H222" s="561"/>
      <c r="I222" s="562"/>
      <c r="J222" s="557" t="s">
        <v>28</v>
      </c>
      <c r="K222" s="558"/>
      <c r="L222" s="559"/>
      <c r="M222" s="560" t="s">
        <v>495</v>
      </c>
      <c r="N222" s="561"/>
      <c r="O222" s="562"/>
      <c r="P222" s="557" t="s">
        <v>28</v>
      </c>
      <c r="Q222" s="558"/>
      <c r="R222" s="559"/>
      <c r="S222" s="560" t="s">
        <v>495</v>
      </c>
      <c r="T222" s="561"/>
      <c r="U222" s="562"/>
      <c r="V222" s="557" t="s">
        <v>28</v>
      </c>
      <c r="W222" s="558"/>
      <c r="X222" s="559"/>
      <c r="Y222" s="560" t="s">
        <v>495</v>
      </c>
      <c r="Z222" s="561"/>
      <c r="AA222" s="562"/>
      <c r="AB222" s="557" t="s">
        <v>28</v>
      </c>
      <c r="AC222" s="558"/>
      <c r="AD222" s="559"/>
      <c r="AE222" s="560" t="s">
        <v>495</v>
      </c>
      <c r="AF222" s="561"/>
      <c r="AG222" s="562"/>
    </row>
    <row r="223" spans="1:33" ht="51.75">
      <c r="A223" s="223" t="s">
        <v>471</v>
      </c>
      <c r="B223" s="29"/>
      <c r="C223" s="30"/>
      <c r="D223" s="512" t="s">
        <v>276</v>
      </c>
      <c r="E223" s="513" t="s">
        <v>277</v>
      </c>
      <c r="F223" s="190" t="s">
        <v>278</v>
      </c>
      <c r="G223" s="512" t="s">
        <v>274</v>
      </c>
      <c r="H223" s="513" t="s">
        <v>275</v>
      </c>
      <c r="I223" s="190" t="s">
        <v>278</v>
      </c>
      <c r="J223" s="512" t="s">
        <v>276</v>
      </c>
      <c r="K223" s="513" t="s">
        <v>277</v>
      </c>
      <c r="L223" s="190" t="s">
        <v>278</v>
      </c>
      <c r="M223" s="512" t="s">
        <v>274</v>
      </c>
      <c r="N223" s="513" t="s">
        <v>275</v>
      </c>
      <c r="O223" s="190" t="s">
        <v>278</v>
      </c>
      <c r="P223" s="512" t="s">
        <v>276</v>
      </c>
      <c r="Q223" s="513" t="s">
        <v>277</v>
      </c>
      <c r="R223" s="190" t="s">
        <v>278</v>
      </c>
      <c r="S223" s="512" t="s">
        <v>274</v>
      </c>
      <c r="T223" s="513" t="s">
        <v>275</v>
      </c>
      <c r="U223" s="190" t="s">
        <v>278</v>
      </c>
      <c r="V223" s="512" t="s">
        <v>276</v>
      </c>
      <c r="W223" s="513" t="s">
        <v>277</v>
      </c>
      <c r="X223" s="190" t="s">
        <v>278</v>
      </c>
      <c r="Y223" s="512" t="s">
        <v>274</v>
      </c>
      <c r="Z223" s="513" t="s">
        <v>275</v>
      </c>
      <c r="AA223" s="190" t="s">
        <v>278</v>
      </c>
      <c r="AB223" s="512" t="s">
        <v>276</v>
      </c>
      <c r="AC223" s="513" t="s">
        <v>277</v>
      </c>
      <c r="AD223" s="190" t="s">
        <v>278</v>
      </c>
      <c r="AE223" s="512" t="s">
        <v>274</v>
      </c>
      <c r="AF223" s="513" t="s">
        <v>275</v>
      </c>
      <c r="AG223" s="190" t="s">
        <v>278</v>
      </c>
    </row>
    <row r="224" spans="1:33">
      <c r="A224" s="104" t="s">
        <v>6</v>
      </c>
      <c r="B224" s="445" t="s">
        <v>33</v>
      </c>
      <c r="C224" s="440" t="s">
        <v>33</v>
      </c>
      <c r="D224" s="179">
        <v>3</v>
      </c>
      <c r="E224" s="178">
        <v>1</v>
      </c>
      <c r="F224" s="194">
        <v>33.299999999999997</v>
      </c>
      <c r="G224" s="179">
        <v>3</v>
      </c>
      <c r="H224" s="178">
        <v>1</v>
      </c>
      <c r="I224" s="194">
        <v>33.299999999999997</v>
      </c>
      <c r="J224" s="179">
        <v>5</v>
      </c>
      <c r="K224" s="178">
        <v>0</v>
      </c>
      <c r="L224" s="194">
        <v>0</v>
      </c>
      <c r="M224" s="179">
        <v>4</v>
      </c>
      <c r="N224" s="178">
        <v>0</v>
      </c>
      <c r="O224" s="194">
        <v>0</v>
      </c>
      <c r="P224" s="179">
        <v>7</v>
      </c>
      <c r="Q224" s="178">
        <v>3</v>
      </c>
      <c r="R224" s="194">
        <v>42.9</v>
      </c>
      <c r="S224" s="179">
        <v>7</v>
      </c>
      <c r="T224" s="178">
        <v>3</v>
      </c>
      <c r="U224" s="194">
        <v>42.9</v>
      </c>
      <c r="V224" s="179">
        <v>2</v>
      </c>
      <c r="W224" s="178">
        <v>2</v>
      </c>
      <c r="X224" s="194">
        <v>100</v>
      </c>
      <c r="Y224" s="179">
        <v>2</v>
      </c>
      <c r="Z224" s="178">
        <v>2</v>
      </c>
      <c r="AA224" s="194">
        <v>100</v>
      </c>
      <c r="AB224" s="179">
        <v>4</v>
      </c>
      <c r="AC224" s="178">
        <v>1</v>
      </c>
      <c r="AD224" s="194">
        <v>25</v>
      </c>
      <c r="AE224" s="179">
        <v>4</v>
      </c>
      <c r="AF224" s="178">
        <v>1</v>
      </c>
      <c r="AG224" s="194">
        <v>25</v>
      </c>
    </row>
    <row r="225" spans="1:33">
      <c r="A225" s="104"/>
      <c r="B225" s="441" t="s">
        <v>179</v>
      </c>
      <c r="C225" s="58" t="s">
        <v>34</v>
      </c>
      <c r="D225" s="169">
        <v>3</v>
      </c>
      <c r="E225" s="168">
        <v>0</v>
      </c>
      <c r="F225" s="192">
        <v>0</v>
      </c>
      <c r="G225" s="169">
        <v>2</v>
      </c>
      <c r="H225" s="168">
        <v>0</v>
      </c>
      <c r="I225" s="192">
        <v>0</v>
      </c>
      <c r="J225" s="169">
        <v>4</v>
      </c>
      <c r="K225" s="168">
        <v>3</v>
      </c>
      <c r="L225" s="192">
        <v>75</v>
      </c>
      <c r="M225" s="169">
        <v>3</v>
      </c>
      <c r="N225" s="168">
        <v>2</v>
      </c>
      <c r="O225" s="192">
        <v>66.7</v>
      </c>
      <c r="P225" s="169">
        <v>1</v>
      </c>
      <c r="Q225" s="168">
        <v>1</v>
      </c>
      <c r="R225" s="192">
        <v>100</v>
      </c>
      <c r="S225" s="169">
        <v>1</v>
      </c>
      <c r="T225" s="168">
        <v>1</v>
      </c>
      <c r="U225" s="192">
        <v>100</v>
      </c>
      <c r="V225" s="169">
        <v>5</v>
      </c>
      <c r="W225" s="168">
        <v>3</v>
      </c>
      <c r="X225" s="192">
        <v>60</v>
      </c>
      <c r="Y225" s="169">
        <v>5</v>
      </c>
      <c r="Z225" s="168">
        <v>3</v>
      </c>
      <c r="AA225" s="192">
        <v>60</v>
      </c>
      <c r="AB225" s="169">
        <v>10</v>
      </c>
      <c r="AC225" s="168">
        <v>9</v>
      </c>
      <c r="AD225" s="192">
        <v>90</v>
      </c>
      <c r="AE225" s="169">
        <v>9</v>
      </c>
      <c r="AF225" s="168">
        <v>8</v>
      </c>
      <c r="AG225" s="192">
        <v>88.9</v>
      </c>
    </row>
    <row r="226" spans="1:33">
      <c r="A226" s="104"/>
      <c r="B226" s="441"/>
      <c r="C226" s="58" t="s">
        <v>35</v>
      </c>
      <c r="D226" s="169">
        <v>6</v>
      </c>
      <c r="E226" s="168">
        <v>5</v>
      </c>
      <c r="F226" s="192">
        <v>83.3</v>
      </c>
      <c r="G226" s="169">
        <v>5</v>
      </c>
      <c r="H226" s="168">
        <v>5</v>
      </c>
      <c r="I226" s="192">
        <v>100</v>
      </c>
      <c r="J226" s="169">
        <v>4</v>
      </c>
      <c r="K226" s="168">
        <v>3</v>
      </c>
      <c r="L226" s="192">
        <v>75</v>
      </c>
      <c r="M226" s="169">
        <v>3</v>
      </c>
      <c r="N226" s="168">
        <v>3</v>
      </c>
      <c r="O226" s="192">
        <v>100</v>
      </c>
      <c r="P226" s="169">
        <v>1</v>
      </c>
      <c r="Q226" s="168">
        <v>0</v>
      </c>
      <c r="R226" s="192">
        <v>0</v>
      </c>
      <c r="S226" s="169">
        <v>1</v>
      </c>
      <c r="T226" s="168">
        <v>0</v>
      </c>
      <c r="U226" s="192">
        <v>0</v>
      </c>
      <c r="V226" s="169">
        <v>8</v>
      </c>
      <c r="W226" s="168">
        <v>4</v>
      </c>
      <c r="X226" s="192">
        <v>50</v>
      </c>
      <c r="Y226" s="169">
        <v>5</v>
      </c>
      <c r="Z226" s="168">
        <v>4</v>
      </c>
      <c r="AA226" s="192">
        <v>80</v>
      </c>
      <c r="AB226" s="169">
        <v>9</v>
      </c>
      <c r="AC226" s="168">
        <v>7</v>
      </c>
      <c r="AD226" s="192">
        <v>77.8</v>
      </c>
      <c r="AE226" s="169">
        <v>6</v>
      </c>
      <c r="AF226" s="168">
        <v>6</v>
      </c>
      <c r="AG226" s="192">
        <v>100</v>
      </c>
    </row>
    <row r="227" spans="1:33">
      <c r="A227" s="104"/>
      <c r="B227" s="441"/>
      <c r="C227" s="58" t="s">
        <v>36</v>
      </c>
      <c r="D227" s="169">
        <v>9</v>
      </c>
      <c r="E227" s="168">
        <v>5</v>
      </c>
      <c r="F227" s="192">
        <v>55.6</v>
      </c>
      <c r="G227" s="169">
        <v>7</v>
      </c>
      <c r="H227" s="168">
        <v>5</v>
      </c>
      <c r="I227" s="192">
        <v>71.400000000000006</v>
      </c>
      <c r="J227" s="169">
        <v>8</v>
      </c>
      <c r="K227" s="168">
        <v>6</v>
      </c>
      <c r="L227" s="192">
        <v>75</v>
      </c>
      <c r="M227" s="169">
        <v>6</v>
      </c>
      <c r="N227" s="168">
        <v>5</v>
      </c>
      <c r="O227" s="192">
        <v>83.3</v>
      </c>
      <c r="P227" s="169">
        <v>2</v>
      </c>
      <c r="Q227" s="168">
        <v>1</v>
      </c>
      <c r="R227" s="192">
        <v>50</v>
      </c>
      <c r="S227" s="169">
        <v>2</v>
      </c>
      <c r="T227" s="168">
        <v>1</v>
      </c>
      <c r="U227" s="192">
        <v>50</v>
      </c>
      <c r="V227" s="169">
        <v>13</v>
      </c>
      <c r="W227" s="168">
        <v>7</v>
      </c>
      <c r="X227" s="192">
        <v>53.8</v>
      </c>
      <c r="Y227" s="169">
        <v>10</v>
      </c>
      <c r="Z227" s="168">
        <v>7</v>
      </c>
      <c r="AA227" s="192">
        <v>70</v>
      </c>
      <c r="AB227" s="169">
        <v>19</v>
      </c>
      <c r="AC227" s="168">
        <v>16</v>
      </c>
      <c r="AD227" s="192">
        <v>84.2</v>
      </c>
      <c r="AE227" s="169">
        <v>14</v>
      </c>
      <c r="AF227" s="168">
        <v>14</v>
      </c>
      <c r="AG227" s="192">
        <v>100</v>
      </c>
    </row>
    <row r="228" spans="1:33">
      <c r="A228" s="446"/>
      <c r="B228" s="445" t="s">
        <v>36</v>
      </c>
      <c r="C228" s="440"/>
      <c r="D228" s="179">
        <v>12</v>
      </c>
      <c r="E228" s="178">
        <v>6</v>
      </c>
      <c r="F228" s="194">
        <v>50</v>
      </c>
      <c r="G228" s="179">
        <v>10</v>
      </c>
      <c r="H228" s="178">
        <v>6</v>
      </c>
      <c r="I228" s="194">
        <v>60</v>
      </c>
      <c r="J228" s="179">
        <v>13</v>
      </c>
      <c r="K228" s="178">
        <v>6</v>
      </c>
      <c r="L228" s="194">
        <v>46.2</v>
      </c>
      <c r="M228" s="179">
        <v>10</v>
      </c>
      <c r="N228" s="178">
        <v>5</v>
      </c>
      <c r="O228" s="194">
        <v>50</v>
      </c>
      <c r="P228" s="179">
        <v>9</v>
      </c>
      <c r="Q228" s="178">
        <v>4</v>
      </c>
      <c r="R228" s="194">
        <v>44.4</v>
      </c>
      <c r="S228" s="179">
        <v>9</v>
      </c>
      <c r="T228" s="178">
        <v>4</v>
      </c>
      <c r="U228" s="194">
        <v>44.4</v>
      </c>
      <c r="V228" s="179">
        <v>15</v>
      </c>
      <c r="W228" s="178">
        <v>9</v>
      </c>
      <c r="X228" s="194">
        <v>60</v>
      </c>
      <c r="Y228" s="179">
        <v>12</v>
      </c>
      <c r="Z228" s="178">
        <v>9</v>
      </c>
      <c r="AA228" s="194">
        <v>75</v>
      </c>
      <c r="AB228" s="179">
        <v>23</v>
      </c>
      <c r="AC228" s="178">
        <v>17</v>
      </c>
      <c r="AD228" s="194">
        <v>73.900000000000006</v>
      </c>
      <c r="AE228" s="179">
        <v>18</v>
      </c>
      <c r="AF228" s="178">
        <v>15</v>
      </c>
      <c r="AG228" s="194">
        <v>83.3</v>
      </c>
    </row>
    <row r="229" spans="1:33">
      <c r="A229" s="104" t="s">
        <v>7</v>
      </c>
      <c r="B229" s="441" t="s">
        <v>37</v>
      </c>
      <c r="C229" s="58" t="s">
        <v>38</v>
      </c>
      <c r="D229" s="169">
        <v>368</v>
      </c>
      <c r="E229" s="168">
        <v>250</v>
      </c>
      <c r="F229" s="192">
        <v>67.900000000000006</v>
      </c>
      <c r="G229" s="169">
        <v>252</v>
      </c>
      <c r="H229" s="168">
        <v>199</v>
      </c>
      <c r="I229" s="192">
        <v>79</v>
      </c>
      <c r="J229" s="169">
        <v>484</v>
      </c>
      <c r="K229" s="168">
        <v>316</v>
      </c>
      <c r="L229" s="192">
        <v>65.3</v>
      </c>
      <c r="M229" s="169">
        <v>304</v>
      </c>
      <c r="N229" s="168">
        <v>239</v>
      </c>
      <c r="O229" s="192">
        <v>78.599999999999994</v>
      </c>
      <c r="P229" s="169">
        <v>381</v>
      </c>
      <c r="Q229" s="168">
        <v>256</v>
      </c>
      <c r="R229" s="192">
        <v>67.2</v>
      </c>
      <c r="S229" s="169">
        <v>236</v>
      </c>
      <c r="T229" s="168">
        <v>192</v>
      </c>
      <c r="U229" s="192">
        <v>81.400000000000006</v>
      </c>
      <c r="V229" s="169">
        <v>392</v>
      </c>
      <c r="W229" s="168">
        <v>260</v>
      </c>
      <c r="X229" s="192">
        <v>66.3</v>
      </c>
      <c r="Y229" s="169">
        <v>269</v>
      </c>
      <c r="Z229" s="168">
        <v>203</v>
      </c>
      <c r="AA229" s="192">
        <v>75.5</v>
      </c>
      <c r="AB229" s="169">
        <v>414</v>
      </c>
      <c r="AC229" s="168">
        <v>283</v>
      </c>
      <c r="AD229" s="192">
        <v>68.400000000000006</v>
      </c>
      <c r="AE229" s="169">
        <v>261</v>
      </c>
      <c r="AF229" s="168">
        <v>209</v>
      </c>
      <c r="AG229" s="192">
        <v>80.099999999999994</v>
      </c>
    </row>
    <row r="230" spans="1:33">
      <c r="A230" s="104"/>
      <c r="B230" s="441"/>
      <c r="C230" s="58" t="s">
        <v>39</v>
      </c>
      <c r="D230" s="169">
        <v>33</v>
      </c>
      <c r="E230" s="168">
        <v>19</v>
      </c>
      <c r="F230" s="192">
        <v>57.6</v>
      </c>
      <c r="G230" s="169">
        <v>20</v>
      </c>
      <c r="H230" s="168">
        <v>17</v>
      </c>
      <c r="I230" s="192">
        <v>85</v>
      </c>
      <c r="J230" s="169">
        <v>22</v>
      </c>
      <c r="K230" s="168">
        <v>12</v>
      </c>
      <c r="L230" s="192">
        <v>54.5</v>
      </c>
      <c r="M230" s="169">
        <v>18</v>
      </c>
      <c r="N230" s="168">
        <v>11</v>
      </c>
      <c r="O230" s="192">
        <v>61.1</v>
      </c>
      <c r="P230" s="169">
        <v>23</v>
      </c>
      <c r="Q230" s="168">
        <v>8</v>
      </c>
      <c r="R230" s="192">
        <v>34.799999999999997</v>
      </c>
      <c r="S230" s="169">
        <v>18</v>
      </c>
      <c r="T230" s="168">
        <v>8</v>
      </c>
      <c r="U230" s="192">
        <v>44.4</v>
      </c>
      <c r="V230" s="169">
        <v>17</v>
      </c>
      <c r="W230" s="168">
        <v>10</v>
      </c>
      <c r="X230" s="192">
        <v>58.8</v>
      </c>
      <c r="Y230" s="169">
        <v>14</v>
      </c>
      <c r="Z230" s="168">
        <v>9</v>
      </c>
      <c r="AA230" s="192">
        <v>64.3</v>
      </c>
      <c r="AB230" s="169">
        <v>26</v>
      </c>
      <c r="AC230" s="168">
        <v>15</v>
      </c>
      <c r="AD230" s="192">
        <v>57.7</v>
      </c>
      <c r="AE230" s="169">
        <v>18</v>
      </c>
      <c r="AF230" s="168">
        <v>12</v>
      </c>
      <c r="AG230" s="192">
        <v>66.7</v>
      </c>
    </row>
    <row r="231" spans="1:33">
      <c r="A231" s="104"/>
      <c r="B231" s="441"/>
      <c r="C231" s="58" t="s">
        <v>40</v>
      </c>
      <c r="D231" s="169">
        <v>73</v>
      </c>
      <c r="E231" s="168">
        <v>40</v>
      </c>
      <c r="F231" s="192">
        <v>54.8</v>
      </c>
      <c r="G231" s="169">
        <v>59</v>
      </c>
      <c r="H231" s="168">
        <v>34</v>
      </c>
      <c r="I231" s="192">
        <v>57.6</v>
      </c>
      <c r="J231" s="169">
        <v>126</v>
      </c>
      <c r="K231" s="168">
        <v>56</v>
      </c>
      <c r="L231" s="192">
        <v>44.4</v>
      </c>
      <c r="M231" s="169">
        <v>86</v>
      </c>
      <c r="N231" s="168">
        <v>43</v>
      </c>
      <c r="O231" s="192">
        <v>50</v>
      </c>
      <c r="P231" s="169">
        <v>88</v>
      </c>
      <c r="Q231" s="168">
        <v>33</v>
      </c>
      <c r="R231" s="192">
        <v>37.5</v>
      </c>
      <c r="S231" s="169">
        <v>67</v>
      </c>
      <c r="T231" s="168">
        <v>29</v>
      </c>
      <c r="U231" s="192">
        <v>43.3</v>
      </c>
      <c r="V231" s="169">
        <v>92</v>
      </c>
      <c r="W231" s="168">
        <v>52</v>
      </c>
      <c r="X231" s="192">
        <v>56.5</v>
      </c>
      <c r="Y231" s="169">
        <v>65</v>
      </c>
      <c r="Z231" s="168">
        <v>42</v>
      </c>
      <c r="AA231" s="192">
        <v>64.599999999999994</v>
      </c>
      <c r="AB231" s="169">
        <v>134</v>
      </c>
      <c r="AC231" s="168">
        <v>53</v>
      </c>
      <c r="AD231" s="192">
        <v>39.6</v>
      </c>
      <c r="AE231" s="169">
        <v>72</v>
      </c>
      <c r="AF231" s="168">
        <v>43</v>
      </c>
      <c r="AG231" s="192">
        <v>59.7</v>
      </c>
    </row>
    <row r="232" spans="1:33">
      <c r="A232" s="104"/>
      <c r="B232" s="443"/>
      <c r="C232" s="444" t="s">
        <v>36</v>
      </c>
      <c r="D232" s="170">
        <v>474</v>
      </c>
      <c r="E232" s="171">
        <v>309</v>
      </c>
      <c r="F232" s="193">
        <v>65.2</v>
      </c>
      <c r="G232" s="170">
        <v>288</v>
      </c>
      <c r="H232" s="171">
        <v>223</v>
      </c>
      <c r="I232" s="193">
        <v>77.400000000000006</v>
      </c>
      <c r="J232" s="170">
        <v>632</v>
      </c>
      <c r="K232" s="171">
        <v>384</v>
      </c>
      <c r="L232" s="193">
        <v>60.8</v>
      </c>
      <c r="M232" s="170">
        <v>356</v>
      </c>
      <c r="N232" s="171">
        <v>273</v>
      </c>
      <c r="O232" s="193">
        <v>76.7</v>
      </c>
      <c r="P232" s="170">
        <v>492</v>
      </c>
      <c r="Q232" s="171">
        <v>297</v>
      </c>
      <c r="R232" s="193">
        <v>60.4</v>
      </c>
      <c r="S232" s="170">
        <v>275</v>
      </c>
      <c r="T232" s="171">
        <v>210</v>
      </c>
      <c r="U232" s="193">
        <v>76.400000000000006</v>
      </c>
      <c r="V232" s="170">
        <v>501</v>
      </c>
      <c r="W232" s="171">
        <v>322</v>
      </c>
      <c r="X232" s="193">
        <v>64.3</v>
      </c>
      <c r="Y232" s="170">
        <v>302</v>
      </c>
      <c r="Z232" s="171">
        <v>233</v>
      </c>
      <c r="AA232" s="193">
        <v>77.2</v>
      </c>
      <c r="AB232" s="170">
        <v>574</v>
      </c>
      <c r="AC232" s="171">
        <v>351</v>
      </c>
      <c r="AD232" s="193">
        <v>61.1</v>
      </c>
      <c r="AE232" s="170">
        <v>303</v>
      </c>
      <c r="AF232" s="171">
        <v>238</v>
      </c>
      <c r="AG232" s="193">
        <v>78.5</v>
      </c>
    </row>
    <row r="233" spans="1:33">
      <c r="A233" s="104"/>
      <c r="B233" s="441" t="s">
        <v>492</v>
      </c>
      <c r="C233" s="58" t="s">
        <v>426</v>
      </c>
      <c r="D233" s="169">
        <v>74</v>
      </c>
      <c r="E233" s="168">
        <v>48</v>
      </c>
      <c r="F233" s="192">
        <v>64.900000000000006</v>
      </c>
      <c r="G233" s="169">
        <v>56</v>
      </c>
      <c r="H233" s="168">
        <v>40</v>
      </c>
      <c r="I233" s="192">
        <v>71.400000000000006</v>
      </c>
      <c r="J233" s="169">
        <v>76</v>
      </c>
      <c r="K233" s="168">
        <v>43</v>
      </c>
      <c r="L233" s="192">
        <v>56.6</v>
      </c>
      <c r="M233" s="169">
        <v>62</v>
      </c>
      <c r="N233" s="168">
        <v>38</v>
      </c>
      <c r="O233" s="192">
        <v>61.3</v>
      </c>
      <c r="P233" s="169">
        <v>106</v>
      </c>
      <c r="Q233" s="168">
        <v>75</v>
      </c>
      <c r="R233" s="192">
        <v>70.8</v>
      </c>
      <c r="S233" s="169">
        <v>78</v>
      </c>
      <c r="T233" s="168">
        <v>58</v>
      </c>
      <c r="U233" s="192">
        <v>74.400000000000006</v>
      </c>
      <c r="V233" s="169">
        <v>102</v>
      </c>
      <c r="W233" s="168">
        <v>65</v>
      </c>
      <c r="X233" s="192">
        <v>63.7</v>
      </c>
      <c r="Y233" s="169">
        <v>76</v>
      </c>
      <c r="Z233" s="168">
        <v>52</v>
      </c>
      <c r="AA233" s="192">
        <v>68.400000000000006</v>
      </c>
      <c r="AB233" s="169">
        <v>124</v>
      </c>
      <c r="AC233" s="168">
        <v>81</v>
      </c>
      <c r="AD233" s="192">
        <v>65.3</v>
      </c>
      <c r="AE233" s="169">
        <v>96</v>
      </c>
      <c r="AF233" s="168">
        <v>68</v>
      </c>
      <c r="AG233" s="192">
        <v>70.8</v>
      </c>
    </row>
    <row r="234" spans="1:33">
      <c r="A234" s="104"/>
      <c r="B234" s="441"/>
      <c r="C234" s="58" t="s">
        <v>289</v>
      </c>
      <c r="D234" s="169">
        <v>1</v>
      </c>
      <c r="E234" s="168">
        <v>1</v>
      </c>
      <c r="F234" s="192">
        <v>100</v>
      </c>
      <c r="G234" s="169">
        <v>1</v>
      </c>
      <c r="H234" s="168">
        <v>1</v>
      </c>
      <c r="I234" s="192">
        <v>100</v>
      </c>
      <c r="J234" s="169">
        <v>4</v>
      </c>
      <c r="K234" s="168">
        <v>0</v>
      </c>
      <c r="L234" s="192">
        <v>0</v>
      </c>
      <c r="M234" s="169">
        <v>4</v>
      </c>
      <c r="N234" s="168">
        <v>0</v>
      </c>
      <c r="O234" s="192">
        <v>0</v>
      </c>
      <c r="P234" s="169">
        <v>2</v>
      </c>
      <c r="Q234" s="168">
        <v>1</v>
      </c>
      <c r="R234" s="192">
        <v>50</v>
      </c>
      <c r="S234" s="169">
        <v>2</v>
      </c>
      <c r="T234" s="168">
        <v>1</v>
      </c>
      <c r="U234" s="192">
        <v>50</v>
      </c>
      <c r="V234" s="169">
        <v>8</v>
      </c>
      <c r="W234" s="168">
        <v>1</v>
      </c>
      <c r="X234" s="192">
        <v>12.5</v>
      </c>
      <c r="Y234" s="169">
        <v>5</v>
      </c>
      <c r="Z234" s="168">
        <v>1</v>
      </c>
      <c r="AA234" s="192">
        <v>20</v>
      </c>
      <c r="AB234" s="169">
        <v>2</v>
      </c>
      <c r="AC234" s="168">
        <v>2</v>
      </c>
      <c r="AD234" s="192">
        <v>100</v>
      </c>
      <c r="AE234" s="169">
        <v>2</v>
      </c>
      <c r="AF234" s="168">
        <v>2</v>
      </c>
      <c r="AG234" s="192">
        <v>100</v>
      </c>
    </row>
    <row r="235" spans="1:33">
      <c r="A235" s="104"/>
      <c r="B235" s="441"/>
      <c r="C235" s="58" t="s">
        <v>36</v>
      </c>
      <c r="D235" s="169">
        <v>75</v>
      </c>
      <c r="E235" s="168">
        <v>49</v>
      </c>
      <c r="F235" s="192">
        <v>65.3</v>
      </c>
      <c r="G235" s="169">
        <v>57</v>
      </c>
      <c r="H235" s="168">
        <v>41</v>
      </c>
      <c r="I235" s="192">
        <v>71.900000000000006</v>
      </c>
      <c r="J235" s="169">
        <v>80</v>
      </c>
      <c r="K235" s="168">
        <v>43</v>
      </c>
      <c r="L235" s="192">
        <v>53.8</v>
      </c>
      <c r="M235" s="169">
        <v>65</v>
      </c>
      <c r="N235" s="168">
        <v>38</v>
      </c>
      <c r="O235" s="192">
        <v>58.5</v>
      </c>
      <c r="P235" s="169">
        <v>108</v>
      </c>
      <c r="Q235" s="168">
        <v>76</v>
      </c>
      <c r="R235" s="192">
        <v>70.400000000000006</v>
      </c>
      <c r="S235" s="169">
        <v>78</v>
      </c>
      <c r="T235" s="168">
        <v>58</v>
      </c>
      <c r="U235" s="192">
        <v>74.400000000000006</v>
      </c>
      <c r="V235" s="169">
        <v>110</v>
      </c>
      <c r="W235" s="168">
        <v>66</v>
      </c>
      <c r="X235" s="192">
        <v>60</v>
      </c>
      <c r="Y235" s="169">
        <v>81</v>
      </c>
      <c r="Z235" s="168">
        <v>53</v>
      </c>
      <c r="AA235" s="192">
        <v>65.400000000000006</v>
      </c>
      <c r="AB235" s="169">
        <v>126</v>
      </c>
      <c r="AC235" s="168">
        <v>83</v>
      </c>
      <c r="AD235" s="192">
        <v>65.900000000000006</v>
      </c>
      <c r="AE235" s="169">
        <v>98</v>
      </c>
      <c r="AF235" s="168">
        <v>70</v>
      </c>
      <c r="AG235" s="192">
        <v>71.400000000000006</v>
      </c>
    </row>
    <row r="236" spans="1:33">
      <c r="A236" s="446"/>
      <c r="B236" s="445" t="s">
        <v>36</v>
      </c>
      <c r="C236" s="440"/>
      <c r="D236" s="179">
        <v>549</v>
      </c>
      <c r="E236" s="178">
        <v>358</v>
      </c>
      <c r="F236" s="194">
        <v>65.2</v>
      </c>
      <c r="G236" s="179">
        <v>314</v>
      </c>
      <c r="H236" s="178">
        <v>245</v>
      </c>
      <c r="I236" s="194">
        <v>78</v>
      </c>
      <c r="J236" s="179">
        <v>712</v>
      </c>
      <c r="K236" s="178">
        <v>427</v>
      </c>
      <c r="L236" s="194">
        <v>60</v>
      </c>
      <c r="M236" s="179">
        <v>387</v>
      </c>
      <c r="N236" s="178">
        <v>293</v>
      </c>
      <c r="O236" s="194">
        <v>75.7</v>
      </c>
      <c r="P236" s="179">
        <v>600</v>
      </c>
      <c r="Q236" s="178">
        <v>373</v>
      </c>
      <c r="R236" s="194">
        <v>62.2</v>
      </c>
      <c r="S236" s="179">
        <v>310</v>
      </c>
      <c r="T236" s="178">
        <v>242</v>
      </c>
      <c r="U236" s="194">
        <v>78.099999999999994</v>
      </c>
      <c r="V236" s="179">
        <v>611</v>
      </c>
      <c r="W236" s="178">
        <v>388</v>
      </c>
      <c r="X236" s="194">
        <v>63.5</v>
      </c>
      <c r="Y236" s="179">
        <v>334</v>
      </c>
      <c r="Z236" s="178">
        <v>253</v>
      </c>
      <c r="AA236" s="194">
        <v>75.7</v>
      </c>
      <c r="AB236" s="179">
        <v>700</v>
      </c>
      <c r="AC236" s="178">
        <v>434</v>
      </c>
      <c r="AD236" s="194">
        <v>62</v>
      </c>
      <c r="AE236" s="179">
        <v>344</v>
      </c>
      <c r="AF236" s="178">
        <v>272</v>
      </c>
      <c r="AG236" s="194">
        <v>79.099999999999994</v>
      </c>
    </row>
    <row r="237" spans="1:33">
      <c r="A237" s="104" t="s">
        <v>8</v>
      </c>
      <c r="B237" s="442" t="s">
        <v>41</v>
      </c>
      <c r="C237" s="429" t="s">
        <v>42</v>
      </c>
      <c r="D237" s="172">
        <v>472</v>
      </c>
      <c r="E237" s="173">
        <v>175</v>
      </c>
      <c r="F237" s="191">
        <v>37.1</v>
      </c>
      <c r="G237" s="172">
        <v>120</v>
      </c>
      <c r="H237" s="173">
        <v>74</v>
      </c>
      <c r="I237" s="191">
        <v>61.7</v>
      </c>
      <c r="J237" s="172">
        <v>591</v>
      </c>
      <c r="K237" s="173">
        <v>229</v>
      </c>
      <c r="L237" s="191">
        <v>38.700000000000003</v>
      </c>
      <c r="M237" s="172">
        <v>135</v>
      </c>
      <c r="N237" s="173">
        <v>77</v>
      </c>
      <c r="O237" s="191">
        <v>57</v>
      </c>
      <c r="P237" s="172">
        <v>528</v>
      </c>
      <c r="Q237" s="173">
        <v>235</v>
      </c>
      <c r="R237" s="191">
        <v>44.5</v>
      </c>
      <c r="S237" s="172">
        <v>111</v>
      </c>
      <c r="T237" s="173">
        <v>70</v>
      </c>
      <c r="U237" s="191">
        <v>63.1</v>
      </c>
      <c r="V237" s="172">
        <v>502</v>
      </c>
      <c r="W237" s="173">
        <v>201</v>
      </c>
      <c r="X237" s="191">
        <v>40</v>
      </c>
      <c r="Y237" s="172">
        <v>115</v>
      </c>
      <c r="Z237" s="173">
        <v>65</v>
      </c>
      <c r="AA237" s="191">
        <v>56.5</v>
      </c>
      <c r="AB237" s="172">
        <v>500</v>
      </c>
      <c r="AC237" s="173">
        <v>251</v>
      </c>
      <c r="AD237" s="191">
        <v>50.2</v>
      </c>
      <c r="AE237" s="172">
        <v>120</v>
      </c>
      <c r="AF237" s="173">
        <v>67</v>
      </c>
      <c r="AG237" s="191">
        <v>55.8</v>
      </c>
    </row>
    <row r="238" spans="1:33">
      <c r="A238" s="104"/>
      <c r="B238" s="441"/>
      <c r="C238" s="58" t="s">
        <v>43</v>
      </c>
      <c r="D238" s="169">
        <v>0</v>
      </c>
      <c r="E238" s="168">
        <v>0</v>
      </c>
      <c r="F238" s="192">
        <v>0</v>
      </c>
      <c r="G238" s="169">
        <v>0</v>
      </c>
      <c r="H238" s="168">
        <v>0</v>
      </c>
      <c r="I238" s="192">
        <v>0</v>
      </c>
      <c r="J238" s="169">
        <v>2</v>
      </c>
      <c r="K238" s="168">
        <v>1</v>
      </c>
      <c r="L238" s="192">
        <v>50</v>
      </c>
      <c r="M238" s="169">
        <v>2</v>
      </c>
      <c r="N238" s="168">
        <v>1</v>
      </c>
      <c r="O238" s="192">
        <v>50</v>
      </c>
      <c r="P238" s="169">
        <v>3</v>
      </c>
      <c r="Q238" s="168">
        <v>0</v>
      </c>
      <c r="R238" s="192">
        <v>0</v>
      </c>
      <c r="S238" s="169">
        <v>2</v>
      </c>
      <c r="T238" s="168">
        <v>0</v>
      </c>
      <c r="U238" s="192">
        <v>0</v>
      </c>
      <c r="V238" s="169">
        <v>23</v>
      </c>
      <c r="W238" s="168">
        <v>9</v>
      </c>
      <c r="X238" s="192">
        <v>39.1</v>
      </c>
      <c r="Y238" s="169">
        <v>14</v>
      </c>
      <c r="Z238" s="168">
        <v>7</v>
      </c>
      <c r="AA238" s="192">
        <v>50</v>
      </c>
      <c r="AB238" s="169">
        <v>28</v>
      </c>
      <c r="AC238" s="168">
        <v>14</v>
      </c>
      <c r="AD238" s="192">
        <v>50</v>
      </c>
      <c r="AE238" s="169">
        <v>16</v>
      </c>
      <c r="AF238" s="168">
        <v>10</v>
      </c>
      <c r="AG238" s="192">
        <v>62.5</v>
      </c>
    </row>
    <row r="239" spans="1:33">
      <c r="A239" s="104"/>
      <c r="B239" s="443"/>
      <c r="C239" s="444" t="s">
        <v>36</v>
      </c>
      <c r="D239" s="170">
        <v>472</v>
      </c>
      <c r="E239" s="171">
        <v>175</v>
      </c>
      <c r="F239" s="193">
        <v>37.1</v>
      </c>
      <c r="G239" s="170">
        <v>120</v>
      </c>
      <c r="H239" s="171">
        <v>74</v>
      </c>
      <c r="I239" s="193">
        <v>61.7</v>
      </c>
      <c r="J239" s="170">
        <v>593</v>
      </c>
      <c r="K239" s="171">
        <v>230</v>
      </c>
      <c r="L239" s="193">
        <v>38.799999999999997</v>
      </c>
      <c r="M239" s="170">
        <v>135</v>
      </c>
      <c r="N239" s="171">
        <v>77</v>
      </c>
      <c r="O239" s="193">
        <v>57</v>
      </c>
      <c r="P239" s="170">
        <v>531</v>
      </c>
      <c r="Q239" s="171">
        <v>235</v>
      </c>
      <c r="R239" s="193">
        <v>44.3</v>
      </c>
      <c r="S239" s="170">
        <v>111</v>
      </c>
      <c r="T239" s="171">
        <v>70</v>
      </c>
      <c r="U239" s="193">
        <v>63.1</v>
      </c>
      <c r="V239" s="170">
        <v>525</v>
      </c>
      <c r="W239" s="171">
        <v>210</v>
      </c>
      <c r="X239" s="193">
        <v>40</v>
      </c>
      <c r="Y239" s="170">
        <v>122</v>
      </c>
      <c r="Z239" s="171">
        <v>71</v>
      </c>
      <c r="AA239" s="193">
        <v>58.2</v>
      </c>
      <c r="AB239" s="170">
        <v>528</v>
      </c>
      <c r="AC239" s="171">
        <v>265</v>
      </c>
      <c r="AD239" s="193">
        <v>50.2</v>
      </c>
      <c r="AE239" s="170">
        <v>126</v>
      </c>
      <c r="AF239" s="171">
        <v>74</v>
      </c>
      <c r="AG239" s="193">
        <v>58.7</v>
      </c>
    </row>
    <row r="240" spans="1:33">
      <c r="A240" s="104"/>
      <c r="B240" s="441" t="s">
        <v>44</v>
      </c>
      <c r="C240" s="58" t="s">
        <v>45</v>
      </c>
      <c r="D240" s="169">
        <v>6</v>
      </c>
      <c r="E240" s="168">
        <v>5</v>
      </c>
      <c r="F240" s="192">
        <v>83.3</v>
      </c>
      <c r="G240" s="169">
        <v>5</v>
      </c>
      <c r="H240" s="168">
        <v>4</v>
      </c>
      <c r="I240" s="192">
        <v>80</v>
      </c>
      <c r="J240" s="169">
        <v>19</v>
      </c>
      <c r="K240" s="168">
        <v>10</v>
      </c>
      <c r="L240" s="192">
        <v>52.6</v>
      </c>
      <c r="M240" s="169">
        <v>11</v>
      </c>
      <c r="N240" s="168">
        <v>7</v>
      </c>
      <c r="O240" s="192">
        <v>63.6</v>
      </c>
      <c r="P240" s="169">
        <v>16</v>
      </c>
      <c r="Q240" s="168">
        <v>10</v>
      </c>
      <c r="R240" s="192">
        <v>62.5</v>
      </c>
      <c r="S240" s="169">
        <v>4</v>
      </c>
      <c r="T240" s="168">
        <v>3</v>
      </c>
      <c r="U240" s="192">
        <v>75</v>
      </c>
      <c r="V240" s="169">
        <v>10</v>
      </c>
      <c r="W240" s="168">
        <v>10</v>
      </c>
      <c r="X240" s="192">
        <v>100</v>
      </c>
      <c r="Y240" s="169">
        <v>7</v>
      </c>
      <c r="Z240" s="168">
        <v>7</v>
      </c>
      <c r="AA240" s="192">
        <v>100</v>
      </c>
      <c r="AB240" s="169">
        <v>20</v>
      </c>
      <c r="AC240" s="168">
        <v>17</v>
      </c>
      <c r="AD240" s="192">
        <v>85</v>
      </c>
      <c r="AE240" s="169">
        <v>12</v>
      </c>
      <c r="AF240" s="168">
        <v>12</v>
      </c>
      <c r="AG240" s="192">
        <v>100</v>
      </c>
    </row>
    <row r="241" spans="1:33" ht="26.25">
      <c r="A241" s="104"/>
      <c r="B241" s="441"/>
      <c r="C241" s="58" t="s">
        <v>751</v>
      </c>
      <c r="D241" s="169">
        <v>19</v>
      </c>
      <c r="E241" s="168">
        <v>16</v>
      </c>
      <c r="F241" s="192">
        <v>84.2</v>
      </c>
      <c r="G241" s="169">
        <v>12</v>
      </c>
      <c r="H241" s="168">
        <v>11</v>
      </c>
      <c r="I241" s="192">
        <v>91.7</v>
      </c>
      <c r="J241" s="169">
        <v>22</v>
      </c>
      <c r="K241" s="168">
        <v>12</v>
      </c>
      <c r="L241" s="192">
        <v>54.5</v>
      </c>
      <c r="M241" s="169">
        <v>12</v>
      </c>
      <c r="N241" s="168">
        <v>10</v>
      </c>
      <c r="O241" s="192">
        <v>83.3</v>
      </c>
      <c r="P241" s="169">
        <v>50</v>
      </c>
      <c r="Q241" s="168">
        <v>37</v>
      </c>
      <c r="R241" s="192">
        <v>74</v>
      </c>
      <c r="S241" s="169">
        <v>19</v>
      </c>
      <c r="T241" s="168">
        <v>16</v>
      </c>
      <c r="U241" s="192">
        <v>84.2</v>
      </c>
      <c r="V241" s="169">
        <v>23</v>
      </c>
      <c r="W241" s="168">
        <v>20</v>
      </c>
      <c r="X241" s="192">
        <v>87</v>
      </c>
      <c r="Y241" s="169">
        <v>13</v>
      </c>
      <c r="Z241" s="168">
        <v>11</v>
      </c>
      <c r="AA241" s="192">
        <v>84.6</v>
      </c>
      <c r="AB241" s="169">
        <v>40</v>
      </c>
      <c r="AC241" s="168">
        <v>30</v>
      </c>
      <c r="AD241" s="192">
        <v>75</v>
      </c>
      <c r="AE241" s="169">
        <v>19</v>
      </c>
      <c r="AF241" s="168">
        <v>16</v>
      </c>
      <c r="AG241" s="192">
        <v>84.2</v>
      </c>
    </row>
    <row r="242" spans="1:33">
      <c r="A242" s="104"/>
      <c r="B242" s="441"/>
      <c r="C242" s="58" t="s">
        <v>290</v>
      </c>
      <c r="D242" s="169">
        <v>2</v>
      </c>
      <c r="E242" s="168">
        <v>1</v>
      </c>
      <c r="F242" s="192">
        <v>50</v>
      </c>
      <c r="G242" s="169">
        <v>2</v>
      </c>
      <c r="H242" s="168">
        <v>1</v>
      </c>
      <c r="I242" s="192">
        <v>50</v>
      </c>
      <c r="J242" s="169">
        <v>1</v>
      </c>
      <c r="K242" s="168">
        <v>0</v>
      </c>
      <c r="L242" s="192">
        <v>0</v>
      </c>
      <c r="M242" s="169">
        <v>1</v>
      </c>
      <c r="N242" s="168">
        <v>0</v>
      </c>
      <c r="O242" s="192">
        <v>0</v>
      </c>
      <c r="P242" s="169">
        <v>26</v>
      </c>
      <c r="Q242" s="168">
        <v>3</v>
      </c>
      <c r="R242" s="192">
        <v>11.5</v>
      </c>
      <c r="S242" s="169">
        <v>4</v>
      </c>
      <c r="T242" s="168">
        <v>3</v>
      </c>
      <c r="U242" s="192">
        <v>75</v>
      </c>
      <c r="V242" s="169">
        <v>0</v>
      </c>
      <c r="W242" s="168">
        <v>0</v>
      </c>
      <c r="X242" s="192">
        <v>0</v>
      </c>
      <c r="Y242" s="169">
        <v>0</v>
      </c>
      <c r="Z242" s="168">
        <v>0</v>
      </c>
      <c r="AA242" s="192">
        <v>0</v>
      </c>
      <c r="AB242" s="169">
        <v>16</v>
      </c>
      <c r="AC242" s="168">
        <v>11</v>
      </c>
      <c r="AD242" s="192">
        <v>68.8</v>
      </c>
      <c r="AE242" s="169">
        <v>7</v>
      </c>
      <c r="AF242" s="168">
        <v>6</v>
      </c>
      <c r="AG242" s="192">
        <v>85.7</v>
      </c>
    </row>
    <row r="243" spans="1:33">
      <c r="A243" s="104"/>
      <c r="B243" s="441"/>
      <c r="C243" s="58" t="s">
        <v>36</v>
      </c>
      <c r="D243" s="169">
        <v>27</v>
      </c>
      <c r="E243" s="168">
        <v>22</v>
      </c>
      <c r="F243" s="192">
        <v>81.5</v>
      </c>
      <c r="G243" s="169">
        <v>14</v>
      </c>
      <c r="H243" s="168">
        <v>12</v>
      </c>
      <c r="I243" s="192">
        <v>85.7</v>
      </c>
      <c r="J243" s="169">
        <v>42</v>
      </c>
      <c r="K243" s="168">
        <v>22</v>
      </c>
      <c r="L243" s="192">
        <v>52.4</v>
      </c>
      <c r="M243" s="169">
        <v>19</v>
      </c>
      <c r="N243" s="168">
        <v>15</v>
      </c>
      <c r="O243" s="192">
        <v>78.900000000000006</v>
      </c>
      <c r="P243" s="169">
        <v>92</v>
      </c>
      <c r="Q243" s="168">
        <v>50</v>
      </c>
      <c r="R243" s="192">
        <v>54.3</v>
      </c>
      <c r="S243" s="169">
        <v>21</v>
      </c>
      <c r="T243" s="168">
        <v>17</v>
      </c>
      <c r="U243" s="192">
        <v>81</v>
      </c>
      <c r="V243" s="169">
        <v>33</v>
      </c>
      <c r="W243" s="168">
        <v>30</v>
      </c>
      <c r="X243" s="192">
        <v>90.9</v>
      </c>
      <c r="Y243" s="169">
        <v>16</v>
      </c>
      <c r="Z243" s="168">
        <v>14</v>
      </c>
      <c r="AA243" s="192">
        <v>87.5</v>
      </c>
      <c r="AB243" s="169">
        <v>76</v>
      </c>
      <c r="AC243" s="168">
        <v>58</v>
      </c>
      <c r="AD243" s="192">
        <v>76.3</v>
      </c>
      <c r="AE243" s="169">
        <v>32</v>
      </c>
      <c r="AF243" s="168">
        <v>28</v>
      </c>
      <c r="AG243" s="192">
        <v>87.5</v>
      </c>
    </row>
    <row r="244" spans="1:33">
      <c r="A244" s="104"/>
      <c r="B244" s="445" t="s">
        <v>36</v>
      </c>
      <c r="C244" s="440"/>
      <c r="D244" s="179">
        <v>499</v>
      </c>
      <c r="E244" s="178">
        <v>197</v>
      </c>
      <c r="F244" s="194">
        <v>39.5</v>
      </c>
      <c r="G244" s="179">
        <v>130</v>
      </c>
      <c r="H244" s="178">
        <v>83</v>
      </c>
      <c r="I244" s="194">
        <v>63.8</v>
      </c>
      <c r="J244" s="179">
        <v>635</v>
      </c>
      <c r="K244" s="178">
        <v>252</v>
      </c>
      <c r="L244" s="194">
        <v>39.700000000000003</v>
      </c>
      <c r="M244" s="179">
        <v>148</v>
      </c>
      <c r="N244" s="178">
        <v>87</v>
      </c>
      <c r="O244" s="194">
        <v>58.8</v>
      </c>
      <c r="P244" s="179">
        <v>623</v>
      </c>
      <c r="Q244" s="178">
        <v>285</v>
      </c>
      <c r="R244" s="194">
        <v>45.7</v>
      </c>
      <c r="S244" s="179">
        <v>120</v>
      </c>
      <c r="T244" s="178">
        <v>78</v>
      </c>
      <c r="U244" s="194">
        <v>65</v>
      </c>
      <c r="V244" s="179">
        <v>558</v>
      </c>
      <c r="W244" s="178">
        <v>240</v>
      </c>
      <c r="X244" s="194">
        <v>43</v>
      </c>
      <c r="Y244" s="179">
        <v>133</v>
      </c>
      <c r="Z244" s="178">
        <v>81</v>
      </c>
      <c r="AA244" s="194">
        <v>60.9</v>
      </c>
      <c r="AB244" s="179">
        <v>604</v>
      </c>
      <c r="AC244" s="178">
        <v>323</v>
      </c>
      <c r="AD244" s="194">
        <v>53.5</v>
      </c>
      <c r="AE244" s="179">
        <v>148</v>
      </c>
      <c r="AF244" s="178">
        <v>96</v>
      </c>
      <c r="AG244" s="194">
        <v>64.900000000000006</v>
      </c>
    </row>
    <row r="245" spans="1:33" ht="26.25">
      <c r="A245" s="363" t="s">
        <v>9</v>
      </c>
      <c r="B245" s="441" t="s">
        <v>180</v>
      </c>
      <c r="C245" s="58" t="s">
        <v>47</v>
      </c>
      <c r="D245" s="169">
        <v>4</v>
      </c>
      <c r="E245" s="168">
        <v>4</v>
      </c>
      <c r="F245" s="192">
        <v>100</v>
      </c>
      <c r="G245" s="169">
        <v>4</v>
      </c>
      <c r="H245" s="168">
        <v>4</v>
      </c>
      <c r="I245" s="192">
        <v>100</v>
      </c>
      <c r="J245" s="169">
        <v>6</v>
      </c>
      <c r="K245" s="168">
        <v>6</v>
      </c>
      <c r="L245" s="192">
        <v>100</v>
      </c>
      <c r="M245" s="169">
        <v>6</v>
      </c>
      <c r="N245" s="168">
        <v>6</v>
      </c>
      <c r="O245" s="192">
        <v>100</v>
      </c>
      <c r="P245" s="169">
        <v>6</v>
      </c>
      <c r="Q245" s="168">
        <v>5</v>
      </c>
      <c r="R245" s="192">
        <v>83.3</v>
      </c>
      <c r="S245" s="169">
        <v>5</v>
      </c>
      <c r="T245" s="168">
        <v>4</v>
      </c>
      <c r="U245" s="192">
        <v>80</v>
      </c>
      <c r="V245" s="169">
        <v>5</v>
      </c>
      <c r="W245" s="168">
        <v>5</v>
      </c>
      <c r="X245" s="192">
        <v>100</v>
      </c>
      <c r="Y245" s="169">
        <v>5</v>
      </c>
      <c r="Z245" s="168">
        <v>5</v>
      </c>
      <c r="AA245" s="192">
        <v>100</v>
      </c>
      <c r="AB245" s="169">
        <v>4</v>
      </c>
      <c r="AC245" s="168">
        <v>3</v>
      </c>
      <c r="AD245" s="192">
        <v>75</v>
      </c>
      <c r="AE245" s="169">
        <v>4</v>
      </c>
      <c r="AF245" s="168">
        <v>3</v>
      </c>
      <c r="AG245" s="192">
        <v>75</v>
      </c>
    </row>
    <row r="246" spans="1:33" ht="26.25">
      <c r="A246" s="104"/>
      <c r="B246" s="441"/>
      <c r="C246" s="58" t="s">
        <v>48</v>
      </c>
      <c r="D246" s="169">
        <v>43</v>
      </c>
      <c r="E246" s="168">
        <v>34</v>
      </c>
      <c r="F246" s="192">
        <v>79.099999999999994</v>
      </c>
      <c r="G246" s="169">
        <v>33</v>
      </c>
      <c r="H246" s="168">
        <v>28</v>
      </c>
      <c r="I246" s="192">
        <v>84.8</v>
      </c>
      <c r="J246" s="169">
        <v>71</v>
      </c>
      <c r="K246" s="168">
        <v>57</v>
      </c>
      <c r="L246" s="192">
        <v>80.3</v>
      </c>
      <c r="M246" s="169">
        <v>35</v>
      </c>
      <c r="N246" s="168">
        <v>31</v>
      </c>
      <c r="O246" s="192">
        <v>88.6</v>
      </c>
      <c r="P246" s="169">
        <v>44</v>
      </c>
      <c r="Q246" s="168">
        <v>40</v>
      </c>
      <c r="R246" s="192">
        <v>90.9</v>
      </c>
      <c r="S246" s="169">
        <v>31</v>
      </c>
      <c r="T246" s="168">
        <v>28</v>
      </c>
      <c r="U246" s="192">
        <v>90.3</v>
      </c>
      <c r="V246" s="169">
        <v>63</v>
      </c>
      <c r="W246" s="168">
        <v>52</v>
      </c>
      <c r="X246" s="192">
        <v>82.5</v>
      </c>
      <c r="Y246" s="169">
        <v>37</v>
      </c>
      <c r="Z246" s="168">
        <v>32</v>
      </c>
      <c r="AA246" s="192">
        <v>86.5</v>
      </c>
      <c r="AB246" s="169">
        <v>60</v>
      </c>
      <c r="AC246" s="168">
        <v>51</v>
      </c>
      <c r="AD246" s="192">
        <v>85</v>
      </c>
      <c r="AE246" s="169">
        <v>39</v>
      </c>
      <c r="AF246" s="168">
        <v>37</v>
      </c>
      <c r="AG246" s="192">
        <v>94.9</v>
      </c>
    </row>
    <row r="247" spans="1:33">
      <c r="A247" s="104"/>
      <c r="B247" s="443"/>
      <c r="C247" s="440" t="s">
        <v>36</v>
      </c>
      <c r="D247" s="179">
        <v>47</v>
      </c>
      <c r="E247" s="178">
        <v>38</v>
      </c>
      <c r="F247" s="194">
        <v>80.900000000000006</v>
      </c>
      <c r="G247" s="179">
        <v>34</v>
      </c>
      <c r="H247" s="178">
        <v>29</v>
      </c>
      <c r="I247" s="194">
        <v>85.3</v>
      </c>
      <c r="J247" s="179">
        <v>77</v>
      </c>
      <c r="K247" s="178">
        <v>63</v>
      </c>
      <c r="L247" s="194">
        <v>81.8</v>
      </c>
      <c r="M247" s="179">
        <v>37</v>
      </c>
      <c r="N247" s="178">
        <v>34</v>
      </c>
      <c r="O247" s="194">
        <v>91.9</v>
      </c>
      <c r="P247" s="179">
        <v>50</v>
      </c>
      <c r="Q247" s="178">
        <v>45</v>
      </c>
      <c r="R247" s="194">
        <v>90</v>
      </c>
      <c r="S247" s="179">
        <v>31</v>
      </c>
      <c r="T247" s="178">
        <v>28</v>
      </c>
      <c r="U247" s="194">
        <v>90.3</v>
      </c>
      <c r="V247" s="179">
        <v>68</v>
      </c>
      <c r="W247" s="178">
        <v>57</v>
      </c>
      <c r="X247" s="194">
        <v>83.8</v>
      </c>
      <c r="Y247" s="179">
        <v>40</v>
      </c>
      <c r="Z247" s="178">
        <v>36</v>
      </c>
      <c r="AA247" s="194">
        <v>90</v>
      </c>
      <c r="AB247" s="179">
        <v>64</v>
      </c>
      <c r="AC247" s="178">
        <v>54</v>
      </c>
      <c r="AD247" s="194">
        <v>84.4</v>
      </c>
      <c r="AE247" s="179">
        <v>42</v>
      </c>
      <c r="AF247" s="178">
        <v>39</v>
      </c>
      <c r="AG247" s="194">
        <v>92.9</v>
      </c>
    </row>
    <row r="248" spans="1:33" ht="26.25">
      <c r="A248" s="104"/>
      <c r="B248" s="442" t="s">
        <v>181</v>
      </c>
      <c r="C248" s="429" t="s">
        <v>49</v>
      </c>
      <c r="D248" s="172">
        <v>0</v>
      </c>
      <c r="E248" s="173">
        <v>0</v>
      </c>
      <c r="F248" s="191">
        <v>0</v>
      </c>
      <c r="G248" s="172">
        <v>0</v>
      </c>
      <c r="H248" s="173">
        <v>0</v>
      </c>
      <c r="I248" s="191">
        <v>0</v>
      </c>
      <c r="J248" s="172">
        <v>1</v>
      </c>
      <c r="K248" s="173">
        <v>1</v>
      </c>
      <c r="L248" s="191">
        <v>100</v>
      </c>
      <c r="M248" s="172">
        <v>1</v>
      </c>
      <c r="N248" s="173">
        <v>1</v>
      </c>
      <c r="O248" s="191">
        <v>100</v>
      </c>
      <c r="P248" s="172">
        <v>2</v>
      </c>
      <c r="Q248" s="173">
        <v>2</v>
      </c>
      <c r="R248" s="191">
        <v>100</v>
      </c>
      <c r="S248" s="172">
        <v>2</v>
      </c>
      <c r="T248" s="173">
        <v>2</v>
      </c>
      <c r="U248" s="191">
        <v>100</v>
      </c>
      <c r="V248" s="172">
        <v>1</v>
      </c>
      <c r="W248" s="173">
        <v>1</v>
      </c>
      <c r="X248" s="191">
        <v>100</v>
      </c>
      <c r="Y248" s="172">
        <v>1</v>
      </c>
      <c r="Z248" s="173">
        <v>1</v>
      </c>
      <c r="AA248" s="191">
        <v>100</v>
      </c>
      <c r="AB248" s="172">
        <v>2</v>
      </c>
      <c r="AC248" s="173">
        <v>2</v>
      </c>
      <c r="AD248" s="191">
        <v>100</v>
      </c>
      <c r="AE248" s="172">
        <v>1</v>
      </c>
      <c r="AF248" s="173">
        <v>1</v>
      </c>
      <c r="AG248" s="191">
        <v>100</v>
      </c>
    </row>
    <row r="249" spans="1:33">
      <c r="A249" s="446"/>
      <c r="B249" s="445" t="s">
        <v>36</v>
      </c>
      <c r="C249" s="440"/>
      <c r="D249" s="179">
        <v>47</v>
      </c>
      <c r="E249" s="178">
        <v>38</v>
      </c>
      <c r="F249" s="194">
        <v>80.900000000000006</v>
      </c>
      <c r="G249" s="179">
        <v>34</v>
      </c>
      <c r="H249" s="178">
        <v>29</v>
      </c>
      <c r="I249" s="194">
        <v>85.3</v>
      </c>
      <c r="J249" s="179">
        <v>78</v>
      </c>
      <c r="K249" s="178">
        <v>64</v>
      </c>
      <c r="L249" s="194">
        <v>82.1</v>
      </c>
      <c r="M249" s="179">
        <v>38</v>
      </c>
      <c r="N249" s="178">
        <v>35</v>
      </c>
      <c r="O249" s="194">
        <v>92.1</v>
      </c>
      <c r="P249" s="179">
        <v>52</v>
      </c>
      <c r="Q249" s="178">
        <v>47</v>
      </c>
      <c r="R249" s="194">
        <v>90.4</v>
      </c>
      <c r="S249" s="179">
        <v>33</v>
      </c>
      <c r="T249" s="178">
        <v>30</v>
      </c>
      <c r="U249" s="194">
        <v>90.9</v>
      </c>
      <c r="V249" s="179">
        <v>69</v>
      </c>
      <c r="W249" s="178">
        <v>58</v>
      </c>
      <c r="X249" s="194">
        <v>84.1</v>
      </c>
      <c r="Y249" s="179">
        <v>41</v>
      </c>
      <c r="Z249" s="178">
        <v>37</v>
      </c>
      <c r="AA249" s="194">
        <v>90.2</v>
      </c>
      <c r="AB249" s="179">
        <v>66</v>
      </c>
      <c r="AC249" s="178">
        <v>56</v>
      </c>
      <c r="AD249" s="194">
        <v>84.8</v>
      </c>
      <c r="AE249" s="179">
        <v>42</v>
      </c>
      <c r="AF249" s="178">
        <v>39</v>
      </c>
      <c r="AG249" s="194">
        <v>92.9</v>
      </c>
    </row>
    <row r="250" spans="1:33" ht="26.25">
      <c r="A250" s="104" t="s">
        <v>10</v>
      </c>
      <c r="B250" s="441" t="s">
        <v>50</v>
      </c>
      <c r="C250" s="58" t="s">
        <v>50</v>
      </c>
      <c r="D250" s="169">
        <v>57</v>
      </c>
      <c r="E250" s="168">
        <v>30</v>
      </c>
      <c r="F250" s="192">
        <v>52.6</v>
      </c>
      <c r="G250" s="169">
        <v>45</v>
      </c>
      <c r="H250" s="168">
        <v>22</v>
      </c>
      <c r="I250" s="192">
        <v>48.9</v>
      </c>
      <c r="J250" s="169">
        <v>66</v>
      </c>
      <c r="K250" s="168">
        <v>44</v>
      </c>
      <c r="L250" s="192">
        <v>66.7</v>
      </c>
      <c r="M250" s="169">
        <v>46</v>
      </c>
      <c r="N250" s="168">
        <v>30</v>
      </c>
      <c r="O250" s="192">
        <v>65.2</v>
      </c>
      <c r="P250" s="169">
        <v>55</v>
      </c>
      <c r="Q250" s="168">
        <v>34</v>
      </c>
      <c r="R250" s="192">
        <v>61.8</v>
      </c>
      <c r="S250" s="169">
        <v>40</v>
      </c>
      <c r="T250" s="168">
        <v>26</v>
      </c>
      <c r="U250" s="192">
        <v>65</v>
      </c>
      <c r="V250" s="169">
        <v>64</v>
      </c>
      <c r="W250" s="168">
        <v>31</v>
      </c>
      <c r="X250" s="192">
        <v>48.4</v>
      </c>
      <c r="Y250" s="169">
        <v>49</v>
      </c>
      <c r="Z250" s="168">
        <v>28</v>
      </c>
      <c r="AA250" s="192">
        <v>57.1</v>
      </c>
      <c r="AB250" s="169">
        <v>55</v>
      </c>
      <c r="AC250" s="168">
        <v>39</v>
      </c>
      <c r="AD250" s="192">
        <v>70.900000000000006</v>
      </c>
      <c r="AE250" s="169">
        <v>47</v>
      </c>
      <c r="AF250" s="168">
        <v>33</v>
      </c>
      <c r="AG250" s="192">
        <v>70.2</v>
      </c>
    </row>
    <row r="251" spans="1:33">
      <c r="A251" s="104"/>
      <c r="B251" s="441" t="s">
        <v>51</v>
      </c>
      <c r="C251" s="58" t="s">
        <v>51</v>
      </c>
      <c r="D251" s="169">
        <v>1</v>
      </c>
      <c r="E251" s="168">
        <v>1</v>
      </c>
      <c r="F251" s="192">
        <v>100</v>
      </c>
      <c r="G251" s="169">
        <v>1</v>
      </c>
      <c r="H251" s="168">
        <v>1</v>
      </c>
      <c r="I251" s="192">
        <v>100</v>
      </c>
      <c r="J251" s="169">
        <v>2</v>
      </c>
      <c r="K251" s="168">
        <v>2</v>
      </c>
      <c r="L251" s="192">
        <v>100</v>
      </c>
      <c r="M251" s="169">
        <v>2</v>
      </c>
      <c r="N251" s="168">
        <v>2</v>
      </c>
      <c r="O251" s="192">
        <v>100</v>
      </c>
      <c r="P251" s="169">
        <v>0</v>
      </c>
      <c r="Q251" s="168">
        <v>0</v>
      </c>
      <c r="R251" s="192">
        <v>0</v>
      </c>
      <c r="S251" s="169">
        <v>0</v>
      </c>
      <c r="T251" s="168">
        <v>0</v>
      </c>
      <c r="U251" s="192">
        <v>0</v>
      </c>
      <c r="V251" s="169">
        <v>0</v>
      </c>
      <c r="W251" s="168">
        <v>0</v>
      </c>
      <c r="X251" s="192">
        <v>0</v>
      </c>
      <c r="Y251" s="169">
        <v>0</v>
      </c>
      <c r="Z251" s="168">
        <v>0</v>
      </c>
      <c r="AA251" s="192">
        <v>0</v>
      </c>
      <c r="AB251" s="169">
        <v>0</v>
      </c>
      <c r="AC251" s="168">
        <v>0</v>
      </c>
      <c r="AD251" s="192">
        <v>0</v>
      </c>
      <c r="AE251" s="169">
        <v>0</v>
      </c>
      <c r="AF251" s="168">
        <v>0</v>
      </c>
      <c r="AG251" s="192">
        <v>0</v>
      </c>
    </row>
    <row r="252" spans="1:33">
      <c r="A252" s="104"/>
      <c r="B252" s="441" t="s">
        <v>182</v>
      </c>
      <c r="C252" s="58" t="s">
        <v>53</v>
      </c>
      <c r="D252" s="169">
        <v>8</v>
      </c>
      <c r="E252" s="168">
        <v>2</v>
      </c>
      <c r="F252" s="192">
        <v>25</v>
      </c>
      <c r="G252" s="169">
        <v>6</v>
      </c>
      <c r="H252" s="168">
        <v>2</v>
      </c>
      <c r="I252" s="192">
        <v>33.299999999999997</v>
      </c>
      <c r="J252" s="169">
        <v>17</v>
      </c>
      <c r="K252" s="168">
        <v>16</v>
      </c>
      <c r="L252" s="192">
        <v>94.1</v>
      </c>
      <c r="M252" s="169">
        <v>7</v>
      </c>
      <c r="N252" s="168">
        <v>6</v>
      </c>
      <c r="O252" s="192">
        <v>85.7</v>
      </c>
      <c r="P252" s="169">
        <v>7</v>
      </c>
      <c r="Q252" s="168">
        <v>6</v>
      </c>
      <c r="R252" s="192">
        <v>85.7</v>
      </c>
      <c r="S252" s="169">
        <v>6</v>
      </c>
      <c r="T252" s="168">
        <v>5</v>
      </c>
      <c r="U252" s="192">
        <v>83.3</v>
      </c>
      <c r="V252" s="169">
        <v>12</v>
      </c>
      <c r="W252" s="168">
        <v>9</v>
      </c>
      <c r="X252" s="192">
        <v>75</v>
      </c>
      <c r="Y252" s="169">
        <v>7</v>
      </c>
      <c r="Z252" s="168">
        <v>6</v>
      </c>
      <c r="AA252" s="192">
        <v>85.7</v>
      </c>
      <c r="AB252" s="169">
        <v>15</v>
      </c>
      <c r="AC252" s="168">
        <v>14</v>
      </c>
      <c r="AD252" s="192">
        <v>93.3</v>
      </c>
      <c r="AE252" s="169">
        <v>14</v>
      </c>
      <c r="AF252" s="168">
        <v>13</v>
      </c>
      <c r="AG252" s="192">
        <v>92.9</v>
      </c>
    </row>
    <row r="253" spans="1:33">
      <c r="A253" s="446"/>
      <c r="B253" s="443" t="s">
        <v>36</v>
      </c>
      <c r="C253" s="444"/>
      <c r="D253" s="170">
        <v>66</v>
      </c>
      <c r="E253" s="171">
        <v>33</v>
      </c>
      <c r="F253" s="193">
        <v>50</v>
      </c>
      <c r="G253" s="170">
        <v>52</v>
      </c>
      <c r="H253" s="171">
        <v>25</v>
      </c>
      <c r="I253" s="193">
        <v>48.1</v>
      </c>
      <c r="J253" s="170">
        <v>85</v>
      </c>
      <c r="K253" s="171">
        <v>62</v>
      </c>
      <c r="L253" s="193">
        <v>72.900000000000006</v>
      </c>
      <c r="M253" s="170">
        <v>53</v>
      </c>
      <c r="N253" s="171">
        <v>37</v>
      </c>
      <c r="O253" s="193">
        <v>69.8</v>
      </c>
      <c r="P253" s="170">
        <v>62</v>
      </c>
      <c r="Q253" s="171">
        <v>40</v>
      </c>
      <c r="R253" s="193">
        <v>64.5</v>
      </c>
      <c r="S253" s="170">
        <v>45</v>
      </c>
      <c r="T253" s="171">
        <v>31</v>
      </c>
      <c r="U253" s="193">
        <v>68.900000000000006</v>
      </c>
      <c r="V253" s="170">
        <v>76</v>
      </c>
      <c r="W253" s="171">
        <v>40</v>
      </c>
      <c r="X253" s="193">
        <v>52.6</v>
      </c>
      <c r="Y253" s="170">
        <v>56</v>
      </c>
      <c r="Z253" s="171">
        <v>34</v>
      </c>
      <c r="AA253" s="193">
        <v>60.7</v>
      </c>
      <c r="AB253" s="170">
        <v>70</v>
      </c>
      <c r="AC253" s="171">
        <v>53</v>
      </c>
      <c r="AD253" s="193">
        <v>75.7</v>
      </c>
      <c r="AE253" s="170">
        <v>61</v>
      </c>
      <c r="AF253" s="171">
        <v>46</v>
      </c>
      <c r="AG253" s="193">
        <v>75.400000000000006</v>
      </c>
    </row>
    <row r="254" spans="1:33">
      <c r="A254" s="104" t="s">
        <v>11</v>
      </c>
      <c r="B254" s="441" t="s">
        <v>54</v>
      </c>
      <c r="C254" s="58" t="s">
        <v>55</v>
      </c>
      <c r="D254" s="169">
        <v>290</v>
      </c>
      <c r="E254" s="168">
        <v>224</v>
      </c>
      <c r="F254" s="192">
        <v>77.2</v>
      </c>
      <c r="G254" s="169">
        <v>215</v>
      </c>
      <c r="H254" s="168">
        <v>172</v>
      </c>
      <c r="I254" s="192">
        <v>80</v>
      </c>
      <c r="J254" s="169">
        <v>300</v>
      </c>
      <c r="K254" s="168">
        <v>222</v>
      </c>
      <c r="L254" s="192">
        <v>74</v>
      </c>
      <c r="M254" s="169">
        <v>204</v>
      </c>
      <c r="N254" s="168">
        <v>164</v>
      </c>
      <c r="O254" s="192">
        <v>80.400000000000006</v>
      </c>
      <c r="P254" s="169">
        <v>286</v>
      </c>
      <c r="Q254" s="168">
        <v>231</v>
      </c>
      <c r="R254" s="192">
        <v>80.8</v>
      </c>
      <c r="S254" s="169">
        <v>209</v>
      </c>
      <c r="T254" s="168">
        <v>182</v>
      </c>
      <c r="U254" s="192">
        <v>87.1</v>
      </c>
      <c r="V254" s="169">
        <v>282</v>
      </c>
      <c r="W254" s="168">
        <v>212</v>
      </c>
      <c r="X254" s="192">
        <v>75.2</v>
      </c>
      <c r="Y254" s="169">
        <v>194</v>
      </c>
      <c r="Z254" s="168">
        <v>160</v>
      </c>
      <c r="AA254" s="192">
        <v>82.5</v>
      </c>
      <c r="AB254" s="169">
        <v>175</v>
      </c>
      <c r="AC254" s="168">
        <v>136</v>
      </c>
      <c r="AD254" s="192">
        <v>77.7</v>
      </c>
      <c r="AE254" s="169">
        <v>133</v>
      </c>
      <c r="AF254" s="168">
        <v>109</v>
      </c>
      <c r="AG254" s="192">
        <v>82</v>
      </c>
    </row>
    <row r="255" spans="1:33">
      <c r="A255" s="104"/>
      <c r="B255" s="441"/>
      <c r="C255" s="58" t="s">
        <v>56</v>
      </c>
      <c r="D255" s="169">
        <v>26</v>
      </c>
      <c r="E255" s="168">
        <v>16</v>
      </c>
      <c r="F255" s="192">
        <v>61.5</v>
      </c>
      <c r="G255" s="169">
        <v>24</v>
      </c>
      <c r="H255" s="168">
        <v>16</v>
      </c>
      <c r="I255" s="192">
        <v>66.7</v>
      </c>
      <c r="J255" s="169">
        <v>25</v>
      </c>
      <c r="K255" s="168">
        <v>20</v>
      </c>
      <c r="L255" s="192">
        <v>80</v>
      </c>
      <c r="M255" s="169">
        <v>20</v>
      </c>
      <c r="N255" s="168">
        <v>17</v>
      </c>
      <c r="O255" s="192">
        <v>85</v>
      </c>
      <c r="P255" s="169">
        <v>32</v>
      </c>
      <c r="Q255" s="168">
        <v>27</v>
      </c>
      <c r="R255" s="192">
        <v>84.4</v>
      </c>
      <c r="S255" s="169">
        <v>27</v>
      </c>
      <c r="T255" s="168">
        <v>23</v>
      </c>
      <c r="U255" s="192">
        <v>85.2</v>
      </c>
      <c r="V255" s="169">
        <v>21</v>
      </c>
      <c r="W255" s="168">
        <v>16</v>
      </c>
      <c r="X255" s="192">
        <v>76.2</v>
      </c>
      <c r="Y255" s="169">
        <v>17</v>
      </c>
      <c r="Z255" s="168">
        <v>14</v>
      </c>
      <c r="AA255" s="192">
        <v>82.4</v>
      </c>
      <c r="AB255" s="169">
        <v>22</v>
      </c>
      <c r="AC255" s="168">
        <v>16</v>
      </c>
      <c r="AD255" s="192">
        <v>72.7</v>
      </c>
      <c r="AE255" s="169">
        <v>21</v>
      </c>
      <c r="AF255" s="168">
        <v>15</v>
      </c>
      <c r="AG255" s="192">
        <v>71.400000000000006</v>
      </c>
    </row>
    <row r="256" spans="1:33">
      <c r="A256" s="104"/>
      <c r="B256" s="441"/>
      <c r="C256" s="58" t="s">
        <v>36</v>
      </c>
      <c r="D256" s="169">
        <v>316</v>
      </c>
      <c r="E256" s="168">
        <v>240</v>
      </c>
      <c r="F256" s="192">
        <v>75.900000000000006</v>
      </c>
      <c r="G256" s="169">
        <v>233</v>
      </c>
      <c r="H256" s="168">
        <v>187</v>
      </c>
      <c r="I256" s="192">
        <v>80.3</v>
      </c>
      <c r="J256" s="169">
        <v>325</v>
      </c>
      <c r="K256" s="168">
        <v>242</v>
      </c>
      <c r="L256" s="192">
        <v>74.5</v>
      </c>
      <c r="M256" s="169">
        <v>221</v>
      </c>
      <c r="N256" s="168">
        <v>180</v>
      </c>
      <c r="O256" s="192">
        <v>81.400000000000006</v>
      </c>
      <c r="P256" s="169">
        <v>318</v>
      </c>
      <c r="Q256" s="168">
        <v>258</v>
      </c>
      <c r="R256" s="192">
        <v>81.099999999999994</v>
      </c>
      <c r="S256" s="169">
        <v>227</v>
      </c>
      <c r="T256" s="168">
        <v>199</v>
      </c>
      <c r="U256" s="192">
        <v>87.7</v>
      </c>
      <c r="V256" s="169">
        <v>303</v>
      </c>
      <c r="W256" s="168">
        <v>228</v>
      </c>
      <c r="X256" s="192">
        <v>75.2</v>
      </c>
      <c r="Y256" s="169">
        <v>204</v>
      </c>
      <c r="Z256" s="168">
        <v>171</v>
      </c>
      <c r="AA256" s="192">
        <v>83.8</v>
      </c>
      <c r="AB256" s="169">
        <v>197</v>
      </c>
      <c r="AC256" s="168">
        <v>152</v>
      </c>
      <c r="AD256" s="192">
        <v>77.2</v>
      </c>
      <c r="AE256" s="169">
        <v>147</v>
      </c>
      <c r="AF256" s="168">
        <v>121</v>
      </c>
      <c r="AG256" s="192">
        <v>82.3</v>
      </c>
    </row>
    <row r="257" spans="1:33">
      <c r="A257" s="104"/>
      <c r="B257" s="445" t="s">
        <v>57</v>
      </c>
      <c r="C257" s="440" t="s">
        <v>57</v>
      </c>
      <c r="D257" s="179">
        <v>6</v>
      </c>
      <c r="E257" s="178">
        <v>5</v>
      </c>
      <c r="F257" s="194">
        <v>83.3</v>
      </c>
      <c r="G257" s="179">
        <v>2</v>
      </c>
      <c r="H257" s="178">
        <v>2</v>
      </c>
      <c r="I257" s="194">
        <v>100</v>
      </c>
      <c r="J257" s="179">
        <v>0</v>
      </c>
      <c r="K257" s="178">
        <v>0</v>
      </c>
      <c r="L257" s="194">
        <v>0</v>
      </c>
      <c r="M257" s="179">
        <v>0</v>
      </c>
      <c r="N257" s="178">
        <v>0</v>
      </c>
      <c r="O257" s="194">
        <v>0</v>
      </c>
      <c r="P257" s="179">
        <v>15</v>
      </c>
      <c r="Q257" s="178">
        <v>10</v>
      </c>
      <c r="R257" s="194">
        <v>66.7</v>
      </c>
      <c r="S257" s="179">
        <v>1</v>
      </c>
      <c r="T257" s="178">
        <v>1</v>
      </c>
      <c r="U257" s="194">
        <v>100</v>
      </c>
      <c r="V257" s="179">
        <v>0</v>
      </c>
      <c r="W257" s="178">
        <v>0</v>
      </c>
      <c r="X257" s="194">
        <v>0</v>
      </c>
      <c r="Y257" s="179">
        <v>0</v>
      </c>
      <c r="Z257" s="178">
        <v>0</v>
      </c>
      <c r="AA257" s="194">
        <v>0</v>
      </c>
      <c r="AB257" s="179">
        <v>1</v>
      </c>
      <c r="AC257" s="178">
        <v>0</v>
      </c>
      <c r="AD257" s="194">
        <v>0</v>
      </c>
      <c r="AE257" s="179">
        <v>1</v>
      </c>
      <c r="AF257" s="178">
        <v>0</v>
      </c>
      <c r="AG257" s="194">
        <v>0</v>
      </c>
    </row>
    <row r="258" spans="1:33">
      <c r="A258" s="104"/>
      <c r="B258" s="441" t="s">
        <v>36</v>
      </c>
      <c r="C258" s="58"/>
      <c r="D258" s="169">
        <v>322</v>
      </c>
      <c r="E258" s="168">
        <v>245</v>
      </c>
      <c r="F258" s="192">
        <v>76.099999999999994</v>
      </c>
      <c r="G258" s="169">
        <v>235</v>
      </c>
      <c r="H258" s="168">
        <v>189</v>
      </c>
      <c r="I258" s="192">
        <v>80.400000000000006</v>
      </c>
      <c r="J258" s="169">
        <v>325</v>
      </c>
      <c r="K258" s="168">
        <v>242</v>
      </c>
      <c r="L258" s="192">
        <v>74.5</v>
      </c>
      <c r="M258" s="169">
        <v>221</v>
      </c>
      <c r="N258" s="168">
        <v>180</v>
      </c>
      <c r="O258" s="192">
        <v>81.400000000000006</v>
      </c>
      <c r="P258" s="169">
        <v>333</v>
      </c>
      <c r="Q258" s="168">
        <v>268</v>
      </c>
      <c r="R258" s="192">
        <v>80.5</v>
      </c>
      <c r="S258" s="169">
        <v>228</v>
      </c>
      <c r="T258" s="168">
        <v>200</v>
      </c>
      <c r="U258" s="192">
        <v>87.7</v>
      </c>
      <c r="V258" s="169">
        <v>303</v>
      </c>
      <c r="W258" s="168">
        <v>228</v>
      </c>
      <c r="X258" s="192">
        <v>75.2</v>
      </c>
      <c r="Y258" s="169">
        <v>204</v>
      </c>
      <c r="Z258" s="168">
        <v>171</v>
      </c>
      <c r="AA258" s="192">
        <v>83.8</v>
      </c>
      <c r="AB258" s="169">
        <v>198</v>
      </c>
      <c r="AC258" s="168">
        <v>152</v>
      </c>
      <c r="AD258" s="192">
        <v>76.8</v>
      </c>
      <c r="AE258" s="169">
        <v>148</v>
      </c>
      <c r="AF258" s="168">
        <v>121</v>
      </c>
      <c r="AG258" s="192">
        <v>81.8</v>
      </c>
    </row>
    <row r="259" spans="1:33" ht="26.25">
      <c r="A259" s="447" t="s">
        <v>12</v>
      </c>
      <c r="B259" s="445"/>
      <c r="C259" s="440"/>
      <c r="D259" s="179">
        <v>650</v>
      </c>
      <c r="E259" s="178">
        <v>465</v>
      </c>
      <c r="F259" s="194">
        <v>71.5</v>
      </c>
      <c r="G259" s="179">
        <v>303</v>
      </c>
      <c r="H259" s="178">
        <v>265</v>
      </c>
      <c r="I259" s="194">
        <v>87.5</v>
      </c>
      <c r="J259" s="179">
        <v>609</v>
      </c>
      <c r="K259" s="178">
        <v>448</v>
      </c>
      <c r="L259" s="194">
        <v>73.599999999999994</v>
      </c>
      <c r="M259" s="179">
        <v>302</v>
      </c>
      <c r="N259" s="178">
        <v>251</v>
      </c>
      <c r="O259" s="194">
        <v>83.1</v>
      </c>
      <c r="P259" s="179">
        <v>432</v>
      </c>
      <c r="Q259" s="178">
        <v>315</v>
      </c>
      <c r="R259" s="194">
        <v>72.900000000000006</v>
      </c>
      <c r="S259" s="179">
        <v>250</v>
      </c>
      <c r="T259" s="178">
        <v>217</v>
      </c>
      <c r="U259" s="194">
        <v>86.8</v>
      </c>
      <c r="V259" s="179">
        <v>485</v>
      </c>
      <c r="W259" s="178">
        <v>358</v>
      </c>
      <c r="X259" s="194">
        <v>73.8</v>
      </c>
      <c r="Y259" s="179">
        <v>226</v>
      </c>
      <c r="Z259" s="178">
        <v>203</v>
      </c>
      <c r="AA259" s="194">
        <v>89.8</v>
      </c>
      <c r="AB259" s="179">
        <v>531</v>
      </c>
      <c r="AC259" s="178">
        <v>410</v>
      </c>
      <c r="AD259" s="194">
        <v>77.2</v>
      </c>
      <c r="AE259" s="179">
        <v>256</v>
      </c>
      <c r="AF259" s="178">
        <v>225</v>
      </c>
      <c r="AG259" s="194">
        <v>87.9</v>
      </c>
    </row>
    <row r="260" spans="1:33">
      <c r="A260" s="104" t="s">
        <v>13</v>
      </c>
      <c r="B260" s="441" t="s">
        <v>183</v>
      </c>
      <c r="C260" s="58" t="s">
        <v>58</v>
      </c>
      <c r="D260" s="169">
        <v>26</v>
      </c>
      <c r="E260" s="168">
        <v>11</v>
      </c>
      <c r="F260" s="192">
        <v>42.3</v>
      </c>
      <c r="G260" s="169">
        <v>20</v>
      </c>
      <c r="H260" s="168">
        <v>10</v>
      </c>
      <c r="I260" s="192">
        <v>50</v>
      </c>
      <c r="J260" s="169">
        <v>24</v>
      </c>
      <c r="K260" s="168">
        <v>12</v>
      </c>
      <c r="L260" s="192">
        <v>50</v>
      </c>
      <c r="M260" s="169">
        <v>22</v>
      </c>
      <c r="N260" s="168">
        <v>11</v>
      </c>
      <c r="O260" s="192">
        <v>50</v>
      </c>
      <c r="P260" s="169">
        <v>37</v>
      </c>
      <c r="Q260" s="168">
        <v>25</v>
      </c>
      <c r="R260" s="192">
        <v>67.599999999999994</v>
      </c>
      <c r="S260" s="169">
        <v>31</v>
      </c>
      <c r="T260" s="168">
        <v>22</v>
      </c>
      <c r="U260" s="192">
        <v>71</v>
      </c>
      <c r="V260" s="169">
        <v>51</v>
      </c>
      <c r="W260" s="168">
        <v>33</v>
      </c>
      <c r="X260" s="192">
        <v>64.7</v>
      </c>
      <c r="Y260" s="169">
        <v>34</v>
      </c>
      <c r="Z260" s="168">
        <v>24</v>
      </c>
      <c r="AA260" s="192">
        <v>70.599999999999994</v>
      </c>
      <c r="AB260" s="169">
        <v>40</v>
      </c>
      <c r="AC260" s="168">
        <v>19</v>
      </c>
      <c r="AD260" s="192">
        <v>47.5</v>
      </c>
      <c r="AE260" s="169">
        <v>25</v>
      </c>
      <c r="AF260" s="168">
        <v>18</v>
      </c>
      <c r="AG260" s="192">
        <v>72</v>
      </c>
    </row>
    <row r="261" spans="1:33">
      <c r="A261" s="104"/>
      <c r="B261" s="441"/>
      <c r="C261" s="58" t="s">
        <v>59</v>
      </c>
      <c r="D261" s="169">
        <v>124</v>
      </c>
      <c r="E261" s="168">
        <v>59</v>
      </c>
      <c r="F261" s="192">
        <v>47.6</v>
      </c>
      <c r="G261" s="169">
        <v>83</v>
      </c>
      <c r="H261" s="168">
        <v>43</v>
      </c>
      <c r="I261" s="192">
        <v>51.8</v>
      </c>
      <c r="J261" s="169">
        <v>126</v>
      </c>
      <c r="K261" s="168">
        <v>57</v>
      </c>
      <c r="L261" s="192">
        <v>45.2</v>
      </c>
      <c r="M261" s="169">
        <v>79</v>
      </c>
      <c r="N261" s="168">
        <v>39</v>
      </c>
      <c r="O261" s="192">
        <v>49.4</v>
      </c>
      <c r="P261" s="169">
        <v>100</v>
      </c>
      <c r="Q261" s="168">
        <v>41</v>
      </c>
      <c r="R261" s="192">
        <v>41</v>
      </c>
      <c r="S261" s="169">
        <v>68</v>
      </c>
      <c r="T261" s="168">
        <v>31</v>
      </c>
      <c r="U261" s="192">
        <v>45.6</v>
      </c>
      <c r="V261" s="169">
        <v>118</v>
      </c>
      <c r="W261" s="168">
        <v>54</v>
      </c>
      <c r="X261" s="192">
        <v>45.8</v>
      </c>
      <c r="Y261" s="169">
        <v>71</v>
      </c>
      <c r="Z261" s="168">
        <v>38</v>
      </c>
      <c r="AA261" s="192">
        <v>53.5</v>
      </c>
      <c r="AB261" s="169">
        <v>140</v>
      </c>
      <c r="AC261" s="168">
        <v>58</v>
      </c>
      <c r="AD261" s="192">
        <v>41.4</v>
      </c>
      <c r="AE261" s="169">
        <v>73</v>
      </c>
      <c r="AF261" s="168">
        <v>37</v>
      </c>
      <c r="AG261" s="192">
        <v>50.7</v>
      </c>
    </row>
    <row r="262" spans="1:33">
      <c r="A262" s="104"/>
      <c r="B262" s="443"/>
      <c r="C262" s="444" t="s">
        <v>36</v>
      </c>
      <c r="D262" s="170">
        <v>150</v>
      </c>
      <c r="E262" s="171">
        <v>70</v>
      </c>
      <c r="F262" s="193">
        <v>46.7</v>
      </c>
      <c r="G262" s="170">
        <v>99</v>
      </c>
      <c r="H262" s="171">
        <v>52</v>
      </c>
      <c r="I262" s="193">
        <v>52.5</v>
      </c>
      <c r="J262" s="170">
        <v>150</v>
      </c>
      <c r="K262" s="171">
        <v>69</v>
      </c>
      <c r="L262" s="193">
        <v>46</v>
      </c>
      <c r="M262" s="170">
        <v>94</v>
      </c>
      <c r="N262" s="171">
        <v>48</v>
      </c>
      <c r="O262" s="193">
        <v>51.1</v>
      </c>
      <c r="P262" s="170">
        <v>137</v>
      </c>
      <c r="Q262" s="171">
        <v>66</v>
      </c>
      <c r="R262" s="193">
        <v>48.2</v>
      </c>
      <c r="S262" s="170">
        <v>90</v>
      </c>
      <c r="T262" s="171">
        <v>49</v>
      </c>
      <c r="U262" s="193">
        <v>54.4</v>
      </c>
      <c r="V262" s="170">
        <v>169</v>
      </c>
      <c r="W262" s="171">
        <v>87</v>
      </c>
      <c r="X262" s="193">
        <v>51.5</v>
      </c>
      <c r="Y262" s="170">
        <v>91</v>
      </c>
      <c r="Z262" s="171">
        <v>52</v>
      </c>
      <c r="AA262" s="193">
        <v>57.1</v>
      </c>
      <c r="AB262" s="170">
        <v>180</v>
      </c>
      <c r="AC262" s="171">
        <v>77</v>
      </c>
      <c r="AD262" s="193">
        <v>42.8</v>
      </c>
      <c r="AE262" s="170">
        <v>87</v>
      </c>
      <c r="AF262" s="171">
        <v>51</v>
      </c>
      <c r="AG262" s="193">
        <v>58.6</v>
      </c>
    </row>
    <row r="263" spans="1:33">
      <c r="A263" s="104"/>
      <c r="B263" s="441" t="s">
        <v>60</v>
      </c>
      <c r="C263" s="58" t="s">
        <v>61</v>
      </c>
      <c r="D263" s="169">
        <v>14</v>
      </c>
      <c r="E263" s="168">
        <v>10</v>
      </c>
      <c r="F263" s="192">
        <v>71.400000000000006</v>
      </c>
      <c r="G263" s="169">
        <v>12</v>
      </c>
      <c r="H263" s="168">
        <v>10</v>
      </c>
      <c r="I263" s="192">
        <v>83.3</v>
      </c>
      <c r="J263" s="169">
        <v>13</v>
      </c>
      <c r="K263" s="168">
        <v>6</v>
      </c>
      <c r="L263" s="192">
        <v>46.2</v>
      </c>
      <c r="M263" s="169">
        <v>12</v>
      </c>
      <c r="N263" s="168">
        <v>6</v>
      </c>
      <c r="O263" s="192">
        <v>50</v>
      </c>
      <c r="P263" s="169">
        <v>25</v>
      </c>
      <c r="Q263" s="168">
        <v>17</v>
      </c>
      <c r="R263" s="192">
        <v>68</v>
      </c>
      <c r="S263" s="169">
        <v>23</v>
      </c>
      <c r="T263" s="168">
        <v>16</v>
      </c>
      <c r="U263" s="192">
        <v>69.599999999999994</v>
      </c>
      <c r="V263" s="169">
        <v>12</v>
      </c>
      <c r="W263" s="168">
        <v>9</v>
      </c>
      <c r="X263" s="192">
        <v>75</v>
      </c>
      <c r="Y263" s="169">
        <v>9</v>
      </c>
      <c r="Z263" s="168">
        <v>7</v>
      </c>
      <c r="AA263" s="192">
        <v>77.8</v>
      </c>
      <c r="AB263" s="169">
        <v>10</v>
      </c>
      <c r="AC263" s="168">
        <v>5</v>
      </c>
      <c r="AD263" s="192">
        <v>50</v>
      </c>
      <c r="AE263" s="169">
        <v>10</v>
      </c>
      <c r="AF263" s="168">
        <v>5</v>
      </c>
      <c r="AG263" s="192">
        <v>50</v>
      </c>
    </row>
    <row r="264" spans="1:33">
      <c r="A264" s="104"/>
      <c r="B264" s="441"/>
      <c r="C264" s="58" t="s">
        <v>62</v>
      </c>
      <c r="D264" s="169">
        <v>2</v>
      </c>
      <c r="E264" s="168">
        <v>2</v>
      </c>
      <c r="F264" s="192">
        <v>100</v>
      </c>
      <c r="G264" s="169">
        <v>1</v>
      </c>
      <c r="H264" s="168">
        <v>1</v>
      </c>
      <c r="I264" s="192">
        <v>100</v>
      </c>
      <c r="J264" s="169">
        <v>0</v>
      </c>
      <c r="K264" s="168">
        <v>0</v>
      </c>
      <c r="L264" s="192">
        <v>0</v>
      </c>
      <c r="M264" s="169">
        <v>0</v>
      </c>
      <c r="N264" s="168">
        <v>0</v>
      </c>
      <c r="O264" s="192">
        <v>0</v>
      </c>
      <c r="P264" s="169">
        <v>0</v>
      </c>
      <c r="Q264" s="168">
        <v>0</v>
      </c>
      <c r="R264" s="192">
        <v>0</v>
      </c>
      <c r="S264" s="169">
        <v>0</v>
      </c>
      <c r="T264" s="168">
        <v>0</v>
      </c>
      <c r="U264" s="192">
        <v>0</v>
      </c>
      <c r="V264" s="169">
        <v>0</v>
      </c>
      <c r="W264" s="168">
        <v>0</v>
      </c>
      <c r="X264" s="192">
        <v>0</v>
      </c>
      <c r="Y264" s="169">
        <v>0</v>
      </c>
      <c r="Z264" s="168">
        <v>0</v>
      </c>
      <c r="AA264" s="192">
        <v>0</v>
      </c>
      <c r="AB264" s="169">
        <v>0</v>
      </c>
      <c r="AC264" s="168">
        <v>0</v>
      </c>
      <c r="AD264" s="192">
        <v>0</v>
      </c>
      <c r="AE264" s="169">
        <v>0</v>
      </c>
      <c r="AF264" s="168">
        <v>0</v>
      </c>
      <c r="AG264" s="192">
        <v>0</v>
      </c>
    </row>
    <row r="265" spans="1:33">
      <c r="A265" s="104"/>
      <c r="B265" s="441"/>
      <c r="C265" s="58" t="s">
        <v>63</v>
      </c>
      <c r="D265" s="169">
        <v>4</v>
      </c>
      <c r="E265" s="168">
        <v>0</v>
      </c>
      <c r="F265" s="192">
        <v>0</v>
      </c>
      <c r="G265" s="169">
        <v>3</v>
      </c>
      <c r="H265" s="168">
        <v>0</v>
      </c>
      <c r="I265" s="192">
        <v>0</v>
      </c>
      <c r="J265" s="169">
        <v>5</v>
      </c>
      <c r="K265" s="168">
        <v>1</v>
      </c>
      <c r="L265" s="192">
        <v>20</v>
      </c>
      <c r="M265" s="169">
        <v>5</v>
      </c>
      <c r="N265" s="168">
        <v>1</v>
      </c>
      <c r="O265" s="192">
        <v>20</v>
      </c>
      <c r="P265" s="169">
        <v>11</v>
      </c>
      <c r="Q265" s="168">
        <v>1</v>
      </c>
      <c r="R265" s="192">
        <v>9.1</v>
      </c>
      <c r="S265" s="169">
        <v>8</v>
      </c>
      <c r="T265" s="168">
        <v>1</v>
      </c>
      <c r="U265" s="192">
        <v>12.5</v>
      </c>
      <c r="V265" s="169">
        <v>4</v>
      </c>
      <c r="W265" s="168">
        <v>0</v>
      </c>
      <c r="X265" s="192">
        <v>0</v>
      </c>
      <c r="Y265" s="169">
        <v>2</v>
      </c>
      <c r="Z265" s="168">
        <v>0</v>
      </c>
      <c r="AA265" s="192">
        <v>0</v>
      </c>
      <c r="AB265" s="169">
        <v>10</v>
      </c>
      <c r="AC265" s="168">
        <v>6</v>
      </c>
      <c r="AD265" s="192">
        <v>60</v>
      </c>
      <c r="AE265" s="169">
        <v>6</v>
      </c>
      <c r="AF265" s="168">
        <v>2</v>
      </c>
      <c r="AG265" s="192">
        <v>33.299999999999997</v>
      </c>
    </row>
    <row r="266" spans="1:33">
      <c r="A266" s="104"/>
      <c r="B266" s="441"/>
      <c r="C266" s="58" t="s">
        <v>292</v>
      </c>
      <c r="D266" s="169">
        <v>107</v>
      </c>
      <c r="E266" s="168">
        <v>35</v>
      </c>
      <c r="F266" s="192">
        <v>32.700000000000003</v>
      </c>
      <c r="G266" s="169">
        <v>57</v>
      </c>
      <c r="H266" s="168">
        <v>23</v>
      </c>
      <c r="I266" s="192">
        <v>40.4</v>
      </c>
      <c r="J266" s="169">
        <v>113</v>
      </c>
      <c r="K266" s="168">
        <v>42</v>
      </c>
      <c r="L266" s="192">
        <v>37.200000000000003</v>
      </c>
      <c r="M266" s="169">
        <v>71</v>
      </c>
      <c r="N266" s="168">
        <v>30</v>
      </c>
      <c r="O266" s="192">
        <v>42.3</v>
      </c>
      <c r="P266" s="169">
        <v>93</v>
      </c>
      <c r="Q266" s="168">
        <v>47</v>
      </c>
      <c r="R266" s="192">
        <v>50.5</v>
      </c>
      <c r="S266" s="169">
        <v>60</v>
      </c>
      <c r="T266" s="168">
        <v>32</v>
      </c>
      <c r="U266" s="192">
        <v>53.3</v>
      </c>
      <c r="V266" s="169">
        <v>85</v>
      </c>
      <c r="W266" s="168">
        <v>32</v>
      </c>
      <c r="X266" s="192">
        <v>37.6</v>
      </c>
      <c r="Y266" s="169">
        <v>59</v>
      </c>
      <c r="Z266" s="168">
        <v>24</v>
      </c>
      <c r="AA266" s="192">
        <v>40.700000000000003</v>
      </c>
      <c r="AB266" s="169">
        <v>89</v>
      </c>
      <c r="AC266" s="168">
        <v>29</v>
      </c>
      <c r="AD266" s="192">
        <v>32.6</v>
      </c>
      <c r="AE266" s="169">
        <v>60</v>
      </c>
      <c r="AF266" s="168">
        <v>25</v>
      </c>
      <c r="AG266" s="192">
        <v>41.7</v>
      </c>
    </row>
    <row r="267" spans="1:33">
      <c r="A267" s="104"/>
      <c r="B267" s="441"/>
      <c r="C267" s="58" t="s">
        <v>36</v>
      </c>
      <c r="D267" s="169">
        <v>127</v>
      </c>
      <c r="E267" s="168">
        <v>47</v>
      </c>
      <c r="F267" s="192">
        <v>37</v>
      </c>
      <c r="G267" s="169">
        <v>72</v>
      </c>
      <c r="H267" s="168">
        <v>33</v>
      </c>
      <c r="I267" s="192">
        <v>45.8</v>
      </c>
      <c r="J267" s="169">
        <v>131</v>
      </c>
      <c r="K267" s="168">
        <v>49</v>
      </c>
      <c r="L267" s="192">
        <v>37.4</v>
      </c>
      <c r="M267" s="169">
        <v>86</v>
      </c>
      <c r="N267" s="168">
        <v>37</v>
      </c>
      <c r="O267" s="192">
        <v>43</v>
      </c>
      <c r="P267" s="169">
        <v>129</v>
      </c>
      <c r="Q267" s="168">
        <v>65</v>
      </c>
      <c r="R267" s="192">
        <v>50.4</v>
      </c>
      <c r="S267" s="169">
        <v>85</v>
      </c>
      <c r="T267" s="168">
        <v>45</v>
      </c>
      <c r="U267" s="192">
        <v>52.9</v>
      </c>
      <c r="V267" s="169">
        <v>101</v>
      </c>
      <c r="W267" s="168">
        <v>41</v>
      </c>
      <c r="X267" s="192">
        <v>40.6</v>
      </c>
      <c r="Y267" s="169">
        <v>67</v>
      </c>
      <c r="Z267" s="168">
        <v>31</v>
      </c>
      <c r="AA267" s="192">
        <v>46.3</v>
      </c>
      <c r="AB267" s="169">
        <v>109</v>
      </c>
      <c r="AC267" s="168">
        <v>40</v>
      </c>
      <c r="AD267" s="192">
        <v>36.700000000000003</v>
      </c>
      <c r="AE267" s="169">
        <v>72</v>
      </c>
      <c r="AF267" s="168">
        <v>30</v>
      </c>
      <c r="AG267" s="192">
        <v>41.7</v>
      </c>
    </row>
    <row r="268" spans="1:33">
      <c r="A268" s="104"/>
      <c r="B268" s="445" t="s">
        <v>64</v>
      </c>
      <c r="C268" s="440" t="s">
        <v>64</v>
      </c>
      <c r="D268" s="179">
        <v>177</v>
      </c>
      <c r="E268" s="178">
        <v>81</v>
      </c>
      <c r="F268" s="194">
        <v>45.8</v>
      </c>
      <c r="G268" s="179">
        <v>103</v>
      </c>
      <c r="H268" s="178">
        <v>48</v>
      </c>
      <c r="I268" s="194">
        <v>46.6</v>
      </c>
      <c r="J268" s="179">
        <v>153</v>
      </c>
      <c r="K268" s="178">
        <v>56</v>
      </c>
      <c r="L268" s="194">
        <v>36.6</v>
      </c>
      <c r="M268" s="179">
        <v>115</v>
      </c>
      <c r="N268" s="178">
        <v>50</v>
      </c>
      <c r="O268" s="194">
        <v>43.5</v>
      </c>
      <c r="P268" s="179">
        <v>98</v>
      </c>
      <c r="Q268" s="178">
        <v>36</v>
      </c>
      <c r="R268" s="194">
        <v>36.700000000000003</v>
      </c>
      <c r="S268" s="179">
        <v>79</v>
      </c>
      <c r="T268" s="178">
        <v>30</v>
      </c>
      <c r="U268" s="194">
        <v>38</v>
      </c>
      <c r="V268" s="179">
        <v>91</v>
      </c>
      <c r="W268" s="178">
        <v>34</v>
      </c>
      <c r="X268" s="194">
        <v>37.4</v>
      </c>
      <c r="Y268" s="179">
        <v>74</v>
      </c>
      <c r="Z268" s="178">
        <v>31</v>
      </c>
      <c r="AA268" s="194">
        <v>41.9</v>
      </c>
      <c r="AB268" s="179">
        <v>90</v>
      </c>
      <c r="AC268" s="178">
        <v>44</v>
      </c>
      <c r="AD268" s="194">
        <v>48.9</v>
      </c>
      <c r="AE268" s="179">
        <v>72</v>
      </c>
      <c r="AF268" s="178">
        <v>38</v>
      </c>
      <c r="AG268" s="194">
        <v>52.8</v>
      </c>
    </row>
    <row r="269" spans="1:33">
      <c r="A269" s="104"/>
      <c r="B269" s="441" t="s">
        <v>36</v>
      </c>
      <c r="C269" s="58"/>
      <c r="D269" s="169">
        <v>454</v>
      </c>
      <c r="E269" s="168">
        <v>198</v>
      </c>
      <c r="F269" s="192">
        <v>43.6</v>
      </c>
      <c r="G269" s="169">
        <v>232</v>
      </c>
      <c r="H269" s="168">
        <v>118</v>
      </c>
      <c r="I269" s="192">
        <v>50.9</v>
      </c>
      <c r="J269" s="169">
        <v>434</v>
      </c>
      <c r="K269" s="168">
        <v>174</v>
      </c>
      <c r="L269" s="192">
        <v>40.1</v>
      </c>
      <c r="M269" s="169">
        <v>246</v>
      </c>
      <c r="N269" s="168">
        <v>120</v>
      </c>
      <c r="O269" s="192">
        <v>48.8</v>
      </c>
      <c r="P269" s="169">
        <v>364</v>
      </c>
      <c r="Q269" s="168">
        <v>167</v>
      </c>
      <c r="R269" s="192">
        <v>45.9</v>
      </c>
      <c r="S269" s="169">
        <v>207</v>
      </c>
      <c r="T269" s="168">
        <v>107</v>
      </c>
      <c r="U269" s="192">
        <v>51.7</v>
      </c>
      <c r="V269" s="169">
        <v>361</v>
      </c>
      <c r="W269" s="168">
        <v>162</v>
      </c>
      <c r="X269" s="192">
        <v>44.9</v>
      </c>
      <c r="Y269" s="169">
        <v>197</v>
      </c>
      <c r="Z269" s="168">
        <v>104</v>
      </c>
      <c r="AA269" s="192">
        <v>52.8</v>
      </c>
      <c r="AB269" s="169">
        <v>379</v>
      </c>
      <c r="AC269" s="168">
        <v>161</v>
      </c>
      <c r="AD269" s="192">
        <v>42.5</v>
      </c>
      <c r="AE269" s="169">
        <v>183</v>
      </c>
      <c r="AF269" s="168">
        <v>104</v>
      </c>
      <c r="AG269" s="192">
        <v>56.8</v>
      </c>
    </row>
    <row r="270" spans="1:33">
      <c r="A270" s="363" t="s">
        <v>14</v>
      </c>
      <c r="B270" s="442" t="s">
        <v>66</v>
      </c>
      <c r="C270" s="429" t="s">
        <v>66</v>
      </c>
      <c r="D270" s="172">
        <v>247</v>
      </c>
      <c r="E270" s="173">
        <v>60</v>
      </c>
      <c r="F270" s="191">
        <v>24.3</v>
      </c>
      <c r="G270" s="172">
        <v>48</v>
      </c>
      <c r="H270" s="173">
        <v>27</v>
      </c>
      <c r="I270" s="191">
        <v>56.3</v>
      </c>
      <c r="J270" s="172">
        <v>218</v>
      </c>
      <c r="K270" s="173">
        <v>57</v>
      </c>
      <c r="L270" s="191">
        <v>26.1</v>
      </c>
      <c r="M270" s="172">
        <v>55</v>
      </c>
      <c r="N270" s="173">
        <v>24</v>
      </c>
      <c r="O270" s="191">
        <v>43.6</v>
      </c>
      <c r="P270" s="172">
        <v>158</v>
      </c>
      <c r="Q270" s="173">
        <v>38</v>
      </c>
      <c r="R270" s="191">
        <v>24.1</v>
      </c>
      <c r="S270" s="172">
        <v>56</v>
      </c>
      <c r="T270" s="173">
        <v>19</v>
      </c>
      <c r="U270" s="191">
        <v>33.9</v>
      </c>
      <c r="V270" s="172">
        <v>118</v>
      </c>
      <c r="W270" s="173">
        <v>40</v>
      </c>
      <c r="X270" s="191">
        <v>33.9</v>
      </c>
      <c r="Y270" s="172">
        <v>45</v>
      </c>
      <c r="Z270" s="173">
        <v>22</v>
      </c>
      <c r="AA270" s="191">
        <v>48.9</v>
      </c>
      <c r="AB270" s="172">
        <v>96</v>
      </c>
      <c r="AC270" s="173">
        <v>32</v>
      </c>
      <c r="AD270" s="191">
        <v>33.299999999999997</v>
      </c>
      <c r="AE270" s="172">
        <v>40</v>
      </c>
      <c r="AF270" s="173">
        <v>20</v>
      </c>
      <c r="AG270" s="191">
        <v>50</v>
      </c>
    </row>
    <row r="271" spans="1:33">
      <c r="A271" s="104"/>
      <c r="B271" s="445" t="s">
        <v>67</v>
      </c>
      <c r="C271" s="440" t="s">
        <v>68</v>
      </c>
      <c r="D271" s="179">
        <v>1</v>
      </c>
      <c r="E271" s="178">
        <v>0</v>
      </c>
      <c r="F271" s="194">
        <v>0</v>
      </c>
      <c r="G271" s="179">
        <v>1</v>
      </c>
      <c r="H271" s="178">
        <v>0</v>
      </c>
      <c r="I271" s="194">
        <v>0</v>
      </c>
      <c r="J271" s="179">
        <v>1</v>
      </c>
      <c r="K271" s="178">
        <v>1</v>
      </c>
      <c r="L271" s="194">
        <v>100</v>
      </c>
      <c r="M271" s="179">
        <v>1</v>
      </c>
      <c r="N271" s="178">
        <v>1</v>
      </c>
      <c r="O271" s="194">
        <v>100</v>
      </c>
      <c r="P271" s="179">
        <v>5</v>
      </c>
      <c r="Q271" s="178">
        <v>3</v>
      </c>
      <c r="R271" s="194">
        <v>60</v>
      </c>
      <c r="S271" s="179">
        <v>5</v>
      </c>
      <c r="T271" s="178">
        <v>3</v>
      </c>
      <c r="U271" s="194">
        <v>60</v>
      </c>
      <c r="V271" s="179">
        <v>0</v>
      </c>
      <c r="W271" s="178">
        <v>0</v>
      </c>
      <c r="X271" s="194">
        <v>0</v>
      </c>
      <c r="Y271" s="179">
        <v>0</v>
      </c>
      <c r="Z271" s="178">
        <v>0</v>
      </c>
      <c r="AA271" s="194">
        <v>0</v>
      </c>
      <c r="AB271" s="179">
        <v>0</v>
      </c>
      <c r="AC271" s="178">
        <v>0</v>
      </c>
      <c r="AD271" s="194">
        <v>0</v>
      </c>
      <c r="AE271" s="179">
        <v>0</v>
      </c>
      <c r="AF271" s="178">
        <v>0</v>
      </c>
      <c r="AG271" s="194">
        <v>0</v>
      </c>
    </row>
    <row r="272" spans="1:33">
      <c r="A272" s="104"/>
      <c r="B272" s="442" t="s">
        <v>184</v>
      </c>
      <c r="C272" s="429" t="s">
        <v>71</v>
      </c>
      <c r="D272" s="172">
        <v>0</v>
      </c>
      <c r="E272" s="173">
        <v>0</v>
      </c>
      <c r="F272" s="191">
        <v>0</v>
      </c>
      <c r="G272" s="172">
        <v>0</v>
      </c>
      <c r="H272" s="173">
        <v>0</v>
      </c>
      <c r="I272" s="191">
        <v>0</v>
      </c>
      <c r="J272" s="172">
        <v>0</v>
      </c>
      <c r="K272" s="173">
        <v>0</v>
      </c>
      <c r="L272" s="191">
        <v>0</v>
      </c>
      <c r="M272" s="172">
        <v>0</v>
      </c>
      <c r="N272" s="173">
        <v>0</v>
      </c>
      <c r="O272" s="191">
        <v>0</v>
      </c>
      <c r="P272" s="172">
        <v>0</v>
      </c>
      <c r="Q272" s="173">
        <v>0</v>
      </c>
      <c r="R272" s="191">
        <v>0</v>
      </c>
      <c r="S272" s="172">
        <v>0</v>
      </c>
      <c r="T272" s="173">
        <v>0</v>
      </c>
      <c r="U272" s="191">
        <v>0</v>
      </c>
      <c r="V272" s="172">
        <v>0</v>
      </c>
      <c r="W272" s="173">
        <v>0</v>
      </c>
      <c r="X272" s="191">
        <v>0</v>
      </c>
      <c r="Y272" s="172">
        <v>0</v>
      </c>
      <c r="Z272" s="173">
        <v>0</v>
      </c>
      <c r="AA272" s="191">
        <v>0</v>
      </c>
      <c r="AB272" s="172">
        <v>1</v>
      </c>
      <c r="AC272" s="173">
        <v>1</v>
      </c>
      <c r="AD272" s="191">
        <v>100</v>
      </c>
      <c r="AE272" s="172">
        <v>1</v>
      </c>
      <c r="AF272" s="173">
        <v>1</v>
      </c>
      <c r="AG272" s="191">
        <v>100</v>
      </c>
    </row>
    <row r="273" spans="1:33">
      <c r="A273" s="104"/>
      <c r="B273" s="441"/>
      <c r="C273" s="543" t="s">
        <v>72</v>
      </c>
      <c r="D273" s="169">
        <v>1</v>
      </c>
      <c r="E273" s="168">
        <v>1</v>
      </c>
      <c r="F273" s="192">
        <v>100</v>
      </c>
      <c r="G273" s="169">
        <v>1</v>
      </c>
      <c r="H273" s="168">
        <v>1</v>
      </c>
      <c r="I273" s="192">
        <v>100</v>
      </c>
      <c r="J273" s="169">
        <v>7</v>
      </c>
      <c r="K273" s="168">
        <v>1</v>
      </c>
      <c r="L273" s="192">
        <v>14.3</v>
      </c>
      <c r="M273" s="169">
        <v>4</v>
      </c>
      <c r="N273" s="168">
        <v>1</v>
      </c>
      <c r="O273" s="192">
        <v>25</v>
      </c>
      <c r="P273" s="169">
        <v>8</v>
      </c>
      <c r="Q273" s="168">
        <v>5</v>
      </c>
      <c r="R273" s="192">
        <v>62.5</v>
      </c>
      <c r="S273" s="169">
        <v>4</v>
      </c>
      <c r="T273" s="168">
        <v>2</v>
      </c>
      <c r="U273" s="192">
        <v>50</v>
      </c>
      <c r="V273" s="169">
        <v>2</v>
      </c>
      <c r="W273" s="168">
        <v>1</v>
      </c>
      <c r="X273" s="192">
        <v>50</v>
      </c>
      <c r="Y273" s="169">
        <v>2</v>
      </c>
      <c r="Z273" s="168">
        <v>1</v>
      </c>
      <c r="AA273" s="192">
        <v>50</v>
      </c>
      <c r="AB273" s="169">
        <v>0</v>
      </c>
      <c r="AC273" s="168">
        <v>0</v>
      </c>
      <c r="AD273" s="192">
        <v>0</v>
      </c>
      <c r="AE273" s="169">
        <v>0</v>
      </c>
      <c r="AF273" s="168">
        <v>0</v>
      </c>
      <c r="AG273" s="192">
        <v>0</v>
      </c>
    </row>
    <row r="274" spans="1:33">
      <c r="A274" s="104"/>
      <c r="B274" s="443"/>
      <c r="C274" s="444" t="s">
        <v>36</v>
      </c>
      <c r="D274" s="170">
        <v>1</v>
      </c>
      <c r="E274" s="171">
        <v>1</v>
      </c>
      <c r="F274" s="193">
        <v>100</v>
      </c>
      <c r="G274" s="170">
        <v>1</v>
      </c>
      <c r="H274" s="171">
        <v>1</v>
      </c>
      <c r="I274" s="193">
        <v>100</v>
      </c>
      <c r="J274" s="170">
        <v>7</v>
      </c>
      <c r="K274" s="171">
        <v>1</v>
      </c>
      <c r="L274" s="193">
        <v>14.3</v>
      </c>
      <c r="M274" s="170">
        <v>4</v>
      </c>
      <c r="N274" s="171">
        <v>1</v>
      </c>
      <c r="O274" s="193">
        <v>25</v>
      </c>
      <c r="P274" s="170">
        <v>8</v>
      </c>
      <c r="Q274" s="171">
        <v>5</v>
      </c>
      <c r="R274" s="193">
        <v>62.5</v>
      </c>
      <c r="S274" s="170">
        <v>4</v>
      </c>
      <c r="T274" s="171">
        <v>2</v>
      </c>
      <c r="U274" s="193">
        <v>50</v>
      </c>
      <c r="V274" s="170">
        <v>2</v>
      </c>
      <c r="W274" s="171">
        <v>1</v>
      </c>
      <c r="X274" s="193">
        <v>50</v>
      </c>
      <c r="Y274" s="170">
        <v>2</v>
      </c>
      <c r="Z274" s="171">
        <v>1</v>
      </c>
      <c r="AA274" s="193">
        <v>50</v>
      </c>
      <c r="AB274" s="170">
        <v>1</v>
      </c>
      <c r="AC274" s="171">
        <v>1</v>
      </c>
      <c r="AD274" s="193">
        <v>100</v>
      </c>
      <c r="AE274" s="170">
        <v>1</v>
      </c>
      <c r="AF274" s="171">
        <v>1</v>
      </c>
      <c r="AG274" s="193">
        <v>100</v>
      </c>
    </row>
    <row r="275" spans="1:33">
      <c r="A275" s="104"/>
      <c r="B275" s="441" t="s">
        <v>174</v>
      </c>
      <c r="C275" s="58" t="s">
        <v>74</v>
      </c>
      <c r="D275" s="169">
        <v>0</v>
      </c>
      <c r="E275" s="168">
        <v>0</v>
      </c>
      <c r="F275" s="192">
        <v>0</v>
      </c>
      <c r="G275" s="169">
        <v>0</v>
      </c>
      <c r="H275" s="168">
        <v>0</v>
      </c>
      <c r="I275" s="192">
        <v>0</v>
      </c>
      <c r="J275" s="169">
        <v>0</v>
      </c>
      <c r="K275" s="168">
        <v>0</v>
      </c>
      <c r="L275" s="192">
        <v>0</v>
      </c>
      <c r="M275" s="169">
        <v>0</v>
      </c>
      <c r="N275" s="168">
        <v>0</v>
      </c>
      <c r="O275" s="192">
        <v>0</v>
      </c>
      <c r="P275" s="169">
        <v>0</v>
      </c>
      <c r="Q275" s="168">
        <v>0</v>
      </c>
      <c r="R275" s="192">
        <v>0</v>
      </c>
      <c r="S275" s="169">
        <v>0</v>
      </c>
      <c r="T275" s="168">
        <v>0</v>
      </c>
      <c r="U275" s="192">
        <v>0</v>
      </c>
      <c r="V275" s="169">
        <v>1</v>
      </c>
      <c r="W275" s="168">
        <v>1</v>
      </c>
      <c r="X275" s="192">
        <v>100</v>
      </c>
      <c r="Y275" s="169">
        <v>1</v>
      </c>
      <c r="Z275" s="168">
        <v>1</v>
      </c>
      <c r="AA275" s="192">
        <v>100</v>
      </c>
      <c r="AB275" s="169">
        <v>0</v>
      </c>
      <c r="AC275" s="168">
        <v>0</v>
      </c>
      <c r="AD275" s="192">
        <v>0</v>
      </c>
      <c r="AE275" s="169">
        <v>0</v>
      </c>
      <c r="AF275" s="168">
        <v>0</v>
      </c>
      <c r="AG275" s="192">
        <v>0</v>
      </c>
    </row>
    <row r="276" spans="1:33">
      <c r="A276" s="104"/>
      <c r="B276" s="441"/>
      <c r="C276" s="58" t="s">
        <v>293</v>
      </c>
      <c r="D276" s="169">
        <v>2</v>
      </c>
      <c r="E276" s="168">
        <v>0</v>
      </c>
      <c r="F276" s="192">
        <v>0</v>
      </c>
      <c r="G276" s="169">
        <v>2</v>
      </c>
      <c r="H276" s="168">
        <v>0</v>
      </c>
      <c r="I276" s="192">
        <v>0</v>
      </c>
      <c r="J276" s="169">
        <v>2</v>
      </c>
      <c r="K276" s="168">
        <v>0</v>
      </c>
      <c r="L276" s="192">
        <v>0</v>
      </c>
      <c r="M276" s="169">
        <v>2</v>
      </c>
      <c r="N276" s="168">
        <v>0</v>
      </c>
      <c r="O276" s="192">
        <v>0</v>
      </c>
      <c r="P276" s="169">
        <v>5</v>
      </c>
      <c r="Q276" s="168">
        <v>0</v>
      </c>
      <c r="R276" s="192">
        <v>0</v>
      </c>
      <c r="S276" s="169">
        <v>5</v>
      </c>
      <c r="T276" s="168">
        <v>0</v>
      </c>
      <c r="U276" s="192">
        <v>0</v>
      </c>
      <c r="V276" s="169">
        <v>1</v>
      </c>
      <c r="W276" s="168">
        <v>0</v>
      </c>
      <c r="X276" s="192">
        <v>0</v>
      </c>
      <c r="Y276" s="169">
        <v>1</v>
      </c>
      <c r="Z276" s="168">
        <v>0</v>
      </c>
      <c r="AA276" s="192">
        <v>0</v>
      </c>
      <c r="AB276" s="169">
        <v>3</v>
      </c>
      <c r="AC276" s="168">
        <v>1</v>
      </c>
      <c r="AD276" s="192">
        <v>33.299999999999997</v>
      </c>
      <c r="AE276" s="169">
        <v>3</v>
      </c>
      <c r="AF276" s="168">
        <v>1</v>
      </c>
      <c r="AG276" s="192">
        <v>33.299999999999997</v>
      </c>
    </row>
    <row r="277" spans="1:33">
      <c r="A277" s="104"/>
      <c r="B277" s="441"/>
      <c r="C277" s="58" t="s">
        <v>36</v>
      </c>
      <c r="D277" s="169">
        <v>2</v>
      </c>
      <c r="E277" s="168">
        <v>0</v>
      </c>
      <c r="F277" s="192">
        <v>0</v>
      </c>
      <c r="G277" s="169">
        <v>2</v>
      </c>
      <c r="H277" s="168">
        <v>0</v>
      </c>
      <c r="I277" s="192">
        <v>0</v>
      </c>
      <c r="J277" s="169">
        <v>2</v>
      </c>
      <c r="K277" s="168">
        <v>0</v>
      </c>
      <c r="L277" s="192">
        <v>0</v>
      </c>
      <c r="M277" s="169">
        <v>2</v>
      </c>
      <c r="N277" s="168">
        <v>0</v>
      </c>
      <c r="O277" s="192">
        <v>0</v>
      </c>
      <c r="P277" s="169">
        <v>5</v>
      </c>
      <c r="Q277" s="168">
        <v>0</v>
      </c>
      <c r="R277" s="192">
        <v>0</v>
      </c>
      <c r="S277" s="169">
        <v>5</v>
      </c>
      <c r="T277" s="168">
        <v>0</v>
      </c>
      <c r="U277" s="192">
        <v>0</v>
      </c>
      <c r="V277" s="169">
        <v>2</v>
      </c>
      <c r="W277" s="168">
        <v>1</v>
      </c>
      <c r="X277" s="192">
        <v>50</v>
      </c>
      <c r="Y277" s="169">
        <v>2</v>
      </c>
      <c r="Z277" s="168">
        <v>1</v>
      </c>
      <c r="AA277" s="192">
        <v>50</v>
      </c>
      <c r="AB277" s="169">
        <v>3</v>
      </c>
      <c r="AC277" s="168">
        <v>1</v>
      </c>
      <c r="AD277" s="192">
        <v>33.299999999999997</v>
      </c>
      <c r="AE277" s="169">
        <v>3</v>
      </c>
      <c r="AF277" s="168">
        <v>1</v>
      </c>
      <c r="AG277" s="192">
        <v>33.299999999999997</v>
      </c>
    </row>
    <row r="278" spans="1:33">
      <c r="A278" s="104"/>
      <c r="B278" s="445" t="s">
        <v>36</v>
      </c>
      <c r="C278" s="440"/>
      <c r="D278" s="179">
        <v>251</v>
      </c>
      <c r="E278" s="178">
        <v>61</v>
      </c>
      <c r="F278" s="194">
        <v>24.3</v>
      </c>
      <c r="G278" s="179">
        <v>51</v>
      </c>
      <c r="H278" s="178">
        <v>28</v>
      </c>
      <c r="I278" s="194">
        <v>54.9</v>
      </c>
      <c r="J278" s="179">
        <v>228</v>
      </c>
      <c r="K278" s="178">
        <v>59</v>
      </c>
      <c r="L278" s="194">
        <v>25.9</v>
      </c>
      <c r="M278" s="179">
        <v>60</v>
      </c>
      <c r="N278" s="178">
        <v>26</v>
      </c>
      <c r="O278" s="194">
        <v>43.3</v>
      </c>
      <c r="P278" s="179">
        <v>176</v>
      </c>
      <c r="Q278" s="178">
        <v>46</v>
      </c>
      <c r="R278" s="194">
        <v>26.1</v>
      </c>
      <c r="S278" s="179">
        <v>67</v>
      </c>
      <c r="T278" s="178">
        <v>23</v>
      </c>
      <c r="U278" s="194">
        <v>34.299999999999997</v>
      </c>
      <c r="V278" s="179">
        <v>122</v>
      </c>
      <c r="W278" s="178">
        <v>42</v>
      </c>
      <c r="X278" s="194">
        <v>34.4</v>
      </c>
      <c r="Y278" s="179">
        <v>49</v>
      </c>
      <c r="Z278" s="178">
        <v>24</v>
      </c>
      <c r="AA278" s="194">
        <v>49</v>
      </c>
      <c r="AB278" s="179">
        <v>100</v>
      </c>
      <c r="AC278" s="178">
        <v>34</v>
      </c>
      <c r="AD278" s="194">
        <v>34</v>
      </c>
      <c r="AE278" s="179">
        <v>44</v>
      </c>
      <c r="AF278" s="178">
        <v>22</v>
      </c>
      <c r="AG278" s="194">
        <v>50</v>
      </c>
    </row>
    <row r="279" spans="1:33">
      <c r="A279" s="363" t="s">
        <v>15</v>
      </c>
      <c r="B279" s="445" t="s">
        <v>75</v>
      </c>
      <c r="C279" s="440" t="s">
        <v>76</v>
      </c>
      <c r="D279" s="179">
        <v>0</v>
      </c>
      <c r="E279" s="178">
        <v>0</v>
      </c>
      <c r="F279" s="194">
        <v>0</v>
      </c>
      <c r="G279" s="179">
        <v>0</v>
      </c>
      <c r="H279" s="178">
        <v>0</v>
      </c>
      <c r="I279" s="194">
        <v>0</v>
      </c>
      <c r="J279" s="179">
        <v>3</v>
      </c>
      <c r="K279" s="178">
        <v>2</v>
      </c>
      <c r="L279" s="194">
        <v>66.7</v>
      </c>
      <c r="M279" s="179">
        <v>2</v>
      </c>
      <c r="N279" s="178">
        <v>2</v>
      </c>
      <c r="O279" s="194">
        <v>100</v>
      </c>
      <c r="P279" s="179">
        <v>1</v>
      </c>
      <c r="Q279" s="178">
        <v>1</v>
      </c>
      <c r="R279" s="194">
        <v>100</v>
      </c>
      <c r="S279" s="179">
        <v>1</v>
      </c>
      <c r="T279" s="178">
        <v>1</v>
      </c>
      <c r="U279" s="194">
        <v>100</v>
      </c>
      <c r="V279" s="179">
        <v>3</v>
      </c>
      <c r="W279" s="178">
        <v>3</v>
      </c>
      <c r="X279" s="194">
        <v>100</v>
      </c>
      <c r="Y279" s="179">
        <v>3</v>
      </c>
      <c r="Z279" s="178">
        <v>3</v>
      </c>
      <c r="AA279" s="194">
        <v>100</v>
      </c>
      <c r="AB279" s="179">
        <v>4</v>
      </c>
      <c r="AC279" s="178">
        <v>3</v>
      </c>
      <c r="AD279" s="194">
        <v>75</v>
      </c>
      <c r="AE279" s="179">
        <v>3</v>
      </c>
      <c r="AF279" s="178">
        <v>2</v>
      </c>
      <c r="AG279" s="194">
        <v>66.7</v>
      </c>
    </row>
    <row r="280" spans="1:33" ht="26.25">
      <c r="A280" s="104"/>
      <c r="B280" s="441" t="s">
        <v>77</v>
      </c>
      <c r="C280" s="58" t="s">
        <v>78</v>
      </c>
      <c r="D280" s="169">
        <v>62</v>
      </c>
      <c r="E280" s="168">
        <v>55</v>
      </c>
      <c r="F280" s="192">
        <v>88.7</v>
      </c>
      <c r="G280" s="169">
        <v>52</v>
      </c>
      <c r="H280" s="168">
        <v>49</v>
      </c>
      <c r="I280" s="192">
        <v>94.2</v>
      </c>
      <c r="J280" s="169">
        <v>52</v>
      </c>
      <c r="K280" s="168">
        <v>46</v>
      </c>
      <c r="L280" s="192">
        <v>88.5</v>
      </c>
      <c r="M280" s="169">
        <v>44</v>
      </c>
      <c r="N280" s="168">
        <v>41</v>
      </c>
      <c r="O280" s="192">
        <v>93.2</v>
      </c>
      <c r="P280" s="169">
        <v>82</v>
      </c>
      <c r="Q280" s="168">
        <v>73</v>
      </c>
      <c r="R280" s="192">
        <v>89</v>
      </c>
      <c r="S280" s="169">
        <v>56</v>
      </c>
      <c r="T280" s="168">
        <v>55</v>
      </c>
      <c r="U280" s="192">
        <v>98.2</v>
      </c>
      <c r="V280" s="169">
        <v>76</v>
      </c>
      <c r="W280" s="168">
        <v>67</v>
      </c>
      <c r="X280" s="192">
        <v>88.2</v>
      </c>
      <c r="Y280" s="169">
        <v>52</v>
      </c>
      <c r="Z280" s="168">
        <v>51</v>
      </c>
      <c r="AA280" s="192">
        <v>98.1</v>
      </c>
      <c r="AB280" s="169">
        <v>75</v>
      </c>
      <c r="AC280" s="168">
        <v>68</v>
      </c>
      <c r="AD280" s="192">
        <v>90.7</v>
      </c>
      <c r="AE280" s="169">
        <v>53</v>
      </c>
      <c r="AF280" s="168">
        <v>52</v>
      </c>
      <c r="AG280" s="192">
        <v>98.1</v>
      </c>
    </row>
    <row r="281" spans="1:33" ht="26.25">
      <c r="A281" s="104"/>
      <c r="B281" s="441"/>
      <c r="C281" s="58" t="s">
        <v>79</v>
      </c>
      <c r="D281" s="169">
        <v>363</v>
      </c>
      <c r="E281" s="168">
        <v>210</v>
      </c>
      <c r="F281" s="192">
        <v>57.9</v>
      </c>
      <c r="G281" s="169">
        <v>164</v>
      </c>
      <c r="H281" s="168">
        <v>124</v>
      </c>
      <c r="I281" s="192">
        <v>75.599999999999994</v>
      </c>
      <c r="J281" s="169">
        <v>266</v>
      </c>
      <c r="K281" s="168">
        <v>185</v>
      </c>
      <c r="L281" s="192">
        <v>69.5</v>
      </c>
      <c r="M281" s="169">
        <v>152</v>
      </c>
      <c r="N281" s="168">
        <v>129</v>
      </c>
      <c r="O281" s="192">
        <v>84.9</v>
      </c>
      <c r="P281" s="169">
        <v>148</v>
      </c>
      <c r="Q281" s="168">
        <v>85</v>
      </c>
      <c r="R281" s="192">
        <v>57.4</v>
      </c>
      <c r="S281" s="169">
        <v>69</v>
      </c>
      <c r="T281" s="168">
        <v>49</v>
      </c>
      <c r="U281" s="192">
        <v>71</v>
      </c>
      <c r="V281" s="169">
        <v>164</v>
      </c>
      <c r="W281" s="168">
        <v>69</v>
      </c>
      <c r="X281" s="192">
        <v>42.1</v>
      </c>
      <c r="Y281" s="169">
        <v>81</v>
      </c>
      <c r="Z281" s="168">
        <v>49</v>
      </c>
      <c r="AA281" s="192">
        <v>60.5</v>
      </c>
      <c r="AB281" s="169">
        <v>142</v>
      </c>
      <c r="AC281" s="168">
        <v>65</v>
      </c>
      <c r="AD281" s="192">
        <v>45.8</v>
      </c>
      <c r="AE281" s="169">
        <v>65</v>
      </c>
      <c r="AF281" s="168">
        <v>40</v>
      </c>
      <c r="AG281" s="192">
        <v>61.5</v>
      </c>
    </row>
    <row r="282" spans="1:33">
      <c r="A282" s="104"/>
      <c r="B282" s="443"/>
      <c r="C282" s="444" t="s">
        <v>36</v>
      </c>
      <c r="D282" s="170">
        <v>425</v>
      </c>
      <c r="E282" s="171">
        <v>265</v>
      </c>
      <c r="F282" s="193">
        <v>62.4</v>
      </c>
      <c r="G282" s="170">
        <v>186</v>
      </c>
      <c r="H282" s="171">
        <v>164</v>
      </c>
      <c r="I282" s="193">
        <v>88.2</v>
      </c>
      <c r="J282" s="170">
        <v>318</v>
      </c>
      <c r="K282" s="171">
        <v>231</v>
      </c>
      <c r="L282" s="193">
        <v>72.599999999999994</v>
      </c>
      <c r="M282" s="170">
        <v>172</v>
      </c>
      <c r="N282" s="171">
        <v>162</v>
      </c>
      <c r="O282" s="193">
        <v>94.2</v>
      </c>
      <c r="P282" s="170">
        <v>230</v>
      </c>
      <c r="Q282" s="171">
        <v>158</v>
      </c>
      <c r="R282" s="193">
        <v>68.7</v>
      </c>
      <c r="S282" s="170">
        <v>96</v>
      </c>
      <c r="T282" s="171">
        <v>90</v>
      </c>
      <c r="U282" s="193">
        <v>93.8</v>
      </c>
      <c r="V282" s="170">
        <v>240</v>
      </c>
      <c r="W282" s="171">
        <v>136</v>
      </c>
      <c r="X282" s="193">
        <v>56.7</v>
      </c>
      <c r="Y282" s="170">
        <v>101</v>
      </c>
      <c r="Z282" s="171">
        <v>91</v>
      </c>
      <c r="AA282" s="193">
        <v>90.1</v>
      </c>
      <c r="AB282" s="170">
        <v>217</v>
      </c>
      <c r="AC282" s="171">
        <v>133</v>
      </c>
      <c r="AD282" s="193">
        <v>61.3</v>
      </c>
      <c r="AE282" s="170">
        <v>81</v>
      </c>
      <c r="AF282" s="171">
        <v>77</v>
      </c>
      <c r="AG282" s="193">
        <v>95.1</v>
      </c>
    </row>
    <row r="283" spans="1:33">
      <c r="A283" s="104"/>
      <c r="B283" s="441" t="s">
        <v>175</v>
      </c>
      <c r="C283" s="58" t="s">
        <v>80</v>
      </c>
      <c r="D283" s="169">
        <v>7</v>
      </c>
      <c r="E283" s="168">
        <v>3</v>
      </c>
      <c r="F283" s="192">
        <v>42.9</v>
      </c>
      <c r="G283" s="169">
        <v>4</v>
      </c>
      <c r="H283" s="168">
        <v>3</v>
      </c>
      <c r="I283" s="192">
        <v>75</v>
      </c>
      <c r="J283" s="169">
        <v>4</v>
      </c>
      <c r="K283" s="168">
        <v>3</v>
      </c>
      <c r="L283" s="192">
        <v>75</v>
      </c>
      <c r="M283" s="169">
        <v>4</v>
      </c>
      <c r="N283" s="168">
        <v>3</v>
      </c>
      <c r="O283" s="192">
        <v>75</v>
      </c>
      <c r="P283" s="169">
        <v>0</v>
      </c>
      <c r="Q283" s="168">
        <v>0</v>
      </c>
      <c r="R283" s="192">
        <v>0</v>
      </c>
      <c r="S283" s="169">
        <v>0</v>
      </c>
      <c r="T283" s="168">
        <v>0</v>
      </c>
      <c r="U283" s="192">
        <v>0</v>
      </c>
      <c r="V283" s="169">
        <v>1</v>
      </c>
      <c r="W283" s="168">
        <v>1</v>
      </c>
      <c r="X283" s="192">
        <v>100</v>
      </c>
      <c r="Y283" s="169">
        <v>1</v>
      </c>
      <c r="Z283" s="168">
        <v>1</v>
      </c>
      <c r="AA283" s="192">
        <v>100</v>
      </c>
      <c r="AB283" s="169">
        <v>1</v>
      </c>
      <c r="AC283" s="168">
        <v>1</v>
      </c>
      <c r="AD283" s="192">
        <v>100</v>
      </c>
      <c r="AE283" s="169">
        <v>1</v>
      </c>
      <c r="AF283" s="168">
        <v>1</v>
      </c>
      <c r="AG283" s="192">
        <v>100</v>
      </c>
    </row>
    <row r="284" spans="1:33">
      <c r="A284" s="104"/>
      <c r="B284" s="441"/>
      <c r="C284" s="58" t="s">
        <v>81</v>
      </c>
      <c r="D284" s="169">
        <v>12</v>
      </c>
      <c r="E284" s="168">
        <v>5</v>
      </c>
      <c r="F284" s="192">
        <v>41.7</v>
      </c>
      <c r="G284" s="169">
        <v>10</v>
      </c>
      <c r="H284" s="168">
        <v>5</v>
      </c>
      <c r="I284" s="192">
        <v>50</v>
      </c>
      <c r="J284" s="169">
        <v>12</v>
      </c>
      <c r="K284" s="168">
        <v>10</v>
      </c>
      <c r="L284" s="192">
        <v>83.3</v>
      </c>
      <c r="M284" s="169">
        <v>9</v>
      </c>
      <c r="N284" s="168">
        <v>9</v>
      </c>
      <c r="O284" s="192">
        <v>100</v>
      </c>
      <c r="P284" s="169">
        <v>3</v>
      </c>
      <c r="Q284" s="168">
        <v>2</v>
      </c>
      <c r="R284" s="192">
        <v>66.7</v>
      </c>
      <c r="S284" s="169">
        <v>3</v>
      </c>
      <c r="T284" s="168">
        <v>2</v>
      </c>
      <c r="U284" s="192">
        <v>66.7</v>
      </c>
      <c r="V284" s="169">
        <v>9</v>
      </c>
      <c r="W284" s="168">
        <v>6</v>
      </c>
      <c r="X284" s="192">
        <v>66.7</v>
      </c>
      <c r="Y284" s="169">
        <v>8</v>
      </c>
      <c r="Z284" s="168">
        <v>5</v>
      </c>
      <c r="AA284" s="192">
        <v>62.5</v>
      </c>
      <c r="AB284" s="169">
        <v>2</v>
      </c>
      <c r="AC284" s="168">
        <v>2</v>
      </c>
      <c r="AD284" s="192">
        <v>100</v>
      </c>
      <c r="AE284" s="169">
        <v>2</v>
      </c>
      <c r="AF284" s="168">
        <v>2</v>
      </c>
      <c r="AG284" s="192">
        <v>100</v>
      </c>
    </row>
    <row r="285" spans="1:33">
      <c r="A285" s="104"/>
      <c r="B285" s="443"/>
      <c r="C285" s="444" t="s">
        <v>36</v>
      </c>
      <c r="D285" s="170">
        <v>19</v>
      </c>
      <c r="E285" s="171">
        <v>8</v>
      </c>
      <c r="F285" s="193">
        <v>42.1</v>
      </c>
      <c r="G285" s="170">
        <v>14</v>
      </c>
      <c r="H285" s="171">
        <v>8</v>
      </c>
      <c r="I285" s="193">
        <v>57.1</v>
      </c>
      <c r="J285" s="170">
        <v>16</v>
      </c>
      <c r="K285" s="171">
        <v>13</v>
      </c>
      <c r="L285" s="193">
        <v>81.3</v>
      </c>
      <c r="M285" s="170">
        <v>12</v>
      </c>
      <c r="N285" s="171">
        <v>12</v>
      </c>
      <c r="O285" s="193">
        <v>100</v>
      </c>
      <c r="P285" s="170">
        <v>3</v>
      </c>
      <c r="Q285" s="171">
        <v>2</v>
      </c>
      <c r="R285" s="193">
        <v>66.7</v>
      </c>
      <c r="S285" s="170">
        <v>3</v>
      </c>
      <c r="T285" s="171">
        <v>2</v>
      </c>
      <c r="U285" s="193">
        <v>66.7</v>
      </c>
      <c r="V285" s="170">
        <v>10</v>
      </c>
      <c r="W285" s="171">
        <v>7</v>
      </c>
      <c r="X285" s="193">
        <v>70</v>
      </c>
      <c r="Y285" s="170">
        <v>9</v>
      </c>
      <c r="Z285" s="171">
        <v>6</v>
      </c>
      <c r="AA285" s="193">
        <v>66.7</v>
      </c>
      <c r="AB285" s="170">
        <v>3</v>
      </c>
      <c r="AC285" s="171">
        <v>3</v>
      </c>
      <c r="AD285" s="193">
        <v>100</v>
      </c>
      <c r="AE285" s="170">
        <v>3</v>
      </c>
      <c r="AF285" s="171">
        <v>3</v>
      </c>
      <c r="AG285" s="193">
        <v>100</v>
      </c>
    </row>
    <row r="286" spans="1:33">
      <c r="A286" s="104"/>
      <c r="B286" s="441" t="s">
        <v>82</v>
      </c>
      <c r="C286" s="58" t="s">
        <v>83</v>
      </c>
      <c r="D286" s="169">
        <v>141</v>
      </c>
      <c r="E286" s="168">
        <v>34</v>
      </c>
      <c r="F286" s="192">
        <v>24.1</v>
      </c>
      <c r="G286" s="169">
        <v>103</v>
      </c>
      <c r="H286" s="168">
        <v>29</v>
      </c>
      <c r="I286" s="192">
        <v>28.2</v>
      </c>
      <c r="J286" s="169">
        <v>148</v>
      </c>
      <c r="K286" s="168">
        <v>55</v>
      </c>
      <c r="L286" s="192">
        <v>37.200000000000003</v>
      </c>
      <c r="M286" s="169">
        <v>99</v>
      </c>
      <c r="N286" s="168">
        <v>36</v>
      </c>
      <c r="O286" s="192">
        <v>36.4</v>
      </c>
      <c r="P286" s="169">
        <v>103</v>
      </c>
      <c r="Q286" s="168">
        <v>33</v>
      </c>
      <c r="R286" s="192">
        <v>32</v>
      </c>
      <c r="S286" s="169">
        <v>69</v>
      </c>
      <c r="T286" s="168">
        <v>24</v>
      </c>
      <c r="U286" s="192">
        <v>34.799999999999997</v>
      </c>
      <c r="V286" s="169">
        <v>130</v>
      </c>
      <c r="W286" s="168">
        <v>31</v>
      </c>
      <c r="X286" s="192">
        <v>23.8</v>
      </c>
      <c r="Y286" s="169">
        <v>75</v>
      </c>
      <c r="Z286" s="168">
        <v>25</v>
      </c>
      <c r="AA286" s="192">
        <v>33.299999999999997</v>
      </c>
      <c r="AB286" s="169">
        <v>77</v>
      </c>
      <c r="AC286" s="168">
        <v>36</v>
      </c>
      <c r="AD286" s="192">
        <v>46.8</v>
      </c>
      <c r="AE286" s="169">
        <v>56</v>
      </c>
      <c r="AF286" s="168">
        <v>27</v>
      </c>
      <c r="AG286" s="192">
        <v>48.2</v>
      </c>
    </row>
    <row r="287" spans="1:33">
      <c r="A287" s="104"/>
      <c r="B287" s="441"/>
      <c r="C287" s="58" t="s">
        <v>84</v>
      </c>
      <c r="D287" s="169">
        <v>0</v>
      </c>
      <c r="E287" s="168">
        <v>0</v>
      </c>
      <c r="F287" s="192">
        <v>0</v>
      </c>
      <c r="G287" s="169">
        <v>0</v>
      </c>
      <c r="H287" s="168">
        <v>0</v>
      </c>
      <c r="I287" s="192">
        <v>0</v>
      </c>
      <c r="J287" s="169">
        <v>0</v>
      </c>
      <c r="K287" s="168">
        <v>0</v>
      </c>
      <c r="L287" s="192">
        <v>0</v>
      </c>
      <c r="M287" s="169">
        <v>0</v>
      </c>
      <c r="N287" s="168">
        <v>0</v>
      </c>
      <c r="O287" s="192">
        <v>0</v>
      </c>
      <c r="P287" s="169">
        <v>0</v>
      </c>
      <c r="Q287" s="168">
        <v>0</v>
      </c>
      <c r="R287" s="192">
        <v>0</v>
      </c>
      <c r="S287" s="169">
        <v>0</v>
      </c>
      <c r="T287" s="168">
        <v>0</v>
      </c>
      <c r="U287" s="192">
        <v>0</v>
      </c>
      <c r="V287" s="169">
        <v>1</v>
      </c>
      <c r="W287" s="168">
        <v>0</v>
      </c>
      <c r="X287" s="192">
        <v>0</v>
      </c>
      <c r="Y287" s="169">
        <v>1</v>
      </c>
      <c r="Z287" s="168">
        <v>0</v>
      </c>
      <c r="AA287" s="192">
        <v>0</v>
      </c>
      <c r="AB287" s="169">
        <v>0</v>
      </c>
      <c r="AC287" s="168">
        <v>0</v>
      </c>
      <c r="AD287" s="192">
        <v>0</v>
      </c>
      <c r="AE287" s="169">
        <v>0</v>
      </c>
      <c r="AF287" s="168">
        <v>0</v>
      </c>
      <c r="AG287" s="192">
        <v>0</v>
      </c>
    </row>
    <row r="288" spans="1:33">
      <c r="A288" s="104"/>
      <c r="B288" s="443"/>
      <c r="C288" s="444" t="s">
        <v>36</v>
      </c>
      <c r="D288" s="170">
        <v>141</v>
      </c>
      <c r="E288" s="171">
        <v>34</v>
      </c>
      <c r="F288" s="193">
        <v>24.1</v>
      </c>
      <c r="G288" s="170">
        <v>103</v>
      </c>
      <c r="H288" s="171">
        <v>29</v>
      </c>
      <c r="I288" s="193">
        <v>28.2</v>
      </c>
      <c r="J288" s="170">
        <v>148</v>
      </c>
      <c r="K288" s="171">
        <v>55</v>
      </c>
      <c r="L288" s="193">
        <v>37.200000000000003</v>
      </c>
      <c r="M288" s="170">
        <v>99</v>
      </c>
      <c r="N288" s="171">
        <v>36</v>
      </c>
      <c r="O288" s="193">
        <v>36.4</v>
      </c>
      <c r="P288" s="170">
        <v>103</v>
      </c>
      <c r="Q288" s="171">
        <v>33</v>
      </c>
      <c r="R288" s="193">
        <v>32</v>
      </c>
      <c r="S288" s="170">
        <v>69</v>
      </c>
      <c r="T288" s="171">
        <v>24</v>
      </c>
      <c r="U288" s="193">
        <v>34.799999999999997</v>
      </c>
      <c r="V288" s="170">
        <v>131</v>
      </c>
      <c r="W288" s="171">
        <v>31</v>
      </c>
      <c r="X288" s="193">
        <v>23.7</v>
      </c>
      <c r="Y288" s="170">
        <v>75</v>
      </c>
      <c r="Z288" s="171">
        <v>25</v>
      </c>
      <c r="AA288" s="193">
        <v>33.299999999999997</v>
      </c>
      <c r="AB288" s="170">
        <v>77</v>
      </c>
      <c r="AC288" s="171">
        <v>36</v>
      </c>
      <c r="AD288" s="193">
        <v>46.8</v>
      </c>
      <c r="AE288" s="170">
        <v>56</v>
      </c>
      <c r="AF288" s="171">
        <v>27</v>
      </c>
      <c r="AG288" s="193">
        <v>48.2</v>
      </c>
    </row>
    <row r="289" spans="1:33">
      <c r="A289" s="104"/>
      <c r="B289" s="441" t="s">
        <v>85</v>
      </c>
      <c r="C289" s="58" t="s">
        <v>294</v>
      </c>
      <c r="D289" s="169">
        <v>11</v>
      </c>
      <c r="E289" s="168">
        <v>5</v>
      </c>
      <c r="F289" s="192">
        <v>45.5</v>
      </c>
      <c r="G289" s="169">
        <v>8</v>
      </c>
      <c r="H289" s="168">
        <v>4</v>
      </c>
      <c r="I289" s="192">
        <v>50</v>
      </c>
      <c r="J289" s="169">
        <v>7</v>
      </c>
      <c r="K289" s="168">
        <v>4</v>
      </c>
      <c r="L289" s="192">
        <v>57.1</v>
      </c>
      <c r="M289" s="169">
        <v>7</v>
      </c>
      <c r="N289" s="168">
        <v>4</v>
      </c>
      <c r="O289" s="192">
        <v>57.1</v>
      </c>
      <c r="P289" s="169">
        <v>16</v>
      </c>
      <c r="Q289" s="168">
        <v>9</v>
      </c>
      <c r="R289" s="192">
        <v>56.3</v>
      </c>
      <c r="S289" s="169">
        <v>16</v>
      </c>
      <c r="T289" s="168">
        <v>9</v>
      </c>
      <c r="U289" s="192">
        <v>56.3</v>
      </c>
      <c r="V289" s="169">
        <v>8</v>
      </c>
      <c r="W289" s="168">
        <v>1</v>
      </c>
      <c r="X289" s="192">
        <v>12.5</v>
      </c>
      <c r="Y289" s="169">
        <v>8</v>
      </c>
      <c r="Z289" s="168">
        <v>1</v>
      </c>
      <c r="AA289" s="192">
        <v>12.5</v>
      </c>
      <c r="AB289" s="169">
        <v>12</v>
      </c>
      <c r="AC289" s="168">
        <v>5</v>
      </c>
      <c r="AD289" s="192">
        <v>41.7</v>
      </c>
      <c r="AE289" s="169">
        <v>12</v>
      </c>
      <c r="AF289" s="168">
        <v>5</v>
      </c>
      <c r="AG289" s="192">
        <v>41.7</v>
      </c>
    </row>
    <row r="290" spans="1:33">
      <c r="A290" s="104"/>
      <c r="B290" s="445" t="s">
        <v>36</v>
      </c>
      <c r="C290" s="440"/>
      <c r="D290" s="179">
        <v>596</v>
      </c>
      <c r="E290" s="178">
        <v>312</v>
      </c>
      <c r="F290" s="194">
        <v>52.3</v>
      </c>
      <c r="G290" s="179">
        <v>227</v>
      </c>
      <c r="H290" s="178">
        <v>188</v>
      </c>
      <c r="I290" s="194">
        <v>82.8</v>
      </c>
      <c r="J290" s="179">
        <v>492</v>
      </c>
      <c r="K290" s="178">
        <v>305</v>
      </c>
      <c r="L290" s="194">
        <v>62</v>
      </c>
      <c r="M290" s="179">
        <v>215</v>
      </c>
      <c r="N290" s="178">
        <v>189</v>
      </c>
      <c r="O290" s="194">
        <v>87.9</v>
      </c>
      <c r="P290" s="179">
        <v>353</v>
      </c>
      <c r="Q290" s="178">
        <v>203</v>
      </c>
      <c r="R290" s="194">
        <v>57.5</v>
      </c>
      <c r="S290" s="179">
        <v>140</v>
      </c>
      <c r="T290" s="178">
        <v>112</v>
      </c>
      <c r="U290" s="194">
        <v>80</v>
      </c>
      <c r="V290" s="179">
        <v>392</v>
      </c>
      <c r="W290" s="178">
        <v>178</v>
      </c>
      <c r="X290" s="194">
        <v>45.4</v>
      </c>
      <c r="Y290" s="179">
        <v>138</v>
      </c>
      <c r="Z290" s="178">
        <v>113</v>
      </c>
      <c r="AA290" s="194">
        <v>81.900000000000006</v>
      </c>
      <c r="AB290" s="179">
        <v>313</v>
      </c>
      <c r="AC290" s="178">
        <v>180</v>
      </c>
      <c r="AD290" s="194">
        <v>57.5</v>
      </c>
      <c r="AE290" s="179">
        <v>117</v>
      </c>
      <c r="AF290" s="178">
        <v>99</v>
      </c>
      <c r="AG290" s="194">
        <v>84.6</v>
      </c>
    </row>
    <row r="291" spans="1:33" ht="26.25">
      <c r="A291" s="363" t="s">
        <v>16</v>
      </c>
      <c r="B291" s="442" t="s">
        <v>185</v>
      </c>
      <c r="C291" s="429" t="s">
        <v>86</v>
      </c>
      <c r="D291" s="172">
        <v>69</v>
      </c>
      <c r="E291" s="173">
        <v>44</v>
      </c>
      <c r="F291" s="191">
        <v>63.8</v>
      </c>
      <c r="G291" s="172">
        <v>40</v>
      </c>
      <c r="H291" s="173">
        <v>29</v>
      </c>
      <c r="I291" s="191">
        <v>72.5</v>
      </c>
      <c r="J291" s="172">
        <v>68</v>
      </c>
      <c r="K291" s="173">
        <v>41</v>
      </c>
      <c r="L291" s="191">
        <v>60.3</v>
      </c>
      <c r="M291" s="172">
        <v>38</v>
      </c>
      <c r="N291" s="173">
        <v>28</v>
      </c>
      <c r="O291" s="191">
        <v>73.7</v>
      </c>
      <c r="P291" s="172">
        <v>68</v>
      </c>
      <c r="Q291" s="173">
        <v>33</v>
      </c>
      <c r="R291" s="191">
        <v>48.5</v>
      </c>
      <c r="S291" s="172">
        <v>33</v>
      </c>
      <c r="T291" s="173">
        <v>22</v>
      </c>
      <c r="U291" s="191">
        <v>66.7</v>
      </c>
      <c r="V291" s="172">
        <v>68</v>
      </c>
      <c r="W291" s="173">
        <v>29</v>
      </c>
      <c r="X291" s="191">
        <v>42.6</v>
      </c>
      <c r="Y291" s="172">
        <v>29</v>
      </c>
      <c r="Z291" s="173">
        <v>20</v>
      </c>
      <c r="AA291" s="191">
        <v>69</v>
      </c>
      <c r="AB291" s="172">
        <v>57</v>
      </c>
      <c r="AC291" s="173">
        <v>34</v>
      </c>
      <c r="AD291" s="191">
        <v>59.6</v>
      </c>
      <c r="AE291" s="172">
        <v>27</v>
      </c>
      <c r="AF291" s="173">
        <v>22</v>
      </c>
      <c r="AG291" s="191">
        <v>81.5</v>
      </c>
    </row>
    <row r="292" spans="1:33">
      <c r="A292" s="104"/>
      <c r="B292" s="441"/>
      <c r="C292" s="58" t="s">
        <v>295</v>
      </c>
      <c r="D292" s="169">
        <v>9</v>
      </c>
      <c r="E292" s="168">
        <v>3</v>
      </c>
      <c r="F292" s="192">
        <v>33.299999999999997</v>
      </c>
      <c r="G292" s="169">
        <v>9</v>
      </c>
      <c r="H292" s="168">
        <v>3</v>
      </c>
      <c r="I292" s="192">
        <v>33.299999999999997</v>
      </c>
      <c r="J292" s="169">
        <v>14</v>
      </c>
      <c r="K292" s="168">
        <v>6</v>
      </c>
      <c r="L292" s="192">
        <v>42.9</v>
      </c>
      <c r="M292" s="169">
        <v>8</v>
      </c>
      <c r="N292" s="168">
        <v>2</v>
      </c>
      <c r="O292" s="192">
        <v>25</v>
      </c>
      <c r="P292" s="169">
        <v>11</v>
      </c>
      <c r="Q292" s="168">
        <v>1</v>
      </c>
      <c r="R292" s="192">
        <v>9.1</v>
      </c>
      <c r="S292" s="169">
        <v>7</v>
      </c>
      <c r="T292" s="168">
        <v>1</v>
      </c>
      <c r="U292" s="192">
        <v>14.3</v>
      </c>
      <c r="V292" s="169">
        <v>21</v>
      </c>
      <c r="W292" s="168">
        <v>13</v>
      </c>
      <c r="X292" s="192">
        <v>61.9</v>
      </c>
      <c r="Y292" s="169">
        <v>8</v>
      </c>
      <c r="Z292" s="168">
        <v>4</v>
      </c>
      <c r="AA292" s="192">
        <v>50</v>
      </c>
      <c r="AB292" s="169">
        <v>2</v>
      </c>
      <c r="AC292" s="168">
        <v>0</v>
      </c>
      <c r="AD292" s="192">
        <v>0</v>
      </c>
      <c r="AE292" s="169">
        <v>1</v>
      </c>
      <c r="AF292" s="168">
        <v>0</v>
      </c>
      <c r="AG292" s="192">
        <v>0</v>
      </c>
    </row>
    <row r="293" spans="1:33">
      <c r="A293" s="104"/>
      <c r="B293" s="443"/>
      <c r="C293" s="444" t="s">
        <v>36</v>
      </c>
      <c r="D293" s="170">
        <v>78</v>
      </c>
      <c r="E293" s="171">
        <v>47</v>
      </c>
      <c r="F293" s="193">
        <v>60.3</v>
      </c>
      <c r="G293" s="170">
        <v>40</v>
      </c>
      <c r="H293" s="171">
        <v>29</v>
      </c>
      <c r="I293" s="193">
        <v>72.5</v>
      </c>
      <c r="J293" s="170">
        <v>82</v>
      </c>
      <c r="K293" s="171">
        <v>47</v>
      </c>
      <c r="L293" s="193">
        <v>57.3</v>
      </c>
      <c r="M293" s="170">
        <v>41</v>
      </c>
      <c r="N293" s="171">
        <v>29</v>
      </c>
      <c r="O293" s="193">
        <v>70.7</v>
      </c>
      <c r="P293" s="170">
        <v>79</v>
      </c>
      <c r="Q293" s="171">
        <v>34</v>
      </c>
      <c r="R293" s="193">
        <v>43</v>
      </c>
      <c r="S293" s="170">
        <v>34</v>
      </c>
      <c r="T293" s="171">
        <v>22</v>
      </c>
      <c r="U293" s="193">
        <v>64.7</v>
      </c>
      <c r="V293" s="170">
        <v>89</v>
      </c>
      <c r="W293" s="171">
        <v>42</v>
      </c>
      <c r="X293" s="193">
        <v>47.2</v>
      </c>
      <c r="Y293" s="170">
        <v>31</v>
      </c>
      <c r="Z293" s="171">
        <v>22</v>
      </c>
      <c r="AA293" s="193">
        <v>71</v>
      </c>
      <c r="AB293" s="170">
        <v>59</v>
      </c>
      <c r="AC293" s="171">
        <v>34</v>
      </c>
      <c r="AD293" s="193">
        <v>57.6</v>
      </c>
      <c r="AE293" s="170">
        <v>27</v>
      </c>
      <c r="AF293" s="171">
        <v>22</v>
      </c>
      <c r="AG293" s="193">
        <v>81.5</v>
      </c>
    </row>
    <row r="294" spans="1:33" ht="26.25">
      <c r="A294" s="104"/>
      <c r="B294" s="441" t="s">
        <v>186</v>
      </c>
      <c r="C294" s="58" t="s">
        <v>190</v>
      </c>
      <c r="D294" s="169">
        <v>144</v>
      </c>
      <c r="E294" s="168">
        <v>91</v>
      </c>
      <c r="F294" s="192">
        <v>63.2</v>
      </c>
      <c r="G294" s="169">
        <v>78</v>
      </c>
      <c r="H294" s="168">
        <v>49</v>
      </c>
      <c r="I294" s="192">
        <v>62.8</v>
      </c>
      <c r="J294" s="169">
        <v>99</v>
      </c>
      <c r="K294" s="168">
        <v>70</v>
      </c>
      <c r="L294" s="192">
        <v>70.7</v>
      </c>
      <c r="M294" s="169">
        <v>54</v>
      </c>
      <c r="N294" s="168">
        <v>39</v>
      </c>
      <c r="O294" s="192">
        <v>72.2</v>
      </c>
      <c r="P294" s="169">
        <v>80</v>
      </c>
      <c r="Q294" s="168">
        <v>41</v>
      </c>
      <c r="R294" s="192">
        <v>51.3</v>
      </c>
      <c r="S294" s="169">
        <v>54</v>
      </c>
      <c r="T294" s="168">
        <v>31</v>
      </c>
      <c r="U294" s="192">
        <v>57.4</v>
      </c>
      <c r="V294" s="169">
        <v>146</v>
      </c>
      <c r="W294" s="168">
        <v>88</v>
      </c>
      <c r="X294" s="192">
        <v>60.3</v>
      </c>
      <c r="Y294" s="169">
        <v>61</v>
      </c>
      <c r="Z294" s="168">
        <v>45</v>
      </c>
      <c r="AA294" s="192">
        <v>73.8</v>
      </c>
      <c r="AB294" s="169">
        <v>125</v>
      </c>
      <c r="AC294" s="168">
        <v>73</v>
      </c>
      <c r="AD294" s="192">
        <v>58.4</v>
      </c>
      <c r="AE294" s="169">
        <v>61</v>
      </c>
      <c r="AF294" s="168">
        <v>44</v>
      </c>
      <c r="AG294" s="192">
        <v>72.099999999999994</v>
      </c>
    </row>
    <row r="295" spans="1:33">
      <c r="A295" s="104"/>
      <c r="B295" s="441"/>
      <c r="C295" s="58" t="s">
        <v>87</v>
      </c>
      <c r="D295" s="169">
        <v>57</v>
      </c>
      <c r="E295" s="168">
        <v>25</v>
      </c>
      <c r="F295" s="192">
        <v>43.9</v>
      </c>
      <c r="G295" s="169">
        <v>34</v>
      </c>
      <c r="H295" s="168">
        <v>21</v>
      </c>
      <c r="I295" s="192">
        <v>61.8</v>
      </c>
      <c r="J295" s="169">
        <v>25</v>
      </c>
      <c r="K295" s="168">
        <v>18</v>
      </c>
      <c r="L295" s="192">
        <v>72</v>
      </c>
      <c r="M295" s="169">
        <v>17</v>
      </c>
      <c r="N295" s="168">
        <v>11</v>
      </c>
      <c r="O295" s="192">
        <v>64.7</v>
      </c>
      <c r="P295" s="169">
        <v>25</v>
      </c>
      <c r="Q295" s="168">
        <v>12</v>
      </c>
      <c r="R295" s="192">
        <v>48</v>
      </c>
      <c r="S295" s="169">
        <v>19</v>
      </c>
      <c r="T295" s="168">
        <v>10</v>
      </c>
      <c r="U295" s="192">
        <v>52.6</v>
      </c>
      <c r="V295" s="169">
        <v>40</v>
      </c>
      <c r="W295" s="168">
        <v>18</v>
      </c>
      <c r="X295" s="192">
        <v>45</v>
      </c>
      <c r="Y295" s="169">
        <v>26</v>
      </c>
      <c r="Z295" s="168">
        <v>14</v>
      </c>
      <c r="AA295" s="192">
        <v>53.8</v>
      </c>
      <c r="AB295" s="169">
        <v>49</v>
      </c>
      <c r="AC295" s="168">
        <v>26</v>
      </c>
      <c r="AD295" s="192">
        <v>53.1</v>
      </c>
      <c r="AE295" s="169">
        <v>27</v>
      </c>
      <c r="AF295" s="168">
        <v>19</v>
      </c>
      <c r="AG295" s="192">
        <v>70.400000000000006</v>
      </c>
    </row>
    <row r="296" spans="1:33" ht="30" customHeight="1">
      <c r="A296" s="104"/>
      <c r="B296" s="441"/>
      <c r="C296" s="58" t="s">
        <v>88</v>
      </c>
      <c r="D296" s="169">
        <v>15</v>
      </c>
      <c r="E296" s="168">
        <v>13</v>
      </c>
      <c r="F296" s="192">
        <v>86.7</v>
      </c>
      <c r="G296" s="169">
        <v>6</v>
      </c>
      <c r="H296" s="168">
        <v>4</v>
      </c>
      <c r="I296" s="192">
        <v>66.7</v>
      </c>
      <c r="J296" s="169">
        <v>10</v>
      </c>
      <c r="K296" s="168">
        <v>5</v>
      </c>
      <c r="L296" s="192">
        <v>50</v>
      </c>
      <c r="M296" s="169">
        <v>7</v>
      </c>
      <c r="N296" s="168">
        <v>5</v>
      </c>
      <c r="O296" s="192">
        <v>71.400000000000006</v>
      </c>
      <c r="P296" s="169">
        <v>8</v>
      </c>
      <c r="Q296" s="168">
        <v>6</v>
      </c>
      <c r="R296" s="192">
        <v>75</v>
      </c>
      <c r="S296" s="169">
        <v>7</v>
      </c>
      <c r="T296" s="168">
        <v>6</v>
      </c>
      <c r="U296" s="192">
        <v>85.7</v>
      </c>
      <c r="V296" s="169">
        <v>15</v>
      </c>
      <c r="W296" s="168">
        <v>8</v>
      </c>
      <c r="X296" s="192">
        <v>53.3</v>
      </c>
      <c r="Y296" s="169">
        <v>6</v>
      </c>
      <c r="Z296" s="168">
        <v>5</v>
      </c>
      <c r="AA296" s="192">
        <v>83.3</v>
      </c>
      <c r="AB296" s="169">
        <v>9</v>
      </c>
      <c r="AC296" s="168">
        <v>4</v>
      </c>
      <c r="AD296" s="192">
        <v>44.4</v>
      </c>
      <c r="AE296" s="169">
        <v>7</v>
      </c>
      <c r="AF296" s="168">
        <v>3</v>
      </c>
      <c r="AG296" s="192">
        <v>42.9</v>
      </c>
    </row>
    <row r="297" spans="1:33">
      <c r="A297" s="104"/>
      <c r="B297" s="441"/>
      <c r="C297" s="58" t="s">
        <v>296</v>
      </c>
      <c r="D297" s="169">
        <v>2</v>
      </c>
      <c r="E297" s="168">
        <v>1</v>
      </c>
      <c r="F297" s="192">
        <v>50</v>
      </c>
      <c r="G297" s="169">
        <v>2</v>
      </c>
      <c r="H297" s="168">
        <v>1</v>
      </c>
      <c r="I297" s="192">
        <v>50</v>
      </c>
      <c r="J297" s="169">
        <v>5</v>
      </c>
      <c r="K297" s="168">
        <v>1</v>
      </c>
      <c r="L297" s="192">
        <v>20</v>
      </c>
      <c r="M297" s="169">
        <v>5</v>
      </c>
      <c r="N297" s="168">
        <v>1</v>
      </c>
      <c r="O297" s="192">
        <v>20</v>
      </c>
      <c r="P297" s="169">
        <v>2</v>
      </c>
      <c r="Q297" s="168">
        <v>1</v>
      </c>
      <c r="R297" s="192">
        <v>50</v>
      </c>
      <c r="S297" s="169">
        <v>2</v>
      </c>
      <c r="T297" s="168">
        <v>1</v>
      </c>
      <c r="U297" s="192">
        <v>50</v>
      </c>
      <c r="V297" s="169">
        <v>6</v>
      </c>
      <c r="W297" s="168">
        <v>1</v>
      </c>
      <c r="X297" s="192">
        <v>16.7</v>
      </c>
      <c r="Y297" s="169">
        <v>5</v>
      </c>
      <c r="Z297" s="168">
        <v>1</v>
      </c>
      <c r="AA297" s="192">
        <v>20</v>
      </c>
      <c r="AB297" s="169">
        <v>4</v>
      </c>
      <c r="AC297" s="168">
        <v>1</v>
      </c>
      <c r="AD297" s="192">
        <v>25</v>
      </c>
      <c r="AE297" s="169">
        <v>4</v>
      </c>
      <c r="AF297" s="168">
        <v>1</v>
      </c>
      <c r="AG297" s="192">
        <v>25</v>
      </c>
    </row>
    <row r="298" spans="1:33">
      <c r="A298" s="104"/>
      <c r="B298" s="443"/>
      <c r="C298" s="444" t="s">
        <v>36</v>
      </c>
      <c r="D298" s="170">
        <v>218</v>
      </c>
      <c r="E298" s="171">
        <v>130</v>
      </c>
      <c r="F298" s="193">
        <v>59.6</v>
      </c>
      <c r="G298" s="170">
        <v>92</v>
      </c>
      <c r="H298" s="171">
        <v>63</v>
      </c>
      <c r="I298" s="193">
        <v>68.5</v>
      </c>
      <c r="J298" s="170">
        <v>139</v>
      </c>
      <c r="K298" s="171">
        <v>94</v>
      </c>
      <c r="L298" s="193">
        <v>67.599999999999994</v>
      </c>
      <c r="M298" s="170">
        <v>65</v>
      </c>
      <c r="N298" s="171">
        <v>46</v>
      </c>
      <c r="O298" s="193">
        <v>70.8</v>
      </c>
      <c r="P298" s="170">
        <v>115</v>
      </c>
      <c r="Q298" s="171">
        <v>60</v>
      </c>
      <c r="R298" s="193">
        <v>52.2</v>
      </c>
      <c r="S298" s="170">
        <v>64</v>
      </c>
      <c r="T298" s="171">
        <v>42</v>
      </c>
      <c r="U298" s="193">
        <v>65.599999999999994</v>
      </c>
      <c r="V298" s="170">
        <v>207</v>
      </c>
      <c r="W298" s="171">
        <v>115</v>
      </c>
      <c r="X298" s="193">
        <v>55.6</v>
      </c>
      <c r="Y298" s="170">
        <v>72</v>
      </c>
      <c r="Z298" s="171">
        <v>55</v>
      </c>
      <c r="AA298" s="193">
        <v>76.400000000000006</v>
      </c>
      <c r="AB298" s="170">
        <v>187</v>
      </c>
      <c r="AC298" s="171">
        <v>104</v>
      </c>
      <c r="AD298" s="193">
        <v>55.6</v>
      </c>
      <c r="AE298" s="170">
        <v>75</v>
      </c>
      <c r="AF298" s="171">
        <v>58</v>
      </c>
      <c r="AG298" s="193">
        <v>77.3</v>
      </c>
    </row>
    <row r="299" spans="1:33">
      <c r="A299" s="104"/>
      <c r="B299" s="441" t="s">
        <v>36</v>
      </c>
      <c r="C299" s="58"/>
      <c r="D299" s="169">
        <v>296</v>
      </c>
      <c r="E299" s="168">
        <v>177</v>
      </c>
      <c r="F299" s="192">
        <v>59.8</v>
      </c>
      <c r="G299" s="169">
        <v>102</v>
      </c>
      <c r="H299" s="168">
        <v>79</v>
      </c>
      <c r="I299" s="192">
        <v>77.5</v>
      </c>
      <c r="J299" s="169">
        <v>221</v>
      </c>
      <c r="K299" s="168">
        <v>141</v>
      </c>
      <c r="L299" s="192">
        <v>63.8</v>
      </c>
      <c r="M299" s="169">
        <v>84</v>
      </c>
      <c r="N299" s="168">
        <v>66</v>
      </c>
      <c r="O299" s="192">
        <v>78.599999999999994</v>
      </c>
      <c r="P299" s="169">
        <v>194</v>
      </c>
      <c r="Q299" s="168">
        <v>94</v>
      </c>
      <c r="R299" s="192">
        <v>48.5</v>
      </c>
      <c r="S299" s="169">
        <v>81</v>
      </c>
      <c r="T299" s="168">
        <v>56</v>
      </c>
      <c r="U299" s="192">
        <v>69.099999999999994</v>
      </c>
      <c r="V299" s="169">
        <v>296</v>
      </c>
      <c r="W299" s="168">
        <v>157</v>
      </c>
      <c r="X299" s="192">
        <v>53</v>
      </c>
      <c r="Y299" s="169">
        <v>84</v>
      </c>
      <c r="Z299" s="168">
        <v>65</v>
      </c>
      <c r="AA299" s="192">
        <v>77.400000000000006</v>
      </c>
      <c r="AB299" s="169">
        <v>246</v>
      </c>
      <c r="AC299" s="168">
        <v>138</v>
      </c>
      <c r="AD299" s="192">
        <v>56.1</v>
      </c>
      <c r="AE299" s="169">
        <v>85</v>
      </c>
      <c r="AF299" s="168">
        <v>71</v>
      </c>
      <c r="AG299" s="192">
        <v>83.5</v>
      </c>
    </row>
    <row r="300" spans="1:33">
      <c r="A300" s="363" t="s">
        <v>17</v>
      </c>
      <c r="B300" s="442" t="s">
        <v>89</v>
      </c>
      <c r="C300" s="429" t="s">
        <v>90</v>
      </c>
      <c r="D300" s="172">
        <v>20</v>
      </c>
      <c r="E300" s="173">
        <v>13</v>
      </c>
      <c r="F300" s="191">
        <v>65</v>
      </c>
      <c r="G300" s="172">
        <v>10</v>
      </c>
      <c r="H300" s="173">
        <v>8</v>
      </c>
      <c r="I300" s="191">
        <v>80</v>
      </c>
      <c r="J300" s="172">
        <v>10</v>
      </c>
      <c r="K300" s="173">
        <v>9</v>
      </c>
      <c r="L300" s="191">
        <v>90</v>
      </c>
      <c r="M300" s="172">
        <v>10</v>
      </c>
      <c r="N300" s="173">
        <v>9</v>
      </c>
      <c r="O300" s="191">
        <v>90</v>
      </c>
      <c r="P300" s="172">
        <v>20</v>
      </c>
      <c r="Q300" s="173">
        <v>11</v>
      </c>
      <c r="R300" s="191">
        <v>55</v>
      </c>
      <c r="S300" s="172">
        <v>14</v>
      </c>
      <c r="T300" s="173">
        <v>8</v>
      </c>
      <c r="U300" s="191">
        <v>57.1</v>
      </c>
      <c r="V300" s="172">
        <v>16</v>
      </c>
      <c r="W300" s="173">
        <v>11</v>
      </c>
      <c r="X300" s="191">
        <v>68.8</v>
      </c>
      <c r="Y300" s="172">
        <v>11</v>
      </c>
      <c r="Z300" s="173">
        <v>9</v>
      </c>
      <c r="AA300" s="191">
        <v>81.8</v>
      </c>
      <c r="AB300" s="172">
        <v>48</v>
      </c>
      <c r="AC300" s="173">
        <v>43</v>
      </c>
      <c r="AD300" s="191">
        <v>89.6</v>
      </c>
      <c r="AE300" s="172">
        <v>18</v>
      </c>
      <c r="AF300" s="173">
        <v>13</v>
      </c>
      <c r="AG300" s="191">
        <v>72.2</v>
      </c>
    </row>
    <row r="301" spans="1:33">
      <c r="A301" s="104"/>
      <c r="B301" s="441"/>
      <c r="C301" s="58" t="s">
        <v>297</v>
      </c>
      <c r="D301" s="169">
        <v>91</v>
      </c>
      <c r="E301" s="168">
        <v>38</v>
      </c>
      <c r="F301" s="192">
        <v>41.8</v>
      </c>
      <c r="G301" s="169">
        <v>69</v>
      </c>
      <c r="H301" s="168">
        <v>31</v>
      </c>
      <c r="I301" s="192">
        <v>44.9</v>
      </c>
      <c r="J301" s="169">
        <v>84</v>
      </c>
      <c r="K301" s="168">
        <v>34</v>
      </c>
      <c r="L301" s="192">
        <v>40.5</v>
      </c>
      <c r="M301" s="169">
        <v>61</v>
      </c>
      <c r="N301" s="168">
        <v>32</v>
      </c>
      <c r="O301" s="192">
        <v>52.5</v>
      </c>
      <c r="P301" s="169">
        <v>73</v>
      </c>
      <c r="Q301" s="168">
        <v>24</v>
      </c>
      <c r="R301" s="192">
        <v>32.9</v>
      </c>
      <c r="S301" s="169">
        <v>65</v>
      </c>
      <c r="T301" s="168">
        <v>21</v>
      </c>
      <c r="U301" s="192">
        <v>32.299999999999997</v>
      </c>
      <c r="V301" s="169">
        <v>87</v>
      </c>
      <c r="W301" s="168">
        <v>38</v>
      </c>
      <c r="X301" s="192">
        <v>43.7</v>
      </c>
      <c r="Y301" s="169">
        <v>61</v>
      </c>
      <c r="Z301" s="168">
        <v>30</v>
      </c>
      <c r="AA301" s="192">
        <v>49.2</v>
      </c>
      <c r="AB301" s="169">
        <v>89</v>
      </c>
      <c r="AC301" s="168">
        <v>42</v>
      </c>
      <c r="AD301" s="192">
        <v>47.2</v>
      </c>
      <c r="AE301" s="169">
        <v>70</v>
      </c>
      <c r="AF301" s="168">
        <v>35</v>
      </c>
      <c r="AG301" s="192">
        <v>50</v>
      </c>
    </row>
    <row r="302" spans="1:33">
      <c r="A302" s="446"/>
      <c r="B302" s="443"/>
      <c r="C302" s="444" t="s">
        <v>36</v>
      </c>
      <c r="D302" s="170">
        <v>111</v>
      </c>
      <c r="E302" s="171">
        <v>51</v>
      </c>
      <c r="F302" s="193">
        <v>45.9</v>
      </c>
      <c r="G302" s="170">
        <v>77</v>
      </c>
      <c r="H302" s="171">
        <v>37</v>
      </c>
      <c r="I302" s="193">
        <v>48.1</v>
      </c>
      <c r="J302" s="170">
        <v>94</v>
      </c>
      <c r="K302" s="171">
        <v>43</v>
      </c>
      <c r="L302" s="193">
        <v>45.7</v>
      </c>
      <c r="M302" s="170">
        <v>69</v>
      </c>
      <c r="N302" s="171">
        <v>40</v>
      </c>
      <c r="O302" s="193">
        <v>58</v>
      </c>
      <c r="P302" s="170">
        <v>93</v>
      </c>
      <c r="Q302" s="171">
        <v>35</v>
      </c>
      <c r="R302" s="193">
        <v>37.6</v>
      </c>
      <c r="S302" s="170">
        <v>78</v>
      </c>
      <c r="T302" s="171">
        <v>29</v>
      </c>
      <c r="U302" s="193">
        <v>37.200000000000003</v>
      </c>
      <c r="V302" s="170">
        <v>103</v>
      </c>
      <c r="W302" s="171">
        <v>49</v>
      </c>
      <c r="X302" s="193">
        <v>47.6</v>
      </c>
      <c r="Y302" s="170">
        <v>67</v>
      </c>
      <c r="Z302" s="171">
        <v>37</v>
      </c>
      <c r="AA302" s="193">
        <v>55.2</v>
      </c>
      <c r="AB302" s="170">
        <v>137</v>
      </c>
      <c r="AC302" s="171">
        <v>85</v>
      </c>
      <c r="AD302" s="193">
        <v>62</v>
      </c>
      <c r="AE302" s="170">
        <v>86</v>
      </c>
      <c r="AF302" s="171">
        <v>48</v>
      </c>
      <c r="AG302" s="193">
        <v>55.8</v>
      </c>
    </row>
    <row r="303" spans="1:33">
      <c r="A303" s="104" t="s">
        <v>18</v>
      </c>
      <c r="B303" s="441" t="s">
        <v>97</v>
      </c>
      <c r="C303" s="58" t="s">
        <v>98</v>
      </c>
      <c r="D303" s="169">
        <v>34</v>
      </c>
      <c r="E303" s="168">
        <v>8</v>
      </c>
      <c r="F303" s="192">
        <v>23.5</v>
      </c>
      <c r="G303" s="169">
        <v>24</v>
      </c>
      <c r="H303" s="168">
        <v>8</v>
      </c>
      <c r="I303" s="192">
        <v>33.299999999999997</v>
      </c>
      <c r="J303" s="169">
        <v>44</v>
      </c>
      <c r="K303" s="168">
        <v>11</v>
      </c>
      <c r="L303" s="192">
        <v>25</v>
      </c>
      <c r="M303" s="169">
        <v>28</v>
      </c>
      <c r="N303" s="168">
        <v>9</v>
      </c>
      <c r="O303" s="192">
        <v>32.1</v>
      </c>
      <c r="P303" s="169">
        <v>30</v>
      </c>
      <c r="Q303" s="168">
        <v>12</v>
      </c>
      <c r="R303" s="192">
        <v>40</v>
      </c>
      <c r="S303" s="169">
        <v>20</v>
      </c>
      <c r="T303" s="168">
        <v>7</v>
      </c>
      <c r="U303" s="192">
        <v>35</v>
      </c>
      <c r="V303" s="169">
        <v>32</v>
      </c>
      <c r="W303" s="168">
        <v>14</v>
      </c>
      <c r="X303" s="192">
        <v>43.8</v>
      </c>
      <c r="Y303" s="169">
        <v>20</v>
      </c>
      <c r="Z303" s="168">
        <v>8</v>
      </c>
      <c r="AA303" s="192">
        <v>40</v>
      </c>
      <c r="AB303" s="169">
        <v>9</v>
      </c>
      <c r="AC303" s="168">
        <v>6</v>
      </c>
      <c r="AD303" s="192">
        <v>66.7</v>
      </c>
      <c r="AE303" s="169">
        <v>6</v>
      </c>
      <c r="AF303" s="168">
        <v>4</v>
      </c>
      <c r="AG303" s="192">
        <v>66.7</v>
      </c>
    </row>
    <row r="304" spans="1:33">
      <c r="A304" s="104"/>
      <c r="B304" s="441"/>
      <c r="C304" s="58" t="s">
        <v>99</v>
      </c>
      <c r="D304" s="169">
        <v>62</v>
      </c>
      <c r="E304" s="168">
        <v>36</v>
      </c>
      <c r="F304" s="192">
        <v>58.1</v>
      </c>
      <c r="G304" s="169">
        <v>50</v>
      </c>
      <c r="H304" s="168">
        <v>32</v>
      </c>
      <c r="I304" s="192">
        <v>64</v>
      </c>
      <c r="J304" s="169">
        <v>48</v>
      </c>
      <c r="K304" s="168">
        <v>25</v>
      </c>
      <c r="L304" s="192">
        <v>52.1</v>
      </c>
      <c r="M304" s="169">
        <v>43</v>
      </c>
      <c r="N304" s="168">
        <v>21</v>
      </c>
      <c r="O304" s="192">
        <v>48.8</v>
      </c>
      <c r="P304" s="169">
        <v>38</v>
      </c>
      <c r="Q304" s="168">
        <v>20</v>
      </c>
      <c r="R304" s="192">
        <v>52.6</v>
      </c>
      <c r="S304" s="169">
        <v>35</v>
      </c>
      <c r="T304" s="168">
        <v>19</v>
      </c>
      <c r="U304" s="192">
        <v>54.3</v>
      </c>
      <c r="V304" s="169">
        <v>55</v>
      </c>
      <c r="W304" s="168">
        <v>30</v>
      </c>
      <c r="X304" s="192">
        <v>54.5</v>
      </c>
      <c r="Y304" s="169">
        <v>47</v>
      </c>
      <c r="Z304" s="168">
        <v>23</v>
      </c>
      <c r="AA304" s="192">
        <v>48.9</v>
      </c>
      <c r="AB304" s="169">
        <v>47</v>
      </c>
      <c r="AC304" s="168">
        <v>25</v>
      </c>
      <c r="AD304" s="192">
        <v>53.2</v>
      </c>
      <c r="AE304" s="169">
        <v>43</v>
      </c>
      <c r="AF304" s="168">
        <v>24</v>
      </c>
      <c r="AG304" s="192">
        <v>55.8</v>
      </c>
    </row>
    <row r="305" spans="1:33">
      <c r="A305" s="104"/>
      <c r="B305" s="441"/>
      <c r="C305" s="58" t="s">
        <v>100</v>
      </c>
      <c r="D305" s="169">
        <v>20</v>
      </c>
      <c r="E305" s="168">
        <v>10</v>
      </c>
      <c r="F305" s="192">
        <v>50</v>
      </c>
      <c r="G305" s="169">
        <v>18</v>
      </c>
      <c r="H305" s="168">
        <v>9</v>
      </c>
      <c r="I305" s="192">
        <v>50</v>
      </c>
      <c r="J305" s="169">
        <v>27</v>
      </c>
      <c r="K305" s="168">
        <v>13</v>
      </c>
      <c r="L305" s="192">
        <v>48.1</v>
      </c>
      <c r="M305" s="169">
        <v>26</v>
      </c>
      <c r="N305" s="168">
        <v>13</v>
      </c>
      <c r="O305" s="192">
        <v>50</v>
      </c>
      <c r="P305" s="169">
        <v>23</v>
      </c>
      <c r="Q305" s="168">
        <v>14</v>
      </c>
      <c r="R305" s="192">
        <v>60.9</v>
      </c>
      <c r="S305" s="169">
        <v>21</v>
      </c>
      <c r="T305" s="168">
        <v>14</v>
      </c>
      <c r="U305" s="192">
        <v>66.7</v>
      </c>
      <c r="V305" s="169">
        <v>28</v>
      </c>
      <c r="W305" s="168">
        <v>19</v>
      </c>
      <c r="X305" s="192">
        <v>67.900000000000006</v>
      </c>
      <c r="Y305" s="169">
        <v>27</v>
      </c>
      <c r="Z305" s="168">
        <v>18</v>
      </c>
      <c r="AA305" s="192">
        <v>66.7</v>
      </c>
      <c r="AB305" s="169">
        <v>14</v>
      </c>
      <c r="AC305" s="168">
        <v>14</v>
      </c>
      <c r="AD305" s="192">
        <v>100</v>
      </c>
      <c r="AE305" s="169">
        <v>13</v>
      </c>
      <c r="AF305" s="168">
        <v>13</v>
      </c>
      <c r="AG305" s="192">
        <v>100</v>
      </c>
    </row>
    <row r="306" spans="1:33">
      <c r="A306" s="104"/>
      <c r="B306" s="443"/>
      <c r="C306" s="444" t="s">
        <v>36</v>
      </c>
      <c r="D306" s="170">
        <v>116</v>
      </c>
      <c r="E306" s="171">
        <v>54</v>
      </c>
      <c r="F306" s="193">
        <v>46.6</v>
      </c>
      <c r="G306" s="170">
        <v>89</v>
      </c>
      <c r="H306" s="171">
        <v>48</v>
      </c>
      <c r="I306" s="193">
        <v>53.9</v>
      </c>
      <c r="J306" s="170">
        <v>119</v>
      </c>
      <c r="K306" s="171">
        <v>49</v>
      </c>
      <c r="L306" s="193">
        <v>41.2</v>
      </c>
      <c r="M306" s="170">
        <v>93</v>
      </c>
      <c r="N306" s="171">
        <v>43</v>
      </c>
      <c r="O306" s="193">
        <v>46.2</v>
      </c>
      <c r="P306" s="170">
        <v>91</v>
      </c>
      <c r="Q306" s="171">
        <v>46</v>
      </c>
      <c r="R306" s="193">
        <v>50.5</v>
      </c>
      <c r="S306" s="170">
        <v>72</v>
      </c>
      <c r="T306" s="171">
        <v>40</v>
      </c>
      <c r="U306" s="193">
        <v>55.6</v>
      </c>
      <c r="V306" s="170">
        <v>115</v>
      </c>
      <c r="W306" s="171">
        <v>63</v>
      </c>
      <c r="X306" s="193">
        <v>54.8</v>
      </c>
      <c r="Y306" s="170">
        <v>90</v>
      </c>
      <c r="Z306" s="171">
        <v>49</v>
      </c>
      <c r="AA306" s="193">
        <v>54.4</v>
      </c>
      <c r="AB306" s="170">
        <v>70</v>
      </c>
      <c r="AC306" s="171">
        <v>45</v>
      </c>
      <c r="AD306" s="193">
        <v>64.3</v>
      </c>
      <c r="AE306" s="170">
        <v>62</v>
      </c>
      <c r="AF306" s="171">
        <v>41</v>
      </c>
      <c r="AG306" s="193">
        <v>66.099999999999994</v>
      </c>
    </row>
    <row r="307" spans="1:33">
      <c r="A307" s="104"/>
      <c r="B307" s="441" t="s">
        <v>101</v>
      </c>
      <c r="C307" s="58" t="s">
        <v>102</v>
      </c>
      <c r="D307" s="169">
        <v>1</v>
      </c>
      <c r="E307" s="168">
        <v>0</v>
      </c>
      <c r="F307" s="192">
        <v>0</v>
      </c>
      <c r="G307" s="169">
        <v>1</v>
      </c>
      <c r="H307" s="168">
        <v>0</v>
      </c>
      <c r="I307" s="192">
        <v>0</v>
      </c>
      <c r="J307" s="169">
        <v>0</v>
      </c>
      <c r="K307" s="168">
        <v>0</v>
      </c>
      <c r="L307" s="192">
        <v>0</v>
      </c>
      <c r="M307" s="169">
        <v>0</v>
      </c>
      <c r="N307" s="168">
        <v>0</v>
      </c>
      <c r="O307" s="192">
        <v>0</v>
      </c>
      <c r="P307" s="169">
        <v>0</v>
      </c>
      <c r="Q307" s="168">
        <v>0</v>
      </c>
      <c r="R307" s="192">
        <v>0</v>
      </c>
      <c r="S307" s="169">
        <v>0</v>
      </c>
      <c r="T307" s="168">
        <v>0</v>
      </c>
      <c r="U307" s="192">
        <v>0</v>
      </c>
      <c r="V307" s="169">
        <v>0</v>
      </c>
      <c r="W307" s="168">
        <v>0</v>
      </c>
      <c r="X307" s="192">
        <v>0</v>
      </c>
      <c r="Y307" s="169">
        <v>0</v>
      </c>
      <c r="Z307" s="168">
        <v>0</v>
      </c>
      <c r="AA307" s="192">
        <v>0</v>
      </c>
      <c r="AB307" s="169">
        <v>0</v>
      </c>
      <c r="AC307" s="168">
        <v>0</v>
      </c>
      <c r="AD307" s="192">
        <v>0</v>
      </c>
      <c r="AE307" s="169">
        <v>0</v>
      </c>
      <c r="AF307" s="168">
        <v>0</v>
      </c>
      <c r="AG307" s="192">
        <v>0</v>
      </c>
    </row>
    <row r="308" spans="1:33">
      <c r="A308" s="104"/>
      <c r="B308" s="441"/>
      <c r="C308" s="58" t="s">
        <v>103</v>
      </c>
      <c r="D308" s="169">
        <v>2</v>
      </c>
      <c r="E308" s="168">
        <v>1</v>
      </c>
      <c r="F308" s="192">
        <v>50</v>
      </c>
      <c r="G308" s="169">
        <v>2</v>
      </c>
      <c r="H308" s="168">
        <v>1</v>
      </c>
      <c r="I308" s="192">
        <v>50</v>
      </c>
      <c r="J308" s="169">
        <v>0</v>
      </c>
      <c r="K308" s="168">
        <v>0</v>
      </c>
      <c r="L308" s="192">
        <v>0</v>
      </c>
      <c r="M308" s="169">
        <v>0</v>
      </c>
      <c r="N308" s="168">
        <v>0</v>
      </c>
      <c r="O308" s="192">
        <v>0</v>
      </c>
      <c r="P308" s="169">
        <v>0</v>
      </c>
      <c r="Q308" s="168">
        <v>0</v>
      </c>
      <c r="R308" s="192">
        <v>0</v>
      </c>
      <c r="S308" s="169">
        <v>0</v>
      </c>
      <c r="T308" s="168">
        <v>0</v>
      </c>
      <c r="U308" s="192">
        <v>0</v>
      </c>
      <c r="V308" s="169">
        <v>3</v>
      </c>
      <c r="W308" s="168">
        <v>3</v>
      </c>
      <c r="X308" s="192">
        <v>100</v>
      </c>
      <c r="Y308" s="169">
        <v>2</v>
      </c>
      <c r="Z308" s="168">
        <v>2</v>
      </c>
      <c r="AA308" s="192">
        <v>100</v>
      </c>
      <c r="AB308" s="169">
        <v>1</v>
      </c>
      <c r="AC308" s="168">
        <v>0</v>
      </c>
      <c r="AD308" s="192">
        <v>0</v>
      </c>
      <c r="AE308" s="169">
        <v>1</v>
      </c>
      <c r="AF308" s="168">
        <v>0</v>
      </c>
      <c r="AG308" s="192">
        <v>0</v>
      </c>
    </row>
    <row r="309" spans="1:33">
      <c r="A309" s="104"/>
      <c r="B309" s="441"/>
      <c r="C309" s="58" t="s">
        <v>106</v>
      </c>
      <c r="D309" s="169">
        <v>1</v>
      </c>
      <c r="E309" s="168">
        <v>1</v>
      </c>
      <c r="F309" s="192">
        <v>100</v>
      </c>
      <c r="G309" s="169">
        <v>1</v>
      </c>
      <c r="H309" s="168">
        <v>1</v>
      </c>
      <c r="I309" s="192">
        <v>100</v>
      </c>
      <c r="J309" s="169">
        <v>2</v>
      </c>
      <c r="K309" s="168">
        <v>1</v>
      </c>
      <c r="L309" s="192">
        <v>50</v>
      </c>
      <c r="M309" s="169">
        <v>2</v>
      </c>
      <c r="N309" s="168">
        <v>1</v>
      </c>
      <c r="O309" s="192">
        <v>50</v>
      </c>
      <c r="P309" s="169">
        <v>0</v>
      </c>
      <c r="Q309" s="168">
        <v>0</v>
      </c>
      <c r="R309" s="192">
        <v>0</v>
      </c>
      <c r="S309" s="169">
        <v>0</v>
      </c>
      <c r="T309" s="168">
        <v>0</v>
      </c>
      <c r="U309" s="192">
        <v>0</v>
      </c>
      <c r="V309" s="169">
        <v>0</v>
      </c>
      <c r="W309" s="168">
        <v>0</v>
      </c>
      <c r="X309" s="192">
        <v>0</v>
      </c>
      <c r="Y309" s="169">
        <v>0</v>
      </c>
      <c r="Z309" s="168">
        <v>0</v>
      </c>
      <c r="AA309" s="192">
        <v>0</v>
      </c>
      <c r="AB309" s="169">
        <v>3</v>
      </c>
      <c r="AC309" s="168">
        <v>2</v>
      </c>
      <c r="AD309" s="192">
        <v>66.7</v>
      </c>
      <c r="AE309" s="169">
        <v>3</v>
      </c>
      <c r="AF309" s="168">
        <v>2</v>
      </c>
      <c r="AG309" s="192">
        <v>66.7</v>
      </c>
    </row>
    <row r="310" spans="1:33">
      <c r="A310" s="104"/>
      <c r="B310" s="443"/>
      <c r="C310" s="444" t="s">
        <v>36</v>
      </c>
      <c r="D310" s="170">
        <v>4</v>
      </c>
      <c r="E310" s="171">
        <v>2</v>
      </c>
      <c r="F310" s="193">
        <v>50</v>
      </c>
      <c r="G310" s="170">
        <v>4</v>
      </c>
      <c r="H310" s="171">
        <v>2</v>
      </c>
      <c r="I310" s="193">
        <v>50</v>
      </c>
      <c r="J310" s="170">
        <v>2</v>
      </c>
      <c r="K310" s="171">
        <v>1</v>
      </c>
      <c r="L310" s="193">
        <v>50</v>
      </c>
      <c r="M310" s="170">
        <v>2</v>
      </c>
      <c r="N310" s="171">
        <v>1</v>
      </c>
      <c r="O310" s="193">
        <v>50</v>
      </c>
      <c r="P310" s="170">
        <v>0</v>
      </c>
      <c r="Q310" s="171">
        <v>0</v>
      </c>
      <c r="R310" s="193">
        <v>0</v>
      </c>
      <c r="S310" s="170">
        <v>0</v>
      </c>
      <c r="T310" s="171">
        <v>0</v>
      </c>
      <c r="U310" s="193">
        <v>0</v>
      </c>
      <c r="V310" s="170">
        <v>3</v>
      </c>
      <c r="W310" s="171">
        <v>3</v>
      </c>
      <c r="X310" s="193">
        <v>100</v>
      </c>
      <c r="Y310" s="170">
        <v>2</v>
      </c>
      <c r="Z310" s="171">
        <v>2</v>
      </c>
      <c r="AA310" s="193">
        <v>100</v>
      </c>
      <c r="AB310" s="170">
        <v>4</v>
      </c>
      <c r="AC310" s="171">
        <v>2</v>
      </c>
      <c r="AD310" s="193">
        <v>50</v>
      </c>
      <c r="AE310" s="170">
        <v>4</v>
      </c>
      <c r="AF310" s="171">
        <v>2</v>
      </c>
      <c r="AG310" s="193">
        <v>50</v>
      </c>
    </row>
    <row r="311" spans="1:33">
      <c r="A311" s="104"/>
      <c r="B311" s="441" t="s">
        <v>108</v>
      </c>
      <c r="C311" s="58" t="s">
        <v>109</v>
      </c>
      <c r="D311" s="169">
        <v>1</v>
      </c>
      <c r="E311" s="168">
        <v>1</v>
      </c>
      <c r="F311" s="192">
        <v>100</v>
      </c>
      <c r="G311" s="169">
        <v>1</v>
      </c>
      <c r="H311" s="168">
        <v>1</v>
      </c>
      <c r="I311" s="192">
        <v>100</v>
      </c>
      <c r="J311" s="169">
        <v>0</v>
      </c>
      <c r="K311" s="168">
        <v>0</v>
      </c>
      <c r="L311" s="192">
        <v>0</v>
      </c>
      <c r="M311" s="169">
        <v>0</v>
      </c>
      <c r="N311" s="168">
        <v>0</v>
      </c>
      <c r="O311" s="192">
        <v>0</v>
      </c>
      <c r="P311" s="169">
        <v>0</v>
      </c>
      <c r="Q311" s="168">
        <v>0</v>
      </c>
      <c r="R311" s="192">
        <v>0</v>
      </c>
      <c r="S311" s="169">
        <v>0</v>
      </c>
      <c r="T311" s="168">
        <v>0</v>
      </c>
      <c r="U311" s="192">
        <v>0</v>
      </c>
      <c r="V311" s="169">
        <v>0</v>
      </c>
      <c r="W311" s="168">
        <v>0</v>
      </c>
      <c r="X311" s="192">
        <v>0</v>
      </c>
      <c r="Y311" s="169">
        <v>0</v>
      </c>
      <c r="Z311" s="168">
        <v>0</v>
      </c>
      <c r="AA311" s="192">
        <v>0</v>
      </c>
      <c r="AB311" s="169">
        <v>0</v>
      </c>
      <c r="AC311" s="168">
        <v>0</v>
      </c>
      <c r="AD311" s="192">
        <v>0</v>
      </c>
      <c r="AE311" s="169">
        <v>0</v>
      </c>
      <c r="AF311" s="168">
        <v>0</v>
      </c>
      <c r="AG311" s="192">
        <v>0</v>
      </c>
    </row>
    <row r="312" spans="1:33">
      <c r="A312" s="104"/>
      <c r="B312" s="441"/>
      <c r="C312" s="58" t="s">
        <v>110</v>
      </c>
      <c r="D312" s="169">
        <v>0</v>
      </c>
      <c r="E312" s="168">
        <v>0</v>
      </c>
      <c r="F312" s="192">
        <v>0</v>
      </c>
      <c r="G312" s="169">
        <v>0</v>
      </c>
      <c r="H312" s="168">
        <v>0</v>
      </c>
      <c r="I312" s="192">
        <v>0</v>
      </c>
      <c r="J312" s="169">
        <v>0</v>
      </c>
      <c r="K312" s="168">
        <v>0</v>
      </c>
      <c r="L312" s="192">
        <v>0</v>
      </c>
      <c r="M312" s="169">
        <v>0</v>
      </c>
      <c r="N312" s="168">
        <v>0</v>
      </c>
      <c r="O312" s="192">
        <v>0</v>
      </c>
      <c r="P312" s="169">
        <v>0</v>
      </c>
      <c r="Q312" s="168">
        <v>0</v>
      </c>
      <c r="R312" s="192">
        <v>0</v>
      </c>
      <c r="S312" s="169">
        <v>0</v>
      </c>
      <c r="T312" s="168">
        <v>0</v>
      </c>
      <c r="U312" s="192">
        <v>0</v>
      </c>
      <c r="V312" s="169">
        <v>2</v>
      </c>
      <c r="W312" s="168">
        <v>1</v>
      </c>
      <c r="X312" s="192">
        <v>50</v>
      </c>
      <c r="Y312" s="169">
        <v>2</v>
      </c>
      <c r="Z312" s="168">
        <v>1</v>
      </c>
      <c r="AA312" s="192">
        <v>50</v>
      </c>
      <c r="AB312" s="169">
        <v>0</v>
      </c>
      <c r="AC312" s="168">
        <v>0</v>
      </c>
      <c r="AD312" s="192">
        <v>0</v>
      </c>
      <c r="AE312" s="169">
        <v>0</v>
      </c>
      <c r="AF312" s="168">
        <v>0</v>
      </c>
      <c r="AG312" s="192">
        <v>0</v>
      </c>
    </row>
    <row r="313" spans="1:33">
      <c r="A313" s="104"/>
      <c r="B313" s="441"/>
      <c r="C313" s="58" t="s">
        <v>111</v>
      </c>
      <c r="D313" s="169">
        <v>1</v>
      </c>
      <c r="E313" s="168">
        <v>1</v>
      </c>
      <c r="F313" s="192">
        <v>100</v>
      </c>
      <c r="G313" s="169">
        <v>1</v>
      </c>
      <c r="H313" s="168">
        <v>1</v>
      </c>
      <c r="I313" s="192">
        <v>100</v>
      </c>
      <c r="J313" s="169">
        <v>3</v>
      </c>
      <c r="K313" s="168">
        <v>3</v>
      </c>
      <c r="L313" s="192">
        <v>100</v>
      </c>
      <c r="M313" s="169">
        <v>2</v>
      </c>
      <c r="N313" s="168">
        <v>2</v>
      </c>
      <c r="O313" s="192">
        <v>100</v>
      </c>
      <c r="P313" s="169">
        <v>1</v>
      </c>
      <c r="Q313" s="168">
        <v>0</v>
      </c>
      <c r="R313" s="192">
        <v>0</v>
      </c>
      <c r="S313" s="169">
        <v>1</v>
      </c>
      <c r="T313" s="168">
        <v>0</v>
      </c>
      <c r="U313" s="192">
        <v>0</v>
      </c>
      <c r="V313" s="169">
        <v>0</v>
      </c>
      <c r="W313" s="168">
        <v>0</v>
      </c>
      <c r="X313" s="192">
        <v>0</v>
      </c>
      <c r="Y313" s="169">
        <v>0</v>
      </c>
      <c r="Z313" s="168">
        <v>0</v>
      </c>
      <c r="AA313" s="192">
        <v>0</v>
      </c>
      <c r="AB313" s="169">
        <v>2</v>
      </c>
      <c r="AC313" s="168">
        <v>2</v>
      </c>
      <c r="AD313" s="192">
        <v>100</v>
      </c>
      <c r="AE313" s="169">
        <v>1</v>
      </c>
      <c r="AF313" s="168">
        <v>1</v>
      </c>
      <c r="AG313" s="192">
        <v>100</v>
      </c>
    </row>
    <row r="314" spans="1:33">
      <c r="A314" s="104"/>
      <c r="B314" s="443"/>
      <c r="C314" s="444" t="s">
        <v>36</v>
      </c>
      <c r="D314" s="170">
        <v>2</v>
      </c>
      <c r="E314" s="171">
        <v>2</v>
      </c>
      <c r="F314" s="193">
        <v>100</v>
      </c>
      <c r="G314" s="170">
        <v>2</v>
      </c>
      <c r="H314" s="171">
        <v>2</v>
      </c>
      <c r="I314" s="193">
        <v>100</v>
      </c>
      <c r="J314" s="170">
        <v>3</v>
      </c>
      <c r="K314" s="171">
        <v>3</v>
      </c>
      <c r="L314" s="193">
        <v>100</v>
      </c>
      <c r="M314" s="170">
        <v>2</v>
      </c>
      <c r="N314" s="171">
        <v>2</v>
      </c>
      <c r="O314" s="193">
        <v>100</v>
      </c>
      <c r="P314" s="170">
        <v>1</v>
      </c>
      <c r="Q314" s="171">
        <v>0</v>
      </c>
      <c r="R314" s="193">
        <v>0</v>
      </c>
      <c r="S314" s="170">
        <v>1</v>
      </c>
      <c r="T314" s="171">
        <v>0</v>
      </c>
      <c r="U314" s="193">
        <v>0</v>
      </c>
      <c r="V314" s="170">
        <v>2</v>
      </c>
      <c r="W314" s="171">
        <v>1</v>
      </c>
      <c r="X314" s="193">
        <v>50</v>
      </c>
      <c r="Y314" s="170">
        <v>2</v>
      </c>
      <c r="Z314" s="171">
        <v>1</v>
      </c>
      <c r="AA314" s="193">
        <v>50</v>
      </c>
      <c r="AB314" s="170">
        <v>2</v>
      </c>
      <c r="AC314" s="171">
        <v>2</v>
      </c>
      <c r="AD314" s="193">
        <v>100</v>
      </c>
      <c r="AE314" s="170">
        <v>1</v>
      </c>
      <c r="AF314" s="171">
        <v>1</v>
      </c>
      <c r="AG314" s="193">
        <v>100</v>
      </c>
    </row>
    <row r="315" spans="1:33">
      <c r="A315" s="104"/>
      <c r="B315" s="441" t="s">
        <v>36</v>
      </c>
      <c r="C315" s="58"/>
      <c r="D315" s="169">
        <v>122</v>
      </c>
      <c r="E315" s="168">
        <v>58</v>
      </c>
      <c r="F315" s="192">
        <v>47.5</v>
      </c>
      <c r="G315" s="169">
        <v>93</v>
      </c>
      <c r="H315" s="168">
        <v>51</v>
      </c>
      <c r="I315" s="192">
        <v>54.8</v>
      </c>
      <c r="J315" s="169">
        <v>124</v>
      </c>
      <c r="K315" s="168">
        <v>53</v>
      </c>
      <c r="L315" s="192">
        <v>42.7</v>
      </c>
      <c r="M315" s="169">
        <v>97</v>
      </c>
      <c r="N315" s="168">
        <v>46</v>
      </c>
      <c r="O315" s="192">
        <v>47.4</v>
      </c>
      <c r="P315" s="169">
        <v>92</v>
      </c>
      <c r="Q315" s="168">
        <v>46</v>
      </c>
      <c r="R315" s="192">
        <v>50</v>
      </c>
      <c r="S315" s="169">
        <v>73</v>
      </c>
      <c r="T315" s="168">
        <v>40</v>
      </c>
      <c r="U315" s="192">
        <v>54.8</v>
      </c>
      <c r="V315" s="169">
        <v>120</v>
      </c>
      <c r="W315" s="168">
        <v>67</v>
      </c>
      <c r="X315" s="192">
        <v>55.8</v>
      </c>
      <c r="Y315" s="169">
        <v>92</v>
      </c>
      <c r="Z315" s="168">
        <v>51</v>
      </c>
      <c r="AA315" s="192">
        <v>55.4</v>
      </c>
      <c r="AB315" s="169">
        <v>76</v>
      </c>
      <c r="AC315" s="168">
        <v>49</v>
      </c>
      <c r="AD315" s="192">
        <v>64.5</v>
      </c>
      <c r="AE315" s="169">
        <v>67</v>
      </c>
      <c r="AF315" s="168">
        <v>44</v>
      </c>
      <c r="AG315" s="192">
        <v>65.7</v>
      </c>
    </row>
    <row r="316" spans="1:33">
      <c r="A316" s="363" t="s">
        <v>19</v>
      </c>
      <c r="B316" s="442" t="s">
        <v>112</v>
      </c>
      <c r="C316" s="429" t="s">
        <v>113</v>
      </c>
      <c r="D316" s="172">
        <v>68</v>
      </c>
      <c r="E316" s="173">
        <v>61</v>
      </c>
      <c r="F316" s="191">
        <v>89.7</v>
      </c>
      <c r="G316" s="172">
        <v>44</v>
      </c>
      <c r="H316" s="173">
        <v>39</v>
      </c>
      <c r="I316" s="191">
        <v>88.6</v>
      </c>
      <c r="J316" s="172">
        <v>44</v>
      </c>
      <c r="K316" s="173">
        <v>40</v>
      </c>
      <c r="L316" s="191">
        <v>90.9</v>
      </c>
      <c r="M316" s="172">
        <v>34</v>
      </c>
      <c r="N316" s="173">
        <v>30</v>
      </c>
      <c r="O316" s="191">
        <v>88.2</v>
      </c>
      <c r="P316" s="172">
        <v>54</v>
      </c>
      <c r="Q316" s="173">
        <v>50</v>
      </c>
      <c r="R316" s="191">
        <v>92.6</v>
      </c>
      <c r="S316" s="172">
        <v>36</v>
      </c>
      <c r="T316" s="173">
        <v>33</v>
      </c>
      <c r="U316" s="191">
        <v>91.7</v>
      </c>
      <c r="V316" s="172">
        <v>47</v>
      </c>
      <c r="W316" s="173">
        <v>36</v>
      </c>
      <c r="X316" s="191">
        <v>76.599999999999994</v>
      </c>
      <c r="Y316" s="172">
        <v>34</v>
      </c>
      <c r="Z316" s="173">
        <v>30</v>
      </c>
      <c r="AA316" s="191">
        <v>88.2</v>
      </c>
      <c r="AB316" s="172">
        <v>49</v>
      </c>
      <c r="AC316" s="173">
        <v>44</v>
      </c>
      <c r="AD316" s="191">
        <v>89.8</v>
      </c>
      <c r="AE316" s="172">
        <v>33</v>
      </c>
      <c r="AF316" s="173">
        <v>31</v>
      </c>
      <c r="AG316" s="191">
        <v>93.9</v>
      </c>
    </row>
    <row r="317" spans="1:33">
      <c r="A317" s="104"/>
      <c r="B317" s="441"/>
      <c r="C317" s="58" t="s">
        <v>114</v>
      </c>
      <c r="D317" s="169">
        <v>23</v>
      </c>
      <c r="E317" s="168">
        <v>14</v>
      </c>
      <c r="F317" s="192">
        <v>60.9</v>
      </c>
      <c r="G317" s="169">
        <v>22</v>
      </c>
      <c r="H317" s="168">
        <v>14</v>
      </c>
      <c r="I317" s="192">
        <v>63.6</v>
      </c>
      <c r="J317" s="169">
        <v>24</v>
      </c>
      <c r="K317" s="168">
        <v>20</v>
      </c>
      <c r="L317" s="192">
        <v>83.3</v>
      </c>
      <c r="M317" s="169">
        <v>20</v>
      </c>
      <c r="N317" s="168">
        <v>17</v>
      </c>
      <c r="O317" s="192">
        <v>85</v>
      </c>
      <c r="P317" s="169">
        <v>22</v>
      </c>
      <c r="Q317" s="168">
        <v>21</v>
      </c>
      <c r="R317" s="192">
        <v>95.5</v>
      </c>
      <c r="S317" s="169">
        <v>15</v>
      </c>
      <c r="T317" s="168">
        <v>14</v>
      </c>
      <c r="U317" s="192">
        <v>93.3</v>
      </c>
      <c r="V317" s="169">
        <v>28</v>
      </c>
      <c r="W317" s="168">
        <v>22</v>
      </c>
      <c r="X317" s="192">
        <v>78.599999999999994</v>
      </c>
      <c r="Y317" s="169">
        <v>19</v>
      </c>
      <c r="Z317" s="168">
        <v>15</v>
      </c>
      <c r="AA317" s="192">
        <v>78.900000000000006</v>
      </c>
      <c r="AB317" s="169">
        <v>32</v>
      </c>
      <c r="AC317" s="168">
        <v>30</v>
      </c>
      <c r="AD317" s="192">
        <v>93.8</v>
      </c>
      <c r="AE317" s="169">
        <v>23</v>
      </c>
      <c r="AF317" s="168">
        <v>21</v>
      </c>
      <c r="AG317" s="192">
        <v>91.3</v>
      </c>
    </row>
    <row r="318" spans="1:33">
      <c r="A318" s="104"/>
      <c r="B318" s="441"/>
      <c r="C318" s="58" t="s">
        <v>301</v>
      </c>
      <c r="D318" s="169">
        <v>1</v>
      </c>
      <c r="E318" s="168">
        <v>1</v>
      </c>
      <c r="F318" s="192">
        <v>100</v>
      </c>
      <c r="G318" s="169">
        <v>1</v>
      </c>
      <c r="H318" s="168">
        <v>1</v>
      </c>
      <c r="I318" s="192">
        <v>100</v>
      </c>
      <c r="J318" s="169">
        <v>2</v>
      </c>
      <c r="K318" s="168">
        <v>1</v>
      </c>
      <c r="L318" s="192">
        <v>50</v>
      </c>
      <c r="M318" s="169">
        <v>2</v>
      </c>
      <c r="N318" s="168">
        <v>1</v>
      </c>
      <c r="O318" s="192">
        <v>50</v>
      </c>
      <c r="P318" s="169">
        <v>2</v>
      </c>
      <c r="Q318" s="168">
        <v>2</v>
      </c>
      <c r="R318" s="192">
        <v>100</v>
      </c>
      <c r="S318" s="169">
        <v>2</v>
      </c>
      <c r="T318" s="168">
        <v>2</v>
      </c>
      <c r="U318" s="192">
        <v>100</v>
      </c>
      <c r="V318" s="169">
        <v>5</v>
      </c>
      <c r="W318" s="168">
        <v>3</v>
      </c>
      <c r="X318" s="192">
        <v>60</v>
      </c>
      <c r="Y318" s="169">
        <v>3</v>
      </c>
      <c r="Z318" s="168">
        <v>2</v>
      </c>
      <c r="AA318" s="192">
        <v>66.7</v>
      </c>
      <c r="AB318" s="169">
        <v>5</v>
      </c>
      <c r="AC318" s="168">
        <v>5</v>
      </c>
      <c r="AD318" s="192">
        <v>100</v>
      </c>
      <c r="AE318" s="169">
        <v>4</v>
      </c>
      <c r="AF318" s="168">
        <v>4</v>
      </c>
      <c r="AG318" s="192">
        <v>100</v>
      </c>
    </row>
    <row r="319" spans="1:33">
      <c r="A319" s="104"/>
      <c r="B319" s="443"/>
      <c r="C319" s="444" t="s">
        <v>36</v>
      </c>
      <c r="D319" s="170">
        <v>92</v>
      </c>
      <c r="E319" s="171">
        <v>76</v>
      </c>
      <c r="F319" s="193">
        <v>82.6</v>
      </c>
      <c r="G319" s="170">
        <v>67</v>
      </c>
      <c r="H319" s="171">
        <v>54</v>
      </c>
      <c r="I319" s="193">
        <v>80.599999999999994</v>
      </c>
      <c r="J319" s="170">
        <v>70</v>
      </c>
      <c r="K319" s="171">
        <v>61</v>
      </c>
      <c r="L319" s="193">
        <v>87.1</v>
      </c>
      <c r="M319" s="170">
        <v>56</v>
      </c>
      <c r="N319" s="171">
        <v>48</v>
      </c>
      <c r="O319" s="193">
        <v>85.7</v>
      </c>
      <c r="P319" s="170">
        <v>78</v>
      </c>
      <c r="Q319" s="171">
        <v>73</v>
      </c>
      <c r="R319" s="193">
        <v>93.6</v>
      </c>
      <c r="S319" s="170">
        <v>51</v>
      </c>
      <c r="T319" s="171">
        <v>47</v>
      </c>
      <c r="U319" s="193">
        <v>92.2</v>
      </c>
      <c r="V319" s="170">
        <v>80</v>
      </c>
      <c r="W319" s="171">
        <v>61</v>
      </c>
      <c r="X319" s="193">
        <v>76.3</v>
      </c>
      <c r="Y319" s="170">
        <v>56</v>
      </c>
      <c r="Z319" s="171">
        <v>47</v>
      </c>
      <c r="AA319" s="193">
        <v>83.9</v>
      </c>
      <c r="AB319" s="170">
        <v>86</v>
      </c>
      <c r="AC319" s="171">
        <v>79</v>
      </c>
      <c r="AD319" s="193">
        <v>91.9</v>
      </c>
      <c r="AE319" s="170">
        <v>60</v>
      </c>
      <c r="AF319" s="171">
        <v>56</v>
      </c>
      <c r="AG319" s="193">
        <v>93.3</v>
      </c>
    </row>
    <row r="320" spans="1:33" ht="26.25">
      <c r="A320" s="104"/>
      <c r="B320" s="445" t="s">
        <v>187</v>
      </c>
      <c r="C320" s="440" t="s">
        <v>115</v>
      </c>
      <c r="D320" s="179">
        <v>7</v>
      </c>
      <c r="E320" s="178">
        <v>5</v>
      </c>
      <c r="F320" s="194">
        <v>71.400000000000006</v>
      </c>
      <c r="G320" s="179">
        <v>6</v>
      </c>
      <c r="H320" s="178">
        <v>5</v>
      </c>
      <c r="I320" s="194">
        <v>83.3</v>
      </c>
      <c r="J320" s="179">
        <v>8</v>
      </c>
      <c r="K320" s="178">
        <v>6</v>
      </c>
      <c r="L320" s="194">
        <v>75</v>
      </c>
      <c r="M320" s="179">
        <v>6</v>
      </c>
      <c r="N320" s="178">
        <v>5</v>
      </c>
      <c r="O320" s="194">
        <v>83.3</v>
      </c>
      <c r="P320" s="179">
        <v>6</v>
      </c>
      <c r="Q320" s="178">
        <v>1</v>
      </c>
      <c r="R320" s="194">
        <v>16.7</v>
      </c>
      <c r="S320" s="179">
        <v>4</v>
      </c>
      <c r="T320" s="178">
        <v>1</v>
      </c>
      <c r="U320" s="194">
        <v>25</v>
      </c>
      <c r="V320" s="179">
        <v>13</v>
      </c>
      <c r="W320" s="178">
        <v>6</v>
      </c>
      <c r="X320" s="194">
        <v>46.2</v>
      </c>
      <c r="Y320" s="179">
        <v>10</v>
      </c>
      <c r="Z320" s="178">
        <v>5</v>
      </c>
      <c r="AA320" s="194">
        <v>50</v>
      </c>
      <c r="AB320" s="179">
        <v>9</v>
      </c>
      <c r="AC320" s="178">
        <v>4</v>
      </c>
      <c r="AD320" s="194">
        <v>44.4</v>
      </c>
      <c r="AE320" s="179">
        <v>5</v>
      </c>
      <c r="AF320" s="178">
        <v>3</v>
      </c>
      <c r="AG320" s="194">
        <v>60</v>
      </c>
    </row>
    <row r="321" spans="1:33">
      <c r="A321" s="104"/>
      <c r="B321" s="441" t="s">
        <v>117</v>
      </c>
      <c r="C321" s="58" t="s">
        <v>283</v>
      </c>
      <c r="D321" s="169">
        <v>3</v>
      </c>
      <c r="E321" s="168">
        <v>3</v>
      </c>
      <c r="F321" s="192">
        <v>100</v>
      </c>
      <c r="G321" s="169">
        <v>3</v>
      </c>
      <c r="H321" s="168">
        <v>3</v>
      </c>
      <c r="I321" s="192">
        <v>100</v>
      </c>
      <c r="J321" s="169">
        <v>1</v>
      </c>
      <c r="K321" s="168">
        <v>1</v>
      </c>
      <c r="L321" s="192">
        <v>100</v>
      </c>
      <c r="M321" s="169">
        <v>1</v>
      </c>
      <c r="N321" s="168">
        <v>1</v>
      </c>
      <c r="O321" s="192">
        <v>100</v>
      </c>
      <c r="P321" s="169">
        <v>1</v>
      </c>
      <c r="Q321" s="168">
        <v>1</v>
      </c>
      <c r="R321" s="192">
        <v>100</v>
      </c>
      <c r="S321" s="169">
        <v>1</v>
      </c>
      <c r="T321" s="168">
        <v>1</v>
      </c>
      <c r="U321" s="192">
        <v>100</v>
      </c>
      <c r="V321" s="169">
        <v>0</v>
      </c>
      <c r="W321" s="168">
        <v>0</v>
      </c>
      <c r="X321" s="192">
        <v>0</v>
      </c>
      <c r="Y321" s="169">
        <v>0</v>
      </c>
      <c r="Z321" s="168">
        <v>0</v>
      </c>
      <c r="AA321" s="192">
        <v>0</v>
      </c>
      <c r="AB321" s="169">
        <v>1</v>
      </c>
      <c r="AC321" s="168">
        <v>1</v>
      </c>
      <c r="AD321" s="192">
        <v>100</v>
      </c>
      <c r="AE321" s="169">
        <v>1</v>
      </c>
      <c r="AF321" s="168">
        <v>1</v>
      </c>
      <c r="AG321" s="192">
        <v>100</v>
      </c>
    </row>
    <row r="322" spans="1:33">
      <c r="A322" s="104"/>
      <c r="B322" s="441"/>
      <c r="C322" s="58" t="s">
        <v>309</v>
      </c>
      <c r="D322" s="169">
        <v>2</v>
      </c>
      <c r="E322" s="168">
        <v>1</v>
      </c>
      <c r="F322" s="192">
        <v>50</v>
      </c>
      <c r="G322" s="169">
        <v>2</v>
      </c>
      <c r="H322" s="168">
        <v>1</v>
      </c>
      <c r="I322" s="192">
        <v>50</v>
      </c>
      <c r="J322" s="169">
        <v>5</v>
      </c>
      <c r="K322" s="168">
        <v>3</v>
      </c>
      <c r="L322" s="192">
        <v>60</v>
      </c>
      <c r="M322" s="169">
        <v>4</v>
      </c>
      <c r="N322" s="168">
        <v>3</v>
      </c>
      <c r="O322" s="192">
        <v>75</v>
      </c>
      <c r="P322" s="169">
        <v>1</v>
      </c>
      <c r="Q322" s="168">
        <v>0</v>
      </c>
      <c r="R322" s="192">
        <v>0</v>
      </c>
      <c r="S322" s="169">
        <v>1</v>
      </c>
      <c r="T322" s="168">
        <v>0</v>
      </c>
      <c r="U322" s="192">
        <v>0</v>
      </c>
      <c r="V322" s="169">
        <v>4</v>
      </c>
      <c r="W322" s="168">
        <v>4</v>
      </c>
      <c r="X322" s="192">
        <v>100</v>
      </c>
      <c r="Y322" s="169">
        <v>4</v>
      </c>
      <c r="Z322" s="168">
        <v>4</v>
      </c>
      <c r="AA322" s="192">
        <v>100</v>
      </c>
      <c r="AB322" s="169">
        <v>0</v>
      </c>
      <c r="AC322" s="168">
        <v>0</v>
      </c>
      <c r="AD322" s="192">
        <v>0</v>
      </c>
      <c r="AE322" s="169">
        <v>0</v>
      </c>
      <c r="AF322" s="168">
        <v>0</v>
      </c>
      <c r="AG322" s="192">
        <v>0</v>
      </c>
    </row>
    <row r="323" spans="1:33">
      <c r="A323" s="104"/>
      <c r="B323" s="441"/>
      <c r="C323" s="58" t="s">
        <v>302</v>
      </c>
      <c r="D323" s="169">
        <v>11</v>
      </c>
      <c r="E323" s="168">
        <v>10</v>
      </c>
      <c r="F323" s="192">
        <v>90.9</v>
      </c>
      <c r="G323" s="169">
        <v>8</v>
      </c>
      <c r="H323" s="168">
        <v>7</v>
      </c>
      <c r="I323" s="192">
        <v>87.5</v>
      </c>
      <c r="J323" s="169">
        <v>17</v>
      </c>
      <c r="K323" s="168">
        <v>13</v>
      </c>
      <c r="L323" s="192">
        <v>76.5</v>
      </c>
      <c r="M323" s="169">
        <v>9</v>
      </c>
      <c r="N323" s="168">
        <v>7</v>
      </c>
      <c r="O323" s="192">
        <v>77.8</v>
      </c>
      <c r="P323" s="169">
        <v>12</v>
      </c>
      <c r="Q323" s="168">
        <v>6</v>
      </c>
      <c r="R323" s="192">
        <v>50</v>
      </c>
      <c r="S323" s="169">
        <v>10</v>
      </c>
      <c r="T323" s="168">
        <v>6</v>
      </c>
      <c r="U323" s="192">
        <v>60</v>
      </c>
      <c r="V323" s="169">
        <v>14</v>
      </c>
      <c r="W323" s="168">
        <v>10</v>
      </c>
      <c r="X323" s="192">
        <v>71.400000000000006</v>
      </c>
      <c r="Y323" s="169">
        <v>8</v>
      </c>
      <c r="Z323" s="168">
        <v>5</v>
      </c>
      <c r="AA323" s="192">
        <v>62.5</v>
      </c>
      <c r="AB323" s="169">
        <v>15</v>
      </c>
      <c r="AC323" s="168">
        <v>9</v>
      </c>
      <c r="AD323" s="192">
        <v>60</v>
      </c>
      <c r="AE323" s="169">
        <v>9</v>
      </c>
      <c r="AF323" s="168">
        <v>6</v>
      </c>
      <c r="AG323" s="192">
        <v>66.7</v>
      </c>
    </row>
    <row r="324" spans="1:33">
      <c r="A324" s="104"/>
      <c r="B324" s="441"/>
      <c r="C324" s="58" t="s">
        <v>36</v>
      </c>
      <c r="D324" s="169">
        <v>16</v>
      </c>
      <c r="E324" s="168">
        <v>14</v>
      </c>
      <c r="F324" s="192">
        <v>87.5</v>
      </c>
      <c r="G324" s="169">
        <v>11</v>
      </c>
      <c r="H324" s="168">
        <v>9</v>
      </c>
      <c r="I324" s="192">
        <v>81.8</v>
      </c>
      <c r="J324" s="169">
        <v>23</v>
      </c>
      <c r="K324" s="168">
        <v>17</v>
      </c>
      <c r="L324" s="192">
        <v>73.900000000000006</v>
      </c>
      <c r="M324" s="169">
        <v>14</v>
      </c>
      <c r="N324" s="168">
        <v>11</v>
      </c>
      <c r="O324" s="192">
        <v>78.599999999999994</v>
      </c>
      <c r="P324" s="169">
        <v>14</v>
      </c>
      <c r="Q324" s="168">
        <v>7</v>
      </c>
      <c r="R324" s="192">
        <v>50</v>
      </c>
      <c r="S324" s="169">
        <v>11</v>
      </c>
      <c r="T324" s="168">
        <v>7</v>
      </c>
      <c r="U324" s="192">
        <v>63.6</v>
      </c>
      <c r="V324" s="169">
        <v>18</v>
      </c>
      <c r="W324" s="168">
        <v>14</v>
      </c>
      <c r="X324" s="192">
        <v>77.8</v>
      </c>
      <c r="Y324" s="169">
        <v>11</v>
      </c>
      <c r="Z324" s="168">
        <v>8</v>
      </c>
      <c r="AA324" s="192">
        <v>72.7</v>
      </c>
      <c r="AB324" s="169">
        <v>16</v>
      </c>
      <c r="AC324" s="168">
        <v>10</v>
      </c>
      <c r="AD324" s="192">
        <v>62.5</v>
      </c>
      <c r="AE324" s="169">
        <v>10</v>
      </c>
      <c r="AF324" s="168">
        <v>7</v>
      </c>
      <c r="AG324" s="192">
        <v>70</v>
      </c>
    </row>
    <row r="325" spans="1:33">
      <c r="A325" s="104"/>
      <c r="B325" s="445" t="s">
        <v>36</v>
      </c>
      <c r="C325" s="440"/>
      <c r="D325" s="179">
        <v>115</v>
      </c>
      <c r="E325" s="178">
        <v>95</v>
      </c>
      <c r="F325" s="194">
        <v>82.6</v>
      </c>
      <c r="G325" s="179">
        <v>69</v>
      </c>
      <c r="H325" s="178">
        <v>57</v>
      </c>
      <c r="I325" s="194">
        <v>82.6</v>
      </c>
      <c r="J325" s="179">
        <v>101</v>
      </c>
      <c r="K325" s="178">
        <v>84</v>
      </c>
      <c r="L325" s="194">
        <v>83.2</v>
      </c>
      <c r="M325" s="179">
        <v>62</v>
      </c>
      <c r="N325" s="178">
        <v>50</v>
      </c>
      <c r="O325" s="194">
        <v>80.599999999999994</v>
      </c>
      <c r="P325" s="179">
        <v>98</v>
      </c>
      <c r="Q325" s="178">
        <v>81</v>
      </c>
      <c r="R325" s="194">
        <v>82.7</v>
      </c>
      <c r="S325" s="179">
        <v>55</v>
      </c>
      <c r="T325" s="178">
        <v>49</v>
      </c>
      <c r="U325" s="194">
        <v>89.1</v>
      </c>
      <c r="V325" s="179">
        <v>111</v>
      </c>
      <c r="W325" s="178">
        <v>81</v>
      </c>
      <c r="X325" s="194">
        <v>73</v>
      </c>
      <c r="Y325" s="179">
        <v>59</v>
      </c>
      <c r="Z325" s="178">
        <v>50</v>
      </c>
      <c r="AA325" s="194">
        <v>84.7</v>
      </c>
      <c r="AB325" s="179">
        <v>111</v>
      </c>
      <c r="AC325" s="178">
        <v>93</v>
      </c>
      <c r="AD325" s="194">
        <v>83.8</v>
      </c>
      <c r="AE325" s="179">
        <v>64</v>
      </c>
      <c r="AF325" s="178">
        <v>59</v>
      </c>
      <c r="AG325" s="194">
        <v>92.2</v>
      </c>
    </row>
    <row r="326" spans="1:33" ht="39">
      <c r="A326" s="363" t="s">
        <v>20</v>
      </c>
      <c r="B326" s="441" t="s">
        <v>118</v>
      </c>
      <c r="C326" s="58" t="s">
        <v>119</v>
      </c>
      <c r="D326" s="169">
        <v>12</v>
      </c>
      <c r="E326" s="168">
        <v>9</v>
      </c>
      <c r="F326" s="192">
        <v>75</v>
      </c>
      <c r="G326" s="169">
        <v>11</v>
      </c>
      <c r="H326" s="168">
        <v>9</v>
      </c>
      <c r="I326" s="192">
        <v>81.8</v>
      </c>
      <c r="J326" s="169">
        <v>2</v>
      </c>
      <c r="K326" s="168">
        <v>2</v>
      </c>
      <c r="L326" s="192">
        <v>100</v>
      </c>
      <c r="M326" s="169">
        <v>2</v>
      </c>
      <c r="N326" s="168">
        <v>2</v>
      </c>
      <c r="O326" s="192">
        <v>100</v>
      </c>
      <c r="P326" s="169">
        <v>7</v>
      </c>
      <c r="Q326" s="168">
        <v>6</v>
      </c>
      <c r="R326" s="192">
        <v>85.7</v>
      </c>
      <c r="S326" s="169">
        <v>6</v>
      </c>
      <c r="T326" s="168">
        <v>5</v>
      </c>
      <c r="U326" s="192">
        <v>83.3</v>
      </c>
      <c r="V326" s="169">
        <v>2</v>
      </c>
      <c r="W326" s="168">
        <v>1</v>
      </c>
      <c r="X326" s="192">
        <v>50</v>
      </c>
      <c r="Y326" s="169">
        <v>2</v>
      </c>
      <c r="Z326" s="168">
        <v>1</v>
      </c>
      <c r="AA326" s="192">
        <v>50</v>
      </c>
      <c r="AB326" s="169">
        <v>2</v>
      </c>
      <c r="AC326" s="168">
        <v>2</v>
      </c>
      <c r="AD326" s="192">
        <v>100</v>
      </c>
      <c r="AE326" s="169">
        <v>2</v>
      </c>
      <c r="AF326" s="168">
        <v>2</v>
      </c>
      <c r="AG326" s="192">
        <v>100</v>
      </c>
    </row>
    <row r="327" spans="1:33">
      <c r="A327" s="104"/>
      <c r="B327" s="445" t="s">
        <v>121</v>
      </c>
      <c r="C327" s="440" t="s">
        <v>303</v>
      </c>
      <c r="D327" s="179">
        <v>7</v>
      </c>
      <c r="E327" s="178">
        <v>5</v>
      </c>
      <c r="F327" s="194">
        <v>71.400000000000006</v>
      </c>
      <c r="G327" s="179">
        <v>4</v>
      </c>
      <c r="H327" s="178">
        <v>4</v>
      </c>
      <c r="I327" s="194">
        <v>100</v>
      </c>
      <c r="J327" s="179">
        <v>4</v>
      </c>
      <c r="K327" s="178">
        <v>1</v>
      </c>
      <c r="L327" s="194">
        <v>25</v>
      </c>
      <c r="M327" s="179">
        <v>2</v>
      </c>
      <c r="N327" s="178">
        <v>1</v>
      </c>
      <c r="O327" s="194">
        <v>50</v>
      </c>
      <c r="P327" s="179">
        <v>18</v>
      </c>
      <c r="Q327" s="178">
        <v>14</v>
      </c>
      <c r="R327" s="194">
        <v>77.8</v>
      </c>
      <c r="S327" s="179">
        <v>6</v>
      </c>
      <c r="T327" s="178">
        <v>5</v>
      </c>
      <c r="U327" s="194">
        <v>83.3</v>
      </c>
      <c r="V327" s="179">
        <v>12</v>
      </c>
      <c r="W327" s="178">
        <v>9</v>
      </c>
      <c r="X327" s="194">
        <v>75</v>
      </c>
      <c r="Y327" s="179">
        <v>7</v>
      </c>
      <c r="Z327" s="178">
        <v>6</v>
      </c>
      <c r="AA327" s="194">
        <v>85.7</v>
      </c>
      <c r="AB327" s="179">
        <v>7</v>
      </c>
      <c r="AC327" s="178">
        <v>4</v>
      </c>
      <c r="AD327" s="194">
        <v>57.1</v>
      </c>
      <c r="AE327" s="179">
        <v>4</v>
      </c>
      <c r="AF327" s="178">
        <v>3</v>
      </c>
      <c r="AG327" s="194">
        <v>75</v>
      </c>
    </row>
    <row r="328" spans="1:33" ht="26.25">
      <c r="A328" s="104"/>
      <c r="B328" s="445" t="s">
        <v>188</v>
      </c>
      <c r="C328" s="440" t="s">
        <v>125</v>
      </c>
      <c r="D328" s="179">
        <v>45</v>
      </c>
      <c r="E328" s="178">
        <v>36</v>
      </c>
      <c r="F328" s="194">
        <v>80</v>
      </c>
      <c r="G328" s="179">
        <v>37</v>
      </c>
      <c r="H328" s="178">
        <v>31</v>
      </c>
      <c r="I328" s="194">
        <v>83.8</v>
      </c>
      <c r="J328" s="179">
        <v>134</v>
      </c>
      <c r="K328" s="178">
        <v>68</v>
      </c>
      <c r="L328" s="194">
        <v>50.7</v>
      </c>
      <c r="M328" s="179">
        <v>49</v>
      </c>
      <c r="N328" s="178">
        <v>40</v>
      </c>
      <c r="O328" s="194">
        <v>81.599999999999994</v>
      </c>
      <c r="P328" s="179">
        <v>75</v>
      </c>
      <c r="Q328" s="178">
        <v>53</v>
      </c>
      <c r="R328" s="194">
        <v>70.7</v>
      </c>
      <c r="S328" s="179">
        <v>40</v>
      </c>
      <c r="T328" s="178">
        <v>37</v>
      </c>
      <c r="U328" s="194">
        <v>92.5</v>
      </c>
      <c r="V328" s="179">
        <v>114</v>
      </c>
      <c r="W328" s="178">
        <v>59</v>
      </c>
      <c r="X328" s="194">
        <v>51.8</v>
      </c>
      <c r="Y328" s="179">
        <v>48</v>
      </c>
      <c r="Z328" s="178">
        <v>42</v>
      </c>
      <c r="AA328" s="194">
        <v>87.5</v>
      </c>
      <c r="AB328" s="179">
        <v>89</v>
      </c>
      <c r="AC328" s="178">
        <v>72</v>
      </c>
      <c r="AD328" s="194">
        <v>80.900000000000006</v>
      </c>
      <c r="AE328" s="179">
        <v>62</v>
      </c>
      <c r="AF328" s="178">
        <v>54</v>
      </c>
      <c r="AG328" s="194">
        <v>87.1</v>
      </c>
    </row>
    <row r="329" spans="1:33">
      <c r="A329" s="104"/>
      <c r="B329" s="445" t="s">
        <v>189</v>
      </c>
      <c r="C329" s="440" t="s">
        <v>304</v>
      </c>
      <c r="D329" s="179">
        <v>1</v>
      </c>
      <c r="E329" s="178">
        <v>1</v>
      </c>
      <c r="F329" s="194">
        <v>100</v>
      </c>
      <c r="G329" s="179">
        <v>1</v>
      </c>
      <c r="H329" s="178">
        <v>1</v>
      </c>
      <c r="I329" s="194">
        <v>100</v>
      </c>
      <c r="J329" s="179">
        <v>1</v>
      </c>
      <c r="K329" s="178">
        <v>1</v>
      </c>
      <c r="L329" s="194">
        <v>100</v>
      </c>
      <c r="M329" s="179">
        <v>1</v>
      </c>
      <c r="N329" s="178">
        <v>1</v>
      </c>
      <c r="O329" s="194">
        <v>100</v>
      </c>
      <c r="P329" s="179">
        <v>0</v>
      </c>
      <c r="Q329" s="178">
        <v>0</v>
      </c>
      <c r="R329" s="194">
        <v>0</v>
      </c>
      <c r="S329" s="179">
        <v>0</v>
      </c>
      <c r="T329" s="178">
        <v>0</v>
      </c>
      <c r="U329" s="194">
        <v>0</v>
      </c>
      <c r="V329" s="179">
        <v>0</v>
      </c>
      <c r="W329" s="178">
        <v>0</v>
      </c>
      <c r="X329" s="194">
        <v>0</v>
      </c>
      <c r="Y329" s="179">
        <v>0</v>
      </c>
      <c r="Z329" s="178">
        <v>0</v>
      </c>
      <c r="AA329" s="194">
        <v>0</v>
      </c>
      <c r="AB329" s="179">
        <v>0</v>
      </c>
      <c r="AC329" s="178">
        <v>0</v>
      </c>
      <c r="AD329" s="194">
        <v>0</v>
      </c>
      <c r="AE329" s="179">
        <v>0</v>
      </c>
      <c r="AF329" s="178">
        <v>0</v>
      </c>
      <c r="AG329" s="194">
        <v>0</v>
      </c>
    </row>
    <row r="330" spans="1:33">
      <c r="A330" s="104"/>
      <c r="B330" s="445" t="s">
        <v>177</v>
      </c>
      <c r="C330" s="440" t="s">
        <v>305</v>
      </c>
      <c r="D330" s="179">
        <v>0</v>
      </c>
      <c r="E330" s="178">
        <v>0</v>
      </c>
      <c r="F330" s="194">
        <v>0</v>
      </c>
      <c r="G330" s="179">
        <v>0</v>
      </c>
      <c r="H330" s="178">
        <v>0</v>
      </c>
      <c r="I330" s="194">
        <v>0</v>
      </c>
      <c r="J330" s="179">
        <v>0</v>
      </c>
      <c r="K330" s="178">
        <v>0</v>
      </c>
      <c r="L330" s="194">
        <v>0</v>
      </c>
      <c r="M330" s="179">
        <v>0</v>
      </c>
      <c r="N330" s="178">
        <v>0</v>
      </c>
      <c r="O330" s="194">
        <v>0</v>
      </c>
      <c r="P330" s="179">
        <v>1</v>
      </c>
      <c r="Q330" s="178">
        <v>1</v>
      </c>
      <c r="R330" s="194">
        <v>100</v>
      </c>
      <c r="S330" s="179">
        <v>1</v>
      </c>
      <c r="T330" s="178">
        <v>1</v>
      </c>
      <c r="U330" s="194">
        <v>100</v>
      </c>
      <c r="V330" s="179">
        <v>0</v>
      </c>
      <c r="W330" s="178">
        <v>0</v>
      </c>
      <c r="X330" s="194">
        <v>0</v>
      </c>
      <c r="Y330" s="179">
        <v>0</v>
      </c>
      <c r="Z330" s="178">
        <v>0</v>
      </c>
      <c r="AA330" s="194">
        <v>0</v>
      </c>
      <c r="AB330" s="179">
        <v>0</v>
      </c>
      <c r="AC330" s="178">
        <v>0</v>
      </c>
      <c r="AD330" s="194">
        <v>0</v>
      </c>
      <c r="AE330" s="179">
        <v>0</v>
      </c>
      <c r="AF330" s="178">
        <v>0</v>
      </c>
      <c r="AG330" s="194">
        <v>0</v>
      </c>
    </row>
    <row r="331" spans="1:33">
      <c r="A331" s="104"/>
      <c r="B331" s="441" t="s">
        <v>176</v>
      </c>
      <c r="C331" s="58" t="s">
        <v>128</v>
      </c>
      <c r="D331" s="169">
        <v>32</v>
      </c>
      <c r="E331" s="168">
        <v>16</v>
      </c>
      <c r="F331" s="192">
        <v>50</v>
      </c>
      <c r="G331" s="169">
        <v>18</v>
      </c>
      <c r="H331" s="168">
        <v>14</v>
      </c>
      <c r="I331" s="192">
        <v>77.8</v>
      </c>
      <c r="J331" s="169">
        <v>30</v>
      </c>
      <c r="K331" s="168">
        <v>22</v>
      </c>
      <c r="L331" s="192">
        <v>73.3</v>
      </c>
      <c r="M331" s="169">
        <v>25</v>
      </c>
      <c r="N331" s="168">
        <v>20</v>
      </c>
      <c r="O331" s="192">
        <v>80</v>
      </c>
      <c r="P331" s="169">
        <v>31</v>
      </c>
      <c r="Q331" s="168">
        <v>22</v>
      </c>
      <c r="R331" s="192">
        <v>71</v>
      </c>
      <c r="S331" s="169">
        <v>24</v>
      </c>
      <c r="T331" s="168">
        <v>18</v>
      </c>
      <c r="U331" s="192">
        <v>75</v>
      </c>
      <c r="V331" s="169">
        <v>33</v>
      </c>
      <c r="W331" s="168">
        <v>19</v>
      </c>
      <c r="X331" s="192">
        <v>57.6</v>
      </c>
      <c r="Y331" s="169">
        <v>25</v>
      </c>
      <c r="Z331" s="168">
        <v>15</v>
      </c>
      <c r="AA331" s="192">
        <v>60</v>
      </c>
      <c r="AB331" s="169">
        <v>23</v>
      </c>
      <c r="AC331" s="168">
        <v>17</v>
      </c>
      <c r="AD331" s="192">
        <v>73.900000000000006</v>
      </c>
      <c r="AE331" s="169">
        <v>20</v>
      </c>
      <c r="AF331" s="168">
        <v>16</v>
      </c>
      <c r="AG331" s="192">
        <v>80</v>
      </c>
    </row>
    <row r="332" spans="1:33">
      <c r="A332" s="104"/>
      <c r="B332" s="441"/>
      <c r="C332" s="58" t="s">
        <v>129</v>
      </c>
      <c r="D332" s="169">
        <v>48</v>
      </c>
      <c r="E332" s="168">
        <v>33</v>
      </c>
      <c r="F332" s="192">
        <v>68.8</v>
      </c>
      <c r="G332" s="169">
        <v>40</v>
      </c>
      <c r="H332" s="168">
        <v>27</v>
      </c>
      <c r="I332" s="192">
        <v>67.5</v>
      </c>
      <c r="J332" s="169">
        <v>53</v>
      </c>
      <c r="K332" s="168">
        <v>24</v>
      </c>
      <c r="L332" s="192">
        <v>45.3</v>
      </c>
      <c r="M332" s="169">
        <v>44</v>
      </c>
      <c r="N332" s="168">
        <v>21</v>
      </c>
      <c r="O332" s="192">
        <v>47.7</v>
      </c>
      <c r="P332" s="169">
        <v>43</v>
      </c>
      <c r="Q332" s="168">
        <v>21</v>
      </c>
      <c r="R332" s="192">
        <v>48.8</v>
      </c>
      <c r="S332" s="169">
        <v>38</v>
      </c>
      <c r="T332" s="168">
        <v>19</v>
      </c>
      <c r="U332" s="192">
        <v>50</v>
      </c>
      <c r="V332" s="169">
        <v>42</v>
      </c>
      <c r="W332" s="168">
        <v>16</v>
      </c>
      <c r="X332" s="192">
        <v>38.1</v>
      </c>
      <c r="Y332" s="169">
        <v>37</v>
      </c>
      <c r="Z332" s="168">
        <v>16</v>
      </c>
      <c r="AA332" s="192">
        <v>43.2</v>
      </c>
      <c r="AB332" s="169">
        <v>45</v>
      </c>
      <c r="AC332" s="168">
        <v>23</v>
      </c>
      <c r="AD332" s="192">
        <v>51.1</v>
      </c>
      <c r="AE332" s="169">
        <v>34</v>
      </c>
      <c r="AF332" s="168">
        <v>19</v>
      </c>
      <c r="AG332" s="192">
        <v>55.9</v>
      </c>
    </row>
    <row r="333" spans="1:33" ht="15" customHeight="1">
      <c r="A333" s="104"/>
      <c r="B333" s="441"/>
      <c r="C333" s="58" t="s">
        <v>130</v>
      </c>
      <c r="D333" s="169">
        <v>5</v>
      </c>
      <c r="E333" s="168">
        <v>2</v>
      </c>
      <c r="F333" s="192">
        <v>40</v>
      </c>
      <c r="G333" s="169">
        <v>5</v>
      </c>
      <c r="H333" s="168">
        <v>2</v>
      </c>
      <c r="I333" s="192">
        <v>40</v>
      </c>
      <c r="J333" s="169">
        <v>2</v>
      </c>
      <c r="K333" s="168">
        <v>2</v>
      </c>
      <c r="L333" s="192">
        <v>100</v>
      </c>
      <c r="M333" s="169">
        <v>1</v>
      </c>
      <c r="N333" s="168">
        <v>1</v>
      </c>
      <c r="O333" s="192">
        <v>100</v>
      </c>
      <c r="P333" s="169">
        <v>0</v>
      </c>
      <c r="Q333" s="168">
        <v>0</v>
      </c>
      <c r="R333" s="192">
        <v>0</v>
      </c>
      <c r="S333" s="169">
        <v>0</v>
      </c>
      <c r="T333" s="168">
        <v>0</v>
      </c>
      <c r="U333" s="192">
        <v>0</v>
      </c>
      <c r="V333" s="169">
        <v>2</v>
      </c>
      <c r="W333" s="168">
        <v>1</v>
      </c>
      <c r="X333" s="192">
        <v>50</v>
      </c>
      <c r="Y333" s="169">
        <v>2</v>
      </c>
      <c r="Z333" s="168">
        <v>1</v>
      </c>
      <c r="AA333" s="192">
        <v>50</v>
      </c>
      <c r="AB333" s="169">
        <v>0</v>
      </c>
      <c r="AC333" s="168">
        <v>0</v>
      </c>
      <c r="AD333" s="192">
        <v>0</v>
      </c>
      <c r="AE333" s="169">
        <v>0</v>
      </c>
      <c r="AF333" s="168">
        <v>0</v>
      </c>
      <c r="AG333" s="192">
        <v>0</v>
      </c>
    </row>
    <row r="334" spans="1:33">
      <c r="A334" s="104"/>
      <c r="B334" s="441"/>
      <c r="C334" s="58" t="s">
        <v>306</v>
      </c>
      <c r="D334" s="169">
        <v>34</v>
      </c>
      <c r="E334" s="168">
        <v>22</v>
      </c>
      <c r="F334" s="192">
        <v>64.7</v>
      </c>
      <c r="G334" s="169">
        <v>24</v>
      </c>
      <c r="H334" s="168">
        <v>15</v>
      </c>
      <c r="I334" s="192">
        <v>62.5</v>
      </c>
      <c r="J334" s="169">
        <v>19</v>
      </c>
      <c r="K334" s="168">
        <v>13</v>
      </c>
      <c r="L334" s="192">
        <v>68.400000000000006</v>
      </c>
      <c r="M334" s="169">
        <v>16</v>
      </c>
      <c r="N334" s="168">
        <v>13</v>
      </c>
      <c r="O334" s="192">
        <v>81.3</v>
      </c>
      <c r="P334" s="169">
        <v>19</v>
      </c>
      <c r="Q334" s="168">
        <v>13</v>
      </c>
      <c r="R334" s="192">
        <v>68.400000000000006</v>
      </c>
      <c r="S334" s="169">
        <v>15</v>
      </c>
      <c r="T334" s="168">
        <v>10</v>
      </c>
      <c r="U334" s="192">
        <v>66.7</v>
      </c>
      <c r="V334" s="169">
        <v>21</v>
      </c>
      <c r="W334" s="168">
        <v>19</v>
      </c>
      <c r="X334" s="192">
        <v>90.5</v>
      </c>
      <c r="Y334" s="169">
        <v>18</v>
      </c>
      <c r="Z334" s="168">
        <v>18</v>
      </c>
      <c r="AA334" s="192">
        <v>100</v>
      </c>
      <c r="AB334" s="169">
        <v>31</v>
      </c>
      <c r="AC334" s="168">
        <v>22</v>
      </c>
      <c r="AD334" s="192">
        <v>71</v>
      </c>
      <c r="AE334" s="169">
        <v>25</v>
      </c>
      <c r="AF334" s="168">
        <v>19</v>
      </c>
      <c r="AG334" s="192">
        <v>76</v>
      </c>
    </row>
    <row r="335" spans="1:33">
      <c r="A335" s="104"/>
      <c r="B335" s="441"/>
      <c r="C335" s="58" t="s">
        <v>36</v>
      </c>
      <c r="D335" s="169">
        <v>119</v>
      </c>
      <c r="E335" s="168">
        <v>73</v>
      </c>
      <c r="F335" s="192">
        <v>61.3</v>
      </c>
      <c r="G335" s="169">
        <v>84</v>
      </c>
      <c r="H335" s="168">
        <v>56</v>
      </c>
      <c r="I335" s="192">
        <v>66.7</v>
      </c>
      <c r="J335" s="169">
        <v>104</v>
      </c>
      <c r="K335" s="168">
        <v>61</v>
      </c>
      <c r="L335" s="192">
        <v>58.7</v>
      </c>
      <c r="M335" s="169">
        <v>85</v>
      </c>
      <c r="N335" s="168">
        <v>54</v>
      </c>
      <c r="O335" s="192">
        <v>63.5</v>
      </c>
      <c r="P335" s="169">
        <v>93</v>
      </c>
      <c r="Q335" s="168">
        <v>56</v>
      </c>
      <c r="R335" s="192">
        <v>60.2</v>
      </c>
      <c r="S335" s="169">
        <v>76</v>
      </c>
      <c r="T335" s="168">
        <v>46</v>
      </c>
      <c r="U335" s="192">
        <v>60.5</v>
      </c>
      <c r="V335" s="169">
        <v>98</v>
      </c>
      <c r="W335" s="168">
        <v>55</v>
      </c>
      <c r="X335" s="192">
        <v>56.1</v>
      </c>
      <c r="Y335" s="169">
        <v>81</v>
      </c>
      <c r="Z335" s="168">
        <v>49</v>
      </c>
      <c r="AA335" s="192">
        <v>60.5</v>
      </c>
      <c r="AB335" s="169">
        <v>99</v>
      </c>
      <c r="AC335" s="168">
        <v>62</v>
      </c>
      <c r="AD335" s="192">
        <v>62.6</v>
      </c>
      <c r="AE335" s="169">
        <v>75</v>
      </c>
      <c r="AF335" s="168">
        <v>53</v>
      </c>
      <c r="AG335" s="192">
        <v>70.7</v>
      </c>
    </row>
    <row r="336" spans="1:33">
      <c r="A336" s="104"/>
      <c r="B336" s="445" t="s">
        <v>36</v>
      </c>
      <c r="C336" s="440"/>
      <c r="D336" s="179">
        <v>184</v>
      </c>
      <c r="E336" s="178">
        <v>124</v>
      </c>
      <c r="F336" s="194">
        <v>67.400000000000006</v>
      </c>
      <c r="G336" s="179">
        <v>128</v>
      </c>
      <c r="H336" s="178">
        <v>96</v>
      </c>
      <c r="I336" s="194">
        <v>75</v>
      </c>
      <c r="J336" s="179">
        <v>245</v>
      </c>
      <c r="K336" s="178">
        <v>133</v>
      </c>
      <c r="L336" s="194">
        <v>54.3</v>
      </c>
      <c r="M336" s="179">
        <v>129</v>
      </c>
      <c r="N336" s="178">
        <v>91</v>
      </c>
      <c r="O336" s="194">
        <v>70.5</v>
      </c>
      <c r="P336" s="179">
        <v>194</v>
      </c>
      <c r="Q336" s="178">
        <v>130</v>
      </c>
      <c r="R336" s="194">
        <v>67</v>
      </c>
      <c r="S336" s="179">
        <v>115</v>
      </c>
      <c r="T336" s="178">
        <v>85</v>
      </c>
      <c r="U336" s="194">
        <v>73.900000000000006</v>
      </c>
      <c r="V336" s="179">
        <v>226</v>
      </c>
      <c r="W336" s="178">
        <v>124</v>
      </c>
      <c r="X336" s="194">
        <v>54.9</v>
      </c>
      <c r="Y336" s="179">
        <v>128</v>
      </c>
      <c r="Z336" s="178">
        <v>93</v>
      </c>
      <c r="AA336" s="194">
        <v>72.7</v>
      </c>
      <c r="AB336" s="179">
        <v>197</v>
      </c>
      <c r="AC336" s="178">
        <v>140</v>
      </c>
      <c r="AD336" s="194">
        <v>71.099999999999994</v>
      </c>
      <c r="AE336" s="179">
        <v>132</v>
      </c>
      <c r="AF336" s="178">
        <v>103</v>
      </c>
      <c r="AG336" s="194">
        <v>78</v>
      </c>
    </row>
    <row r="337" spans="1:33">
      <c r="A337" s="363" t="s">
        <v>21</v>
      </c>
      <c r="B337" s="441" t="s">
        <v>132</v>
      </c>
      <c r="C337" s="58" t="s">
        <v>135</v>
      </c>
      <c r="D337" s="169">
        <v>0</v>
      </c>
      <c r="E337" s="168">
        <v>0</v>
      </c>
      <c r="F337" s="192">
        <v>0</v>
      </c>
      <c r="G337" s="169">
        <v>0</v>
      </c>
      <c r="H337" s="168">
        <v>0</v>
      </c>
      <c r="I337" s="192">
        <v>0</v>
      </c>
      <c r="J337" s="169">
        <v>1</v>
      </c>
      <c r="K337" s="168">
        <v>0</v>
      </c>
      <c r="L337" s="192">
        <v>0</v>
      </c>
      <c r="M337" s="169">
        <v>1</v>
      </c>
      <c r="N337" s="168">
        <v>0</v>
      </c>
      <c r="O337" s="192">
        <v>0</v>
      </c>
      <c r="P337" s="169">
        <v>0</v>
      </c>
      <c r="Q337" s="168">
        <v>0</v>
      </c>
      <c r="R337" s="192">
        <v>0</v>
      </c>
      <c r="S337" s="169">
        <v>0</v>
      </c>
      <c r="T337" s="168">
        <v>0</v>
      </c>
      <c r="U337" s="192">
        <v>0</v>
      </c>
      <c r="V337" s="169">
        <v>0</v>
      </c>
      <c r="W337" s="168">
        <v>0</v>
      </c>
      <c r="X337" s="192">
        <v>0</v>
      </c>
      <c r="Y337" s="169">
        <v>0</v>
      </c>
      <c r="Z337" s="168">
        <v>0</v>
      </c>
      <c r="AA337" s="192">
        <v>0</v>
      </c>
      <c r="AB337" s="169">
        <v>1</v>
      </c>
      <c r="AC337" s="168">
        <v>1</v>
      </c>
      <c r="AD337" s="192">
        <v>100</v>
      </c>
      <c r="AE337" s="169">
        <v>1</v>
      </c>
      <c r="AF337" s="168">
        <v>1</v>
      </c>
      <c r="AG337" s="192">
        <v>100</v>
      </c>
    </row>
    <row r="338" spans="1:33">
      <c r="A338" s="104"/>
      <c r="B338" s="441"/>
      <c r="C338" s="58" t="s">
        <v>137</v>
      </c>
      <c r="D338" s="169">
        <v>15</v>
      </c>
      <c r="E338" s="168">
        <v>4</v>
      </c>
      <c r="F338" s="192">
        <v>26.7</v>
      </c>
      <c r="G338" s="169">
        <v>9</v>
      </c>
      <c r="H338" s="168">
        <v>4</v>
      </c>
      <c r="I338" s="192">
        <v>44.4</v>
      </c>
      <c r="J338" s="169">
        <v>14</v>
      </c>
      <c r="K338" s="168">
        <v>3</v>
      </c>
      <c r="L338" s="192">
        <v>21.4</v>
      </c>
      <c r="M338" s="169">
        <v>11</v>
      </c>
      <c r="N338" s="168">
        <v>3</v>
      </c>
      <c r="O338" s="192">
        <v>27.3</v>
      </c>
      <c r="P338" s="169">
        <v>6</v>
      </c>
      <c r="Q338" s="168">
        <v>2</v>
      </c>
      <c r="R338" s="192">
        <v>33.299999999999997</v>
      </c>
      <c r="S338" s="169">
        <v>5</v>
      </c>
      <c r="T338" s="168">
        <v>2</v>
      </c>
      <c r="U338" s="192">
        <v>40</v>
      </c>
      <c r="V338" s="169">
        <v>19</v>
      </c>
      <c r="W338" s="168">
        <v>6</v>
      </c>
      <c r="X338" s="192">
        <v>31.6</v>
      </c>
      <c r="Y338" s="169">
        <v>11</v>
      </c>
      <c r="Z338" s="168">
        <v>3</v>
      </c>
      <c r="AA338" s="192">
        <v>27.3</v>
      </c>
      <c r="AB338" s="169">
        <v>4</v>
      </c>
      <c r="AC338" s="168">
        <v>2</v>
      </c>
      <c r="AD338" s="192">
        <v>50</v>
      </c>
      <c r="AE338" s="169">
        <v>4</v>
      </c>
      <c r="AF338" s="168">
        <v>2</v>
      </c>
      <c r="AG338" s="192">
        <v>50</v>
      </c>
    </row>
    <row r="339" spans="1:33">
      <c r="A339" s="104"/>
      <c r="B339" s="441"/>
      <c r="C339" s="58" t="s">
        <v>307</v>
      </c>
      <c r="D339" s="169">
        <v>0</v>
      </c>
      <c r="E339" s="168">
        <v>0</v>
      </c>
      <c r="F339" s="192">
        <v>0</v>
      </c>
      <c r="G339" s="169">
        <v>0</v>
      </c>
      <c r="H339" s="168">
        <v>0</v>
      </c>
      <c r="I339" s="192">
        <v>0</v>
      </c>
      <c r="J339" s="169">
        <v>1</v>
      </c>
      <c r="K339" s="168">
        <v>0</v>
      </c>
      <c r="L339" s="192">
        <v>0</v>
      </c>
      <c r="M339" s="169">
        <v>1</v>
      </c>
      <c r="N339" s="168">
        <v>0</v>
      </c>
      <c r="O339" s="192">
        <v>0</v>
      </c>
      <c r="P339" s="169">
        <v>0</v>
      </c>
      <c r="Q339" s="168">
        <v>0</v>
      </c>
      <c r="R339" s="192">
        <v>0</v>
      </c>
      <c r="S339" s="169">
        <v>0</v>
      </c>
      <c r="T339" s="168">
        <v>0</v>
      </c>
      <c r="U339" s="192">
        <v>0</v>
      </c>
      <c r="V339" s="169">
        <v>0</v>
      </c>
      <c r="W339" s="168">
        <v>0</v>
      </c>
      <c r="X339" s="192">
        <v>0</v>
      </c>
      <c r="Y339" s="169">
        <v>0</v>
      </c>
      <c r="Z339" s="168">
        <v>0</v>
      </c>
      <c r="AA339" s="192">
        <v>0</v>
      </c>
      <c r="AB339" s="169">
        <v>4</v>
      </c>
      <c r="AC339" s="168">
        <v>2</v>
      </c>
      <c r="AD339" s="192">
        <v>50</v>
      </c>
      <c r="AE339" s="169">
        <v>4</v>
      </c>
      <c r="AF339" s="168">
        <v>2</v>
      </c>
      <c r="AG339" s="192">
        <v>50</v>
      </c>
    </row>
    <row r="340" spans="1:33">
      <c r="A340" s="104"/>
      <c r="B340" s="441"/>
      <c r="C340" s="58" t="s">
        <v>36</v>
      </c>
      <c r="D340" s="169">
        <v>15</v>
      </c>
      <c r="E340" s="168">
        <v>4</v>
      </c>
      <c r="F340" s="192">
        <v>26.7</v>
      </c>
      <c r="G340" s="169">
        <v>9</v>
      </c>
      <c r="H340" s="168">
        <v>4</v>
      </c>
      <c r="I340" s="192">
        <v>44.4</v>
      </c>
      <c r="J340" s="169">
        <v>16</v>
      </c>
      <c r="K340" s="168">
        <v>3</v>
      </c>
      <c r="L340" s="192">
        <v>18.8</v>
      </c>
      <c r="M340" s="169">
        <v>13</v>
      </c>
      <c r="N340" s="168">
        <v>3</v>
      </c>
      <c r="O340" s="192">
        <v>23.1</v>
      </c>
      <c r="P340" s="169">
        <v>6</v>
      </c>
      <c r="Q340" s="168">
        <v>2</v>
      </c>
      <c r="R340" s="192">
        <v>33.299999999999997</v>
      </c>
      <c r="S340" s="169">
        <v>5</v>
      </c>
      <c r="T340" s="168">
        <v>2</v>
      </c>
      <c r="U340" s="192">
        <v>40</v>
      </c>
      <c r="V340" s="169">
        <v>19</v>
      </c>
      <c r="W340" s="168">
        <v>6</v>
      </c>
      <c r="X340" s="192">
        <v>31.6</v>
      </c>
      <c r="Y340" s="169">
        <v>11</v>
      </c>
      <c r="Z340" s="168">
        <v>3</v>
      </c>
      <c r="AA340" s="192">
        <v>27.3</v>
      </c>
      <c r="AB340" s="169">
        <v>9</v>
      </c>
      <c r="AC340" s="168">
        <v>5</v>
      </c>
      <c r="AD340" s="192">
        <v>55.6</v>
      </c>
      <c r="AE340" s="169">
        <v>9</v>
      </c>
      <c r="AF340" s="168">
        <v>5</v>
      </c>
      <c r="AG340" s="192">
        <v>55.6</v>
      </c>
    </row>
    <row r="341" spans="1:33">
      <c r="A341" s="104"/>
      <c r="B341" s="445" t="s">
        <v>138</v>
      </c>
      <c r="C341" s="440" t="s">
        <v>138</v>
      </c>
      <c r="D341" s="179">
        <v>1</v>
      </c>
      <c r="E341" s="178">
        <v>0</v>
      </c>
      <c r="F341" s="194">
        <v>0</v>
      </c>
      <c r="G341" s="179">
        <v>1</v>
      </c>
      <c r="H341" s="178">
        <v>0</v>
      </c>
      <c r="I341" s="194">
        <v>0</v>
      </c>
      <c r="J341" s="179">
        <v>0</v>
      </c>
      <c r="K341" s="178">
        <v>0</v>
      </c>
      <c r="L341" s="194">
        <v>0</v>
      </c>
      <c r="M341" s="179">
        <v>0</v>
      </c>
      <c r="N341" s="178">
        <v>0</v>
      </c>
      <c r="O341" s="194">
        <v>0</v>
      </c>
      <c r="P341" s="179">
        <v>0</v>
      </c>
      <c r="Q341" s="178">
        <v>0</v>
      </c>
      <c r="R341" s="194">
        <v>0</v>
      </c>
      <c r="S341" s="179">
        <v>0</v>
      </c>
      <c r="T341" s="178">
        <v>0</v>
      </c>
      <c r="U341" s="194">
        <v>0</v>
      </c>
      <c r="V341" s="179">
        <v>0</v>
      </c>
      <c r="W341" s="178">
        <v>0</v>
      </c>
      <c r="X341" s="194">
        <v>0</v>
      </c>
      <c r="Y341" s="179">
        <v>0</v>
      </c>
      <c r="Z341" s="178">
        <v>0</v>
      </c>
      <c r="AA341" s="194">
        <v>0</v>
      </c>
      <c r="AB341" s="179">
        <v>1</v>
      </c>
      <c r="AC341" s="178">
        <v>1</v>
      </c>
      <c r="AD341" s="194">
        <v>100</v>
      </c>
      <c r="AE341" s="179">
        <v>1</v>
      </c>
      <c r="AF341" s="178">
        <v>1</v>
      </c>
      <c r="AG341" s="194">
        <v>100</v>
      </c>
    </row>
    <row r="342" spans="1:33">
      <c r="A342" s="104"/>
      <c r="B342" s="441" t="s">
        <v>139</v>
      </c>
      <c r="C342" s="58" t="s">
        <v>140</v>
      </c>
      <c r="D342" s="169">
        <v>0</v>
      </c>
      <c r="E342" s="168">
        <v>0</v>
      </c>
      <c r="F342" s="192">
        <v>0</v>
      </c>
      <c r="G342" s="169">
        <v>0</v>
      </c>
      <c r="H342" s="168">
        <v>0</v>
      </c>
      <c r="I342" s="192">
        <v>0</v>
      </c>
      <c r="J342" s="169">
        <v>4</v>
      </c>
      <c r="K342" s="168">
        <v>4</v>
      </c>
      <c r="L342" s="192">
        <v>100</v>
      </c>
      <c r="M342" s="169">
        <v>1</v>
      </c>
      <c r="N342" s="168">
        <v>1</v>
      </c>
      <c r="O342" s="192">
        <v>100</v>
      </c>
      <c r="P342" s="169">
        <v>0</v>
      </c>
      <c r="Q342" s="168">
        <v>0</v>
      </c>
      <c r="R342" s="192">
        <v>0</v>
      </c>
      <c r="S342" s="169">
        <v>0</v>
      </c>
      <c r="T342" s="168">
        <v>0</v>
      </c>
      <c r="U342" s="192">
        <v>0</v>
      </c>
      <c r="V342" s="169">
        <v>0</v>
      </c>
      <c r="W342" s="168">
        <v>0</v>
      </c>
      <c r="X342" s="192">
        <v>0</v>
      </c>
      <c r="Y342" s="169">
        <v>0</v>
      </c>
      <c r="Z342" s="168">
        <v>0</v>
      </c>
      <c r="AA342" s="192">
        <v>0</v>
      </c>
      <c r="AB342" s="169">
        <v>0</v>
      </c>
      <c r="AC342" s="168">
        <v>0</v>
      </c>
      <c r="AD342" s="192">
        <v>0</v>
      </c>
      <c r="AE342" s="169">
        <v>0</v>
      </c>
      <c r="AF342" s="168">
        <v>0</v>
      </c>
      <c r="AG342" s="192">
        <v>0</v>
      </c>
    </row>
    <row r="343" spans="1:33">
      <c r="A343" s="104"/>
      <c r="B343" s="441"/>
      <c r="C343" s="543" t="s">
        <v>141</v>
      </c>
      <c r="D343" s="169">
        <v>0</v>
      </c>
      <c r="E343" s="168">
        <v>0</v>
      </c>
      <c r="F343" s="192">
        <v>0</v>
      </c>
      <c r="G343" s="169">
        <v>0</v>
      </c>
      <c r="H343" s="168">
        <v>0</v>
      </c>
      <c r="I343" s="192">
        <v>0</v>
      </c>
      <c r="J343" s="169">
        <v>0</v>
      </c>
      <c r="K343" s="168">
        <v>0</v>
      </c>
      <c r="L343" s="192">
        <v>0</v>
      </c>
      <c r="M343" s="169">
        <v>0</v>
      </c>
      <c r="N343" s="168">
        <v>0</v>
      </c>
      <c r="O343" s="192">
        <v>0</v>
      </c>
      <c r="P343" s="169">
        <v>0</v>
      </c>
      <c r="Q343" s="168">
        <v>0</v>
      </c>
      <c r="R343" s="192">
        <v>0</v>
      </c>
      <c r="S343" s="169">
        <v>0</v>
      </c>
      <c r="T343" s="168">
        <v>0</v>
      </c>
      <c r="U343" s="192">
        <v>0</v>
      </c>
      <c r="V343" s="169">
        <v>0</v>
      </c>
      <c r="W343" s="168">
        <v>0</v>
      </c>
      <c r="X343" s="192">
        <v>0</v>
      </c>
      <c r="Y343" s="169">
        <v>0</v>
      </c>
      <c r="Z343" s="168">
        <v>0</v>
      </c>
      <c r="AA343" s="192">
        <v>0</v>
      </c>
      <c r="AB343" s="169">
        <v>1</v>
      </c>
      <c r="AC343" s="168">
        <v>1</v>
      </c>
      <c r="AD343" s="192">
        <v>100</v>
      </c>
      <c r="AE343" s="169">
        <v>1</v>
      </c>
      <c r="AF343" s="168">
        <v>1</v>
      </c>
      <c r="AG343" s="192">
        <v>100</v>
      </c>
    </row>
    <row r="344" spans="1:33">
      <c r="A344" s="104"/>
      <c r="B344" s="441"/>
      <c r="C344" s="58" t="s">
        <v>143</v>
      </c>
      <c r="D344" s="169">
        <v>0</v>
      </c>
      <c r="E344" s="168">
        <v>0</v>
      </c>
      <c r="F344" s="192">
        <v>0</v>
      </c>
      <c r="G344" s="169">
        <v>0</v>
      </c>
      <c r="H344" s="168">
        <v>0</v>
      </c>
      <c r="I344" s="192">
        <v>0</v>
      </c>
      <c r="J344" s="169">
        <v>0</v>
      </c>
      <c r="K344" s="168">
        <v>0</v>
      </c>
      <c r="L344" s="192">
        <v>0</v>
      </c>
      <c r="M344" s="169">
        <v>0</v>
      </c>
      <c r="N344" s="168">
        <v>0</v>
      </c>
      <c r="O344" s="192">
        <v>0</v>
      </c>
      <c r="P344" s="169">
        <v>7</v>
      </c>
      <c r="Q344" s="168">
        <v>7</v>
      </c>
      <c r="R344" s="192">
        <v>100</v>
      </c>
      <c r="S344" s="169">
        <v>1</v>
      </c>
      <c r="T344" s="168">
        <v>1</v>
      </c>
      <c r="U344" s="192">
        <v>100</v>
      </c>
      <c r="V344" s="169">
        <v>0</v>
      </c>
      <c r="W344" s="168">
        <v>0</v>
      </c>
      <c r="X344" s="192">
        <v>0</v>
      </c>
      <c r="Y344" s="169">
        <v>0</v>
      </c>
      <c r="Z344" s="168">
        <v>0</v>
      </c>
      <c r="AA344" s="192">
        <v>0</v>
      </c>
      <c r="AB344" s="169">
        <v>1</v>
      </c>
      <c r="AC344" s="168">
        <v>1</v>
      </c>
      <c r="AD344" s="192">
        <v>100</v>
      </c>
      <c r="AE344" s="169">
        <v>1</v>
      </c>
      <c r="AF344" s="168">
        <v>1</v>
      </c>
      <c r="AG344" s="192">
        <v>100</v>
      </c>
    </row>
    <row r="345" spans="1:33">
      <c r="A345" s="104"/>
      <c r="B345" s="441"/>
      <c r="C345" s="58" t="s">
        <v>308</v>
      </c>
      <c r="D345" s="169">
        <v>2</v>
      </c>
      <c r="E345" s="168">
        <v>1</v>
      </c>
      <c r="F345" s="192">
        <v>50</v>
      </c>
      <c r="G345" s="169">
        <v>2</v>
      </c>
      <c r="H345" s="168">
        <v>1</v>
      </c>
      <c r="I345" s="192">
        <v>50</v>
      </c>
      <c r="J345" s="169">
        <v>0</v>
      </c>
      <c r="K345" s="168">
        <v>0</v>
      </c>
      <c r="L345" s="192">
        <v>0</v>
      </c>
      <c r="M345" s="169">
        <v>0</v>
      </c>
      <c r="N345" s="168">
        <v>0</v>
      </c>
      <c r="O345" s="192">
        <v>0</v>
      </c>
      <c r="P345" s="169">
        <v>0</v>
      </c>
      <c r="Q345" s="168">
        <v>0</v>
      </c>
      <c r="R345" s="192">
        <v>0</v>
      </c>
      <c r="S345" s="169">
        <v>0</v>
      </c>
      <c r="T345" s="168">
        <v>0</v>
      </c>
      <c r="U345" s="192">
        <v>0</v>
      </c>
      <c r="V345" s="169">
        <v>0</v>
      </c>
      <c r="W345" s="168">
        <v>0</v>
      </c>
      <c r="X345" s="192">
        <v>0</v>
      </c>
      <c r="Y345" s="169">
        <v>0</v>
      </c>
      <c r="Z345" s="168">
        <v>0</v>
      </c>
      <c r="AA345" s="192">
        <v>0</v>
      </c>
      <c r="AB345" s="169">
        <v>0</v>
      </c>
      <c r="AC345" s="168">
        <v>0</v>
      </c>
      <c r="AD345" s="192">
        <v>0</v>
      </c>
      <c r="AE345" s="169">
        <v>0</v>
      </c>
      <c r="AF345" s="168">
        <v>0</v>
      </c>
      <c r="AG345" s="192">
        <v>0</v>
      </c>
    </row>
    <row r="346" spans="1:33">
      <c r="A346" s="104"/>
      <c r="B346" s="441"/>
      <c r="C346" s="58" t="s">
        <v>36</v>
      </c>
      <c r="D346" s="169">
        <v>2</v>
      </c>
      <c r="E346" s="168">
        <v>1</v>
      </c>
      <c r="F346" s="192">
        <v>50</v>
      </c>
      <c r="G346" s="169">
        <v>2</v>
      </c>
      <c r="H346" s="168">
        <v>1</v>
      </c>
      <c r="I346" s="192">
        <v>50</v>
      </c>
      <c r="J346" s="169">
        <v>4</v>
      </c>
      <c r="K346" s="168">
        <v>4</v>
      </c>
      <c r="L346" s="192">
        <v>100</v>
      </c>
      <c r="M346" s="169">
        <v>1</v>
      </c>
      <c r="N346" s="168">
        <v>1</v>
      </c>
      <c r="O346" s="192">
        <v>100</v>
      </c>
      <c r="P346" s="169">
        <v>7</v>
      </c>
      <c r="Q346" s="168">
        <v>7</v>
      </c>
      <c r="R346" s="192">
        <v>100</v>
      </c>
      <c r="S346" s="169">
        <v>1</v>
      </c>
      <c r="T346" s="168">
        <v>1</v>
      </c>
      <c r="U346" s="192">
        <v>100</v>
      </c>
      <c r="V346" s="169">
        <v>0</v>
      </c>
      <c r="W346" s="168">
        <v>0</v>
      </c>
      <c r="X346" s="192">
        <v>0</v>
      </c>
      <c r="Y346" s="169">
        <v>0</v>
      </c>
      <c r="Z346" s="168">
        <v>0</v>
      </c>
      <c r="AA346" s="192">
        <v>0</v>
      </c>
      <c r="AB346" s="169">
        <v>2</v>
      </c>
      <c r="AC346" s="168">
        <v>2</v>
      </c>
      <c r="AD346" s="192">
        <v>100</v>
      </c>
      <c r="AE346" s="169">
        <v>2</v>
      </c>
      <c r="AF346" s="168">
        <v>2</v>
      </c>
      <c r="AG346" s="192">
        <v>100</v>
      </c>
    </row>
    <row r="347" spans="1:33">
      <c r="A347" s="104"/>
      <c r="B347" s="442" t="s">
        <v>36</v>
      </c>
      <c r="C347" s="429"/>
      <c r="D347" s="172">
        <v>18</v>
      </c>
      <c r="E347" s="173">
        <v>5</v>
      </c>
      <c r="F347" s="191">
        <v>27.8</v>
      </c>
      <c r="G347" s="172">
        <v>10</v>
      </c>
      <c r="H347" s="173">
        <v>4</v>
      </c>
      <c r="I347" s="191">
        <v>40</v>
      </c>
      <c r="J347" s="172">
        <v>20</v>
      </c>
      <c r="K347" s="173">
        <v>7</v>
      </c>
      <c r="L347" s="191">
        <v>35</v>
      </c>
      <c r="M347" s="172">
        <v>14</v>
      </c>
      <c r="N347" s="173">
        <v>4</v>
      </c>
      <c r="O347" s="191">
        <v>28.6</v>
      </c>
      <c r="P347" s="172">
        <v>13</v>
      </c>
      <c r="Q347" s="173">
        <v>9</v>
      </c>
      <c r="R347" s="191">
        <v>69.2</v>
      </c>
      <c r="S347" s="172">
        <v>6</v>
      </c>
      <c r="T347" s="173">
        <v>3</v>
      </c>
      <c r="U347" s="191">
        <v>50</v>
      </c>
      <c r="V347" s="172">
        <v>19</v>
      </c>
      <c r="W347" s="173">
        <v>6</v>
      </c>
      <c r="X347" s="191">
        <v>31.6</v>
      </c>
      <c r="Y347" s="172">
        <v>11</v>
      </c>
      <c r="Z347" s="173">
        <v>3</v>
      </c>
      <c r="AA347" s="191">
        <v>27.3</v>
      </c>
      <c r="AB347" s="172">
        <v>12</v>
      </c>
      <c r="AC347" s="173">
        <v>8</v>
      </c>
      <c r="AD347" s="191">
        <v>66.7</v>
      </c>
      <c r="AE347" s="172">
        <v>12</v>
      </c>
      <c r="AF347" s="173">
        <v>8</v>
      </c>
      <c r="AG347" s="191">
        <v>66.7</v>
      </c>
    </row>
    <row r="348" spans="1:33">
      <c r="A348" s="447" t="s">
        <v>36</v>
      </c>
      <c r="B348" s="445"/>
      <c r="C348" s="440"/>
      <c r="D348" s="179">
        <v>4292</v>
      </c>
      <c r="E348" s="178">
        <v>2423</v>
      </c>
      <c r="F348" s="194">
        <v>56.5</v>
      </c>
      <c r="G348" s="179">
        <v>1088</v>
      </c>
      <c r="H348" s="178">
        <v>947</v>
      </c>
      <c r="I348" s="194">
        <v>87</v>
      </c>
      <c r="J348" s="179">
        <v>4416</v>
      </c>
      <c r="K348" s="178">
        <v>2500</v>
      </c>
      <c r="L348" s="194">
        <v>56.6</v>
      </c>
      <c r="M348" s="179">
        <v>1107</v>
      </c>
      <c r="N348" s="178">
        <v>957</v>
      </c>
      <c r="O348" s="194">
        <v>86.4</v>
      </c>
      <c r="P348" s="179">
        <v>3688</v>
      </c>
      <c r="Q348" s="178">
        <v>2143</v>
      </c>
      <c r="R348" s="194">
        <v>58.1</v>
      </c>
      <c r="S348" s="179">
        <v>906</v>
      </c>
      <c r="T348" s="178">
        <v>818</v>
      </c>
      <c r="U348" s="194">
        <v>90.3</v>
      </c>
      <c r="V348" s="179">
        <v>3867</v>
      </c>
      <c r="W348" s="178">
        <v>2187</v>
      </c>
      <c r="X348" s="194">
        <v>56.6</v>
      </c>
      <c r="Y348" s="179">
        <v>934</v>
      </c>
      <c r="Z348" s="178">
        <v>813</v>
      </c>
      <c r="AA348" s="194">
        <v>87</v>
      </c>
      <c r="AB348" s="179">
        <v>3763</v>
      </c>
      <c r="AC348" s="178">
        <v>2333</v>
      </c>
      <c r="AD348" s="194">
        <v>62</v>
      </c>
      <c r="AE348" s="179">
        <v>895</v>
      </c>
      <c r="AF348" s="178">
        <v>794</v>
      </c>
      <c r="AG348" s="194">
        <v>88.7</v>
      </c>
    </row>
    <row r="350" spans="1:33" ht="15.75">
      <c r="A350" s="154" t="s">
        <v>316</v>
      </c>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c r="AB350" s="165"/>
      <c r="AC350" s="165"/>
      <c r="AD350" s="165"/>
      <c r="AE350" s="165"/>
      <c r="AF350" s="165"/>
      <c r="AG350" s="165"/>
    </row>
    <row r="351" spans="1:33">
      <c r="A351" s="24" t="s">
        <v>0</v>
      </c>
      <c r="B351" s="25"/>
      <c r="C351" s="26"/>
      <c r="D351" s="554" t="str">
        <f>D$6</f>
        <v>July 2017 to June 2018</v>
      </c>
      <c r="E351" s="555"/>
      <c r="F351" s="555"/>
      <c r="G351" s="555"/>
      <c r="H351" s="555"/>
      <c r="I351" s="556"/>
      <c r="J351" s="554" t="str">
        <f t="shared" ref="J351" si="8">J$6</f>
        <v>July 2018 to June 2019</v>
      </c>
      <c r="K351" s="555"/>
      <c r="L351" s="555"/>
      <c r="M351" s="555"/>
      <c r="N351" s="555"/>
      <c r="O351" s="556"/>
      <c r="P351" s="554" t="str">
        <f t="shared" ref="P351" si="9">P$6</f>
        <v>July 2019 to June 2020</v>
      </c>
      <c r="Q351" s="555"/>
      <c r="R351" s="555"/>
      <c r="S351" s="555"/>
      <c r="T351" s="555"/>
      <c r="U351" s="556"/>
      <c r="V351" s="554" t="str">
        <f t="shared" ref="V351" si="10">V$6</f>
        <v>July 2020 to June 2021</v>
      </c>
      <c r="W351" s="555"/>
      <c r="X351" s="555"/>
      <c r="Y351" s="555"/>
      <c r="Z351" s="555"/>
      <c r="AA351" s="556"/>
      <c r="AB351" s="554" t="str">
        <f t="shared" ref="AB351" si="11">AB$6</f>
        <v>July 2021 to June 2022</v>
      </c>
      <c r="AC351" s="555"/>
      <c r="AD351" s="555"/>
      <c r="AE351" s="555"/>
      <c r="AF351" s="555"/>
      <c r="AG351" s="556"/>
    </row>
    <row r="352" spans="1:33">
      <c r="A352" s="27"/>
      <c r="B352" s="10"/>
      <c r="C352" s="28"/>
      <c r="D352" s="557" t="s">
        <v>28</v>
      </c>
      <c r="E352" s="558"/>
      <c r="F352" s="559"/>
      <c r="G352" s="560" t="s">
        <v>495</v>
      </c>
      <c r="H352" s="561"/>
      <c r="I352" s="562"/>
      <c r="J352" s="557" t="s">
        <v>28</v>
      </c>
      <c r="K352" s="558"/>
      <c r="L352" s="559"/>
      <c r="M352" s="560" t="s">
        <v>495</v>
      </c>
      <c r="N352" s="561"/>
      <c r="O352" s="562"/>
      <c r="P352" s="557" t="s">
        <v>28</v>
      </c>
      <c r="Q352" s="558"/>
      <c r="R352" s="559"/>
      <c r="S352" s="560" t="s">
        <v>495</v>
      </c>
      <c r="T352" s="561"/>
      <c r="U352" s="562"/>
      <c r="V352" s="557" t="s">
        <v>28</v>
      </c>
      <c r="W352" s="558"/>
      <c r="X352" s="559"/>
      <c r="Y352" s="560" t="s">
        <v>495</v>
      </c>
      <c r="Z352" s="561"/>
      <c r="AA352" s="562"/>
      <c r="AB352" s="557" t="s">
        <v>28</v>
      </c>
      <c r="AC352" s="558"/>
      <c r="AD352" s="559"/>
      <c r="AE352" s="560" t="s">
        <v>495</v>
      </c>
      <c r="AF352" s="561"/>
      <c r="AG352" s="562"/>
    </row>
    <row r="353" spans="1:33" ht="51.75">
      <c r="A353" s="223" t="s">
        <v>471</v>
      </c>
      <c r="B353" s="29"/>
      <c r="C353" s="30"/>
      <c r="D353" s="512" t="s">
        <v>276</v>
      </c>
      <c r="E353" s="513" t="s">
        <v>277</v>
      </c>
      <c r="F353" s="190" t="s">
        <v>278</v>
      </c>
      <c r="G353" s="512" t="s">
        <v>274</v>
      </c>
      <c r="H353" s="513" t="s">
        <v>275</v>
      </c>
      <c r="I353" s="190" t="s">
        <v>278</v>
      </c>
      <c r="J353" s="512" t="s">
        <v>276</v>
      </c>
      <c r="K353" s="513" t="s">
        <v>277</v>
      </c>
      <c r="L353" s="190" t="s">
        <v>278</v>
      </c>
      <c r="M353" s="512" t="s">
        <v>274</v>
      </c>
      <c r="N353" s="513" t="s">
        <v>275</v>
      </c>
      <c r="O353" s="190" t="s">
        <v>278</v>
      </c>
      <c r="P353" s="512" t="s">
        <v>276</v>
      </c>
      <c r="Q353" s="513" t="s">
        <v>277</v>
      </c>
      <c r="R353" s="190" t="s">
        <v>278</v>
      </c>
      <c r="S353" s="512" t="s">
        <v>274</v>
      </c>
      <c r="T353" s="513" t="s">
        <v>275</v>
      </c>
      <c r="U353" s="190" t="s">
        <v>278</v>
      </c>
      <c r="V353" s="512" t="s">
        <v>276</v>
      </c>
      <c r="W353" s="513" t="s">
        <v>277</v>
      </c>
      <c r="X353" s="190" t="s">
        <v>278</v>
      </c>
      <c r="Y353" s="512" t="s">
        <v>274</v>
      </c>
      <c r="Z353" s="513" t="s">
        <v>275</v>
      </c>
      <c r="AA353" s="190" t="s">
        <v>278</v>
      </c>
      <c r="AB353" s="512" t="s">
        <v>276</v>
      </c>
      <c r="AC353" s="513" t="s">
        <v>277</v>
      </c>
      <c r="AD353" s="190" t="s">
        <v>278</v>
      </c>
      <c r="AE353" s="512" t="s">
        <v>274</v>
      </c>
      <c r="AF353" s="513" t="s">
        <v>275</v>
      </c>
      <c r="AG353" s="190" t="s">
        <v>278</v>
      </c>
    </row>
    <row r="354" spans="1:33">
      <c r="A354" s="447" t="s">
        <v>6</v>
      </c>
      <c r="B354" s="445" t="s">
        <v>179</v>
      </c>
      <c r="C354" s="440" t="s">
        <v>35</v>
      </c>
      <c r="D354" s="179">
        <v>2</v>
      </c>
      <c r="E354" s="178">
        <v>1</v>
      </c>
      <c r="F354" s="194">
        <v>50</v>
      </c>
      <c r="G354" s="179">
        <v>2</v>
      </c>
      <c r="H354" s="178">
        <v>1</v>
      </c>
      <c r="I354" s="194">
        <v>50</v>
      </c>
      <c r="J354" s="179">
        <v>2</v>
      </c>
      <c r="K354" s="178">
        <v>0</v>
      </c>
      <c r="L354" s="194">
        <v>0</v>
      </c>
      <c r="M354" s="179">
        <v>2</v>
      </c>
      <c r="N354" s="178">
        <v>0</v>
      </c>
      <c r="O354" s="194">
        <v>0</v>
      </c>
      <c r="P354" s="179">
        <v>1</v>
      </c>
      <c r="Q354" s="178">
        <v>0</v>
      </c>
      <c r="R354" s="194">
        <v>0</v>
      </c>
      <c r="S354" s="179">
        <v>1</v>
      </c>
      <c r="T354" s="178">
        <v>0</v>
      </c>
      <c r="U354" s="194">
        <v>0</v>
      </c>
      <c r="V354" s="179">
        <v>1</v>
      </c>
      <c r="W354" s="178">
        <v>0</v>
      </c>
      <c r="X354" s="194">
        <v>0</v>
      </c>
      <c r="Y354" s="179">
        <v>1</v>
      </c>
      <c r="Z354" s="178">
        <v>0</v>
      </c>
      <c r="AA354" s="194">
        <v>0</v>
      </c>
      <c r="AB354" s="179">
        <v>2</v>
      </c>
      <c r="AC354" s="178">
        <v>2</v>
      </c>
      <c r="AD354" s="194">
        <v>100</v>
      </c>
      <c r="AE354" s="179">
        <v>2</v>
      </c>
      <c r="AF354" s="178">
        <v>2</v>
      </c>
      <c r="AG354" s="194">
        <v>100</v>
      </c>
    </row>
    <row r="355" spans="1:33">
      <c r="A355" s="104" t="s">
        <v>7</v>
      </c>
      <c r="B355" s="441" t="s">
        <v>37</v>
      </c>
      <c r="C355" s="58" t="s">
        <v>38</v>
      </c>
      <c r="D355" s="169">
        <v>3043</v>
      </c>
      <c r="E355" s="168">
        <v>1731</v>
      </c>
      <c r="F355" s="192">
        <v>56.9</v>
      </c>
      <c r="G355" s="169">
        <v>2554</v>
      </c>
      <c r="H355" s="168">
        <v>1553</v>
      </c>
      <c r="I355" s="192">
        <v>60.8</v>
      </c>
      <c r="J355" s="169">
        <v>3216</v>
      </c>
      <c r="K355" s="168">
        <v>1859</v>
      </c>
      <c r="L355" s="192">
        <v>57.8</v>
      </c>
      <c r="M355" s="169">
        <v>2626</v>
      </c>
      <c r="N355" s="168">
        <v>1659</v>
      </c>
      <c r="O355" s="192">
        <v>63.2</v>
      </c>
      <c r="P355" s="169">
        <v>3154</v>
      </c>
      <c r="Q355" s="168">
        <v>1839</v>
      </c>
      <c r="R355" s="192">
        <v>58.3</v>
      </c>
      <c r="S355" s="169">
        <v>2504</v>
      </c>
      <c r="T355" s="168">
        <v>1612</v>
      </c>
      <c r="U355" s="192">
        <v>64.400000000000006</v>
      </c>
      <c r="V355" s="169">
        <v>4162</v>
      </c>
      <c r="W355" s="168">
        <v>2307</v>
      </c>
      <c r="X355" s="192">
        <v>55.4</v>
      </c>
      <c r="Y355" s="169">
        <v>3222</v>
      </c>
      <c r="Z355" s="168">
        <v>1983</v>
      </c>
      <c r="AA355" s="192">
        <v>61.5</v>
      </c>
      <c r="AB355" s="169">
        <v>3735</v>
      </c>
      <c r="AC355" s="168">
        <v>2091</v>
      </c>
      <c r="AD355" s="192">
        <v>56</v>
      </c>
      <c r="AE355" s="169">
        <v>2847</v>
      </c>
      <c r="AF355" s="168">
        <v>1786</v>
      </c>
      <c r="AG355" s="192">
        <v>62.7</v>
      </c>
    </row>
    <row r="356" spans="1:33">
      <c r="A356" s="104"/>
      <c r="B356" s="441"/>
      <c r="C356" s="58" t="s">
        <v>39</v>
      </c>
      <c r="D356" s="169">
        <v>1056</v>
      </c>
      <c r="E356" s="168">
        <v>780</v>
      </c>
      <c r="F356" s="192">
        <v>73.900000000000006</v>
      </c>
      <c r="G356" s="169">
        <v>792</v>
      </c>
      <c r="H356" s="168">
        <v>608</v>
      </c>
      <c r="I356" s="192">
        <v>76.8</v>
      </c>
      <c r="J356" s="169">
        <v>1020</v>
      </c>
      <c r="K356" s="168">
        <v>789</v>
      </c>
      <c r="L356" s="192">
        <v>77.400000000000006</v>
      </c>
      <c r="M356" s="169">
        <v>772</v>
      </c>
      <c r="N356" s="168">
        <v>620</v>
      </c>
      <c r="O356" s="192">
        <v>80.3</v>
      </c>
      <c r="P356" s="169">
        <v>1043</v>
      </c>
      <c r="Q356" s="168">
        <v>811</v>
      </c>
      <c r="R356" s="192">
        <v>77.8</v>
      </c>
      <c r="S356" s="169">
        <v>775</v>
      </c>
      <c r="T356" s="168">
        <v>623</v>
      </c>
      <c r="U356" s="192">
        <v>80.400000000000006</v>
      </c>
      <c r="V356" s="169">
        <v>1301</v>
      </c>
      <c r="W356" s="168">
        <v>1022</v>
      </c>
      <c r="X356" s="192">
        <v>78.599999999999994</v>
      </c>
      <c r="Y356" s="169">
        <v>924</v>
      </c>
      <c r="Z356" s="168">
        <v>737</v>
      </c>
      <c r="AA356" s="192">
        <v>79.8</v>
      </c>
      <c r="AB356" s="169">
        <v>1231</v>
      </c>
      <c r="AC356" s="168">
        <v>968</v>
      </c>
      <c r="AD356" s="192">
        <v>78.599999999999994</v>
      </c>
      <c r="AE356" s="169">
        <v>891</v>
      </c>
      <c r="AF356" s="168">
        <v>720</v>
      </c>
      <c r="AG356" s="192">
        <v>80.8</v>
      </c>
    </row>
    <row r="357" spans="1:33">
      <c r="A357" s="441"/>
      <c r="B357" s="441"/>
      <c r="C357" s="58" t="s">
        <v>40</v>
      </c>
      <c r="D357" s="169">
        <v>5147</v>
      </c>
      <c r="E357" s="168">
        <v>3197</v>
      </c>
      <c r="F357" s="192">
        <v>62.1</v>
      </c>
      <c r="G357" s="169">
        <v>4189</v>
      </c>
      <c r="H357" s="168">
        <v>2713</v>
      </c>
      <c r="I357" s="192">
        <v>64.8</v>
      </c>
      <c r="J357" s="169">
        <v>5390</v>
      </c>
      <c r="K357" s="168">
        <v>3437</v>
      </c>
      <c r="L357" s="192">
        <v>63.8</v>
      </c>
      <c r="M357" s="169">
        <v>4323</v>
      </c>
      <c r="N357" s="168">
        <v>2887</v>
      </c>
      <c r="O357" s="192">
        <v>66.8</v>
      </c>
      <c r="P357" s="169">
        <v>4853</v>
      </c>
      <c r="Q357" s="168">
        <v>3191</v>
      </c>
      <c r="R357" s="192">
        <v>65.8</v>
      </c>
      <c r="S357" s="169">
        <v>3886</v>
      </c>
      <c r="T357" s="168">
        <v>2688</v>
      </c>
      <c r="U357" s="192">
        <v>69.2</v>
      </c>
      <c r="V357" s="169">
        <v>6333</v>
      </c>
      <c r="W357" s="168">
        <v>4062</v>
      </c>
      <c r="X357" s="192">
        <v>64.099999999999994</v>
      </c>
      <c r="Y357" s="169">
        <v>5092</v>
      </c>
      <c r="Z357" s="168">
        <v>3405</v>
      </c>
      <c r="AA357" s="192">
        <v>66.900000000000006</v>
      </c>
      <c r="AB357" s="169">
        <v>5602</v>
      </c>
      <c r="AC357" s="168">
        <v>3698</v>
      </c>
      <c r="AD357" s="192">
        <v>66</v>
      </c>
      <c r="AE357" s="169">
        <v>4547</v>
      </c>
      <c r="AF357" s="168">
        <v>3148</v>
      </c>
      <c r="AG357" s="192">
        <v>69.2</v>
      </c>
    </row>
    <row r="358" spans="1:33">
      <c r="A358" s="441"/>
      <c r="B358" s="443"/>
      <c r="C358" s="444" t="s">
        <v>36</v>
      </c>
      <c r="D358" s="170">
        <v>9246</v>
      </c>
      <c r="E358" s="171">
        <v>5708</v>
      </c>
      <c r="F358" s="193">
        <v>61.7</v>
      </c>
      <c r="G358" s="170">
        <v>6264</v>
      </c>
      <c r="H358" s="171">
        <v>4417</v>
      </c>
      <c r="I358" s="193">
        <v>70.5</v>
      </c>
      <c r="J358" s="170">
        <v>9626</v>
      </c>
      <c r="K358" s="171">
        <v>6085</v>
      </c>
      <c r="L358" s="193">
        <v>63.2</v>
      </c>
      <c r="M358" s="170">
        <v>6408</v>
      </c>
      <c r="N358" s="171">
        <v>4629</v>
      </c>
      <c r="O358" s="193">
        <v>72.2</v>
      </c>
      <c r="P358" s="170">
        <v>9050</v>
      </c>
      <c r="Q358" s="171">
        <v>5841</v>
      </c>
      <c r="R358" s="193">
        <v>64.5</v>
      </c>
      <c r="S358" s="170">
        <v>5921</v>
      </c>
      <c r="T358" s="171">
        <v>4414</v>
      </c>
      <c r="U358" s="193">
        <v>74.5</v>
      </c>
      <c r="V358" s="170">
        <v>11796</v>
      </c>
      <c r="W358" s="171">
        <v>7391</v>
      </c>
      <c r="X358" s="193">
        <v>62.7</v>
      </c>
      <c r="Y358" s="170">
        <v>7593</v>
      </c>
      <c r="Z358" s="171">
        <v>5502</v>
      </c>
      <c r="AA358" s="193">
        <v>72.5</v>
      </c>
      <c r="AB358" s="170">
        <v>10568</v>
      </c>
      <c r="AC358" s="171">
        <v>6757</v>
      </c>
      <c r="AD358" s="193">
        <v>63.9</v>
      </c>
      <c r="AE358" s="170">
        <v>6805</v>
      </c>
      <c r="AF358" s="171">
        <v>4998</v>
      </c>
      <c r="AG358" s="193">
        <v>73.400000000000006</v>
      </c>
    </row>
    <row r="359" spans="1:33">
      <c r="A359" s="104"/>
      <c r="B359" s="441" t="s">
        <v>492</v>
      </c>
      <c r="C359" s="58" t="s">
        <v>426</v>
      </c>
      <c r="D359" s="169">
        <v>3562</v>
      </c>
      <c r="E359" s="168">
        <v>2380</v>
      </c>
      <c r="F359" s="192">
        <v>66.8</v>
      </c>
      <c r="G359" s="169">
        <v>2868</v>
      </c>
      <c r="H359" s="168">
        <v>1968</v>
      </c>
      <c r="I359" s="192">
        <v>68.599999999999994</v>
      </c>
      <c r="J359" s="169">
        <v>3862</v>
      </c>
      <c r="K359" s="168">
        <v>2656</v>
      </c>
      <c r="L359" s="192">
        <v>68.8</v>
      </c>
      <c r="M359" s="169">
        <v>3055</v>
      </c>
      <c r="N359" s="168">
        <v>2189</v>
      </c>
      <c r="O359" s="192">
        <v>71.7</v>
      </c>
      <c r="P359" s="169">
        <v>3970</v>
      </c>
      <c r="Q359" s="168">
        <v>2829</v>
      </c>
      <c r="R359" s="192">
        <v>71.3</v>
      </c>
      <c r="S359" s="169">
        <v>3086</v>
      </c>
      <c r="T359" s="168">
        <v>2280</v>
      </c>
      <c r="U359" s="192">
        <v>73.900000000000006</v>
      </c>
      <c r="V359" s="169">
        <v>5516</v>
      </c>
      <c r="W359" s="168">
        <v>3760</v>
      </c>
      <c r="X359" s="192">
        <v>68.2</v>
      </c>
      <c r="Y359" s="169">
        <v>4222</v>
      </c>
      <c r="Z359" s="168">
        <v>3006</v>
      </c>
      <c r="AA359" s="192">
        <v>71.2</v>
      </c>
      <c r="AB359" s="169">
        <v>5432</v>
      </c>
      <c r="AC359" s="168">
        <v>3734</v>
      </c>
      <c r="AD359" s="192">
        <v>68.7</v>
      </c>
      <c r="AE359" s="169">
        <v>4133</v>
      </c>
      <c r="AF359" s="168">
        <v>3036</v>
      </c>
      <c r="AG359" s="192">
        <v>73.5</v>
      </c>
    </row>
    <row r="360" spans="1:33">
      <c r="A360" s="104"/>
      <c r="B360" s="441"/>
      <c r="C360" s="58" t="s">
        <v>289</v>
      </c>
      <c r="D360" s="169">
        <v>23</v>
      </c>
      <c r="E360" s="168">
        <v>16</v>
      </c>
      <c r="F360" s="192">
        <v>69.599999999999994</v>
      </c>
      <c r="G360" s="169">
        <v>22</v>
      </c>
      <c r="H360" s="168">
        <v>16</v>
      </c>
      <c r="I360" s="192">
        <v>72.7</v>
      </c>
      <c r="J360" s="169">
        <v>19</v>
      </c>
      <c r="K360" s="168">
        <v>13</v>
      </c>
      <c r="L360" s="192">
        <v>68.400000000000006</v>
      </c>
      <c r="M360" s="169">
        <v>19</v>
      </c>
      <c r="N360" s="168">
        <v>13</v>
      </c>
      <c r="O360" s="192">
        <v>68.400000000000006</v>
      </c>
      <c r="P360" s="169">
        <v>26</v>
      </c>
      <c r="Q360" s="168">
        <v>20</v>
      </c>
      <c r="R360" s="192">
        <v>76.900000000000006</v>
      </c>
      <c r="S360" s="169">
        <v>23</v>
      </c>
      <c r="T360" s="168">
        <v>18</v>
      </c>
      <c r="U360" s="192">
        <v>78.3</v>
      </c>
      <c r="V360" s="169">
        <v>25</v>
      </c>
      <c r="W360" s="168">
        <v>14</v>
      </c>
      <c r="X360" s="192">
        <v>56</v>
      </c>
      <c r="Y360" s="169">
        <v>24</v>
      </c>
      <c r="Z360" s="168">
        <v>14</v>
      </c>
      <c r="AA360" s="192">
        <v>58.3</v>
      </c>
      <c r="AB360" s="169">
        <v>24</v>
      </c>
      <c r="AC360" s="168">
        <v>12</v>
      </c>
      <c r="AD360" s="192">
        <v>50</v>
      </c>
      <c r="AE360" s="169">
        <v>18</v>
      </c>
      <c r="AF360" s="168">
        <v>9</v>
      </c>
      <c r="AG360" s="192">
        <v>50</v>
      </c>
    </row>
    <row r="361" spans="1:33">
      <c r="A361" s="104"/>
      <c r="B361" s="443"/>
      <c r="C361" s="444" t="s">
        <v>36</v>
      </c>
      <c r="D361" s="170">
        <v>3585</v>
      </c>
      <c r="E361" s="171">
        <v>2396</v>
      </c>
      <c r="F361" s="193">
        <v>66.8</v>
      </c>
      <c r="G361" s="170">
        <v>2884</v>
      </c>
      <c r="H361" s="171">
        <v>1980</v>
      </c>
      <c r="I361" s="193">
        <v>68.7</v>
      </c>
      <c r="J361" s="170">
        <v>3881</v>
      </c>
      <c r="K361" s="171">
        <v>2669</v>
      </c>
      <c r="L361" s="193">
        <v>68.8</v>
      </c>
      <c r="M361" s="170">
        <v>3071</v>
      </c>
      <c r="N361" s="171">
        <v>2200</v>
      </c>
      <c r="O361" s="193">
        <v>71.599999999999994</v>
      </c>
      <c r="P361" s="170">
        <v>3996</v>
      </c>
      <c r="Q361" s="171">
        <v>2849</v>
      </c>
      <c r="R361" s="193">
        <v>71.3</v>
      </c>
      <c r="S361" s="170">
        <v>3104</v>
      </c>
      <c r="T361" s="171">
        <v>2294</v>
      </c>
      <c r="U361" s="193">
        <v>73.900000000000006</v>
      </c>
      <c r="V361" s="170">
        <v>5541</v>
      </c>
      <c r="W361" s="171">
        <v>3774</v>
      </c>
      <c r="X361" s="193">
        <v>68.099999999999994</v>
      </c>
      <c r="Y361" s="170">
        <v>4239</v>
      </c>
      <c r="Z361" s="171">
        <v>3016</v>
      </c>
      <c r="AA361" s="193">
        <v>71.099999999999994</v>
      </c>
      <c r="AB361" s="170">
        <v>5456</v>
      </c>
      <c r="AC361" s="171">
        <v>3746</v>
      </c>
      <c r="AD361" s="193">
        <v>68.7</v>
      </c>
      <c r="AE361" s="170">
        <v>4147</v>
      </c>
      <c r="AF361" s="171">
        <v>3044</v>
      </c>
      <c r="AG361" s="193">
        <v>73.400000000000006</v>
      </c>
    </row>
    <row r="362" spans="1:33">
      <c r="A362" s="104"/>
      <c r="B362" s="445" t="s">
        <v>36</v>
      </c>
      <c r="C362" s="440"/>
      <c r="D362" s="179">
        <v>12831</v>
      </c>
      <c r="E362" s="178">
        <v>8104</v>
      </c>
      <c r="F362" s="194">
        <v>63.2</v>
      </c>
      <c r="G362" s="179">
        <v>7751</v>
      </c>
      <c r="H362" s="178">
        <v>5610</v>
      </c>
      <c r="I362" s="194">
        <v>72.400000000000006</v>
      </c>
      <c r="J362" s="179">
        <v>13507</v>
      </c>
      <c r="K362" s="178">
        <v>8754</v>
      </c>
      <c r="L362" s="194">
        <v>64.8</v>
      </c>
      <c r="M362" s="179">
        <v>7983</v>
      </c>
      <c r="N362" s="178">
        <v>5953</v>
      </c>
      <c r="O362" s="194">
        <v>74.599999999999994</v>
      </c>
      <c r="P362" s="179">
        <v>13046</v>
      </c>
      <c r="Q362" s="178">
        <v>8690</v>
      </c>
      <c r="R362" s="194">
        <v>66.599999999999994</v>
      </c>
      <c r="S362" s="179">
        <v>7546</v>
      </c>
      <c r="T362" s="178">
        <v>5803</v>
      </c>
      <c r="U362" s="194">
        <v>76.900000000000006</v>
      </c>
      <c r="V362" s="179">
        <v>17337</v>
      </c>
      <c r="W362" s="178">
        <v>11165</v>
      </c>
      <c r="X362" s="194">
        <v>64.400000000000006</v>
      </c>
      <c r="Y362" s="179">
        <v>9833</v>
      </c>
      <c r="Z362" s="178">
        <v>7385</v>
      </c>
      <c r="AA362" s="194">
        <v>75.099999999999994</v>
      </c>
      <c r="AB362" s="179">
        <v>16024</v>
      </c>
      <c r="AC362" s="178">
        <v>10503</v>
      </c>
      <c r="AD362" s="194">
        <v>65.5</v>
      </c>
      <c r="AE362" s="179">
        <v>9084</v>
      </c>
      <c r="AF362" s="178">
        <v>6926</v>
      </c>
      <c r="AG362" s="194">
        <v>76.2</v>
      </c>
    </row>
    <row r="363" spans="1:33">
      <c r="A363" s="363" t="s">
        <v>8</v>
      </c>
      <c r="B363" s="441" t="s">
        <v>41</v>
      </c>
      <c r="C363" s="58" t="s">
        <v>42</v>
      </c>
      <c r="D363" s="169">
        <v>196</v>
      </c>
      <c r="E363" s="168">
        <v>78</v>
      </c>
      <c r="F363" s="192">
        <v>39.799999999999997</v>
      </c>
      <c r="G363" s="169">
        <v>110</v>
      </c>
      <c r="H363" s="168">
        <v>55</v>
      </c>
      <c r="I363" s="192">
        <v>50</v>
      </c>
      <c r="J363" s="169">
        <v>184</v>
      </c>
      <c r="K363" s="168">
        <v>75</v>
      </c>
      <c r="L363" s="192">
        <v>40.799999999999997</v>
      </c>
      <c r="M363" s="169">
        <v>96</v>
      </c>
      <c r="N363" s="168">
        <v>48</v>
      </c>
      <c r="O363" s="192">
        <v>50</v>
      </c>
      <c r="P363" s="169">
        <v>145</v>
      </c>
      <c r="Q363" s="168">
        <v>58</v>
      </c>
      <c r="R363" s="192">
        <v>40</v>
      </c>
      <c r="S363" s="169">
        <v>64</v>
      </c>
      <c r="T363" s="168">
        <v>36</v>
      </c>
      <c r="U363" s="192">
        <v>56.3</v>
      </c>
      <c r="V363" s="169">
        <v>136</v>
      </c>
      <c r="W363" s="168">
        <v>62</v>
      </c>
      <c r="X363" s="192">
        <v>45.6</v>
      </c>
      <c r="Y363" s="169">
        <v>50</v>
      </c>
      <c r="Z363" s="168">
        <v>28</v>
      </c>
      <c r="AA363" s="192">
        <v>56</v>
      </c>
      <c r="AB363" s="169">
        <v>137</v>
      </c>
      <c r="AC363" s="168">
        <v>30</v>
      </c>
      <c r="AD363" s="192">
        <v>21.9</v>
      </c>
      <c r="AE363" s="169">
        <v>62</v>
      </c>
      <c r="AF363" s="168">
        <v>25</v>
      </c>
      <c r="AG363" s="192">
        <v>40.299999999999997</v>
      </c>
    </row>
    <row r="364" spans="1:33">
      <c r="A364" s="104"/>
      <c r="B364" s="441"/>
      <c r="C364" s="58" t="s">
        <v>43</v>
      </c>
      <c r="D364" s="169">
        <v>43</v>
      </c>
      <c r="E364" s="168">
        <v>25</v>
      </c>
      <c r="F364" s="192">
        <v>58.1</v>
      </c>
      <c r="G364" s="169">
        <v>36</v>
      </c>
      <c r="H364" s="168">
        <v>20</v>
      </c>
      <c r="I364" s="192">
        <v>55.6</v>
      </c>
      <c r="J364" s="169">
        <v>66</v>
      </c>
      <c r="K364" s="168">
        <v>40</v>
      </c>
      <c r="L364" s="192">
        <v>60.6</v>
      </c>
      <c r="M364" s="169">
        <v>53</v>
      </c>
      <c r="N364" s="168">
        <v>33</v>
      </c>
      <c r="O364" s="192">
        <v>62.3</v>
      </c>
      <c r="P364" s="169">
        <v>111</v>
      </c>
      <c r="Q364" s="168">
        <v>61</v>
      </c>
      <c r="R364" s="192">
        <v>55</v>
      </c>
      <c r="S364" s="169">
        <v>86</v>
      </c>
      <c r="T364" s="168">
        <v>51</v>
      </c>
      <c r="U364" s="192">
        <v>59.3</v>
      </c>
      <c r="V364" s="169">
        <v>110</v>
      </c>
      <c r="W364" s="168">
        <v>64</v>
      </c>
      <c r="X364" s="192">
        <v>58.2</v>
      </c>
      <c r="Y364" s="169">
        <v>85</v>
      </c>
      <c r="Z364" s="168">
        <v>50</v>
      </c>
      <c r="AA364" s="192">
        <v>58.8</v>
      </c>
      <c r="AB364" s="169">
        <v>121</v>
      </c>
      <c r="AC364" s="168">
        <v>55</v>
      </c>
      <c r="AD364" s="192">
        <v>45.5</v>
      </c>
      <c r="AE364" s="169">
        <v>98</v>
      </c>
      <c r="AF364" s="168">
        <v>49</v>
      </c>
      <c r="AG364" s="192">
        <v>50</v>
      </c>
    </row>
    <row r="365" spans="1:33">
      <c r="A365" s="104"/>
      <c r="B365" s="443"/>
      <c r="C365" s="444" t="s">
        <v>36</v>
      </c>
      <c r="D365" s="170">
        <v>239</v>
      </c>
      <c r="E365" s="171">
        <v>103</v>
      </c>
      <c r="F365" s="193">
        <v>43.1</v>
      </c>
      <c r="G365" s="170">
        <v>143</v>
      </c>
      <c r="H365" s="171">
        <v>75</v>
      </c>
      <c r="I365" s="193">
        <v>52.4</v>
      </c>
      <c r="J365" s="170">
        <v>250</v>
      </c>
      <c r="K365" s="171">
        <v>115</v>
      </c>
      <c r="L365" s="193">
        <v>46</v>
      </c>
      <c r="M365" s="170">
        <v>142</v>
      </c>
      <c r="N365" s="171">
        <v>80</v>
      </c>
      <c r="O365" s="193">
        <v>56.3</v>
      </c>
      <c r="P365" s="170">
        <v>256</v>
      </c>
      <c r="Q365" s="171">
        <v>119</v>
      </c>
      <c r="R365" s="193">
        <v>46.5</v>
      </c>
      <c r="S365" s="170">
        <v>149</v>
      </c>
      <c r="T365" s="171">
        <v>87</v>
      </c>
      <c r="U365" s="193">
        <v>58.4</v>
      </c>
      <c r="V365" s="170">
        <v>246</v>
      </c>
      <c r="W365" s="171">
        <v>126</v>
      </c>
      <c r="X365" s="193">
        <v>51.2</v>
      </c>
      <c r="Y365" s="170">
        <v>132</v>
      </c>
      <c r="Z365" s="171">
        <v>78</v>
      </c>
      <c r="AA365" s="193">
        <v>59.1</v>
      </c>
      <c r="AB365" s="170">
        <v>258</v>
      </c>
      <c r="AC365" s="171">
        <v>85</v>
      </c>
      <c r="AD365" s="193">
        <v>32.9</v>
      </c>
      <c r="AE365" s="170">
        <v>153</v>
      </c>
      <c r="AF365" s="171">
        <v>72</v>
      </c>
      <c r="AG365" s="193">
        <v>47.1</v>
      </c>
    </row>
    <row r="366" spans="1:33">
      <c r="A366" s="104"/>
      <c r="B366" s="441" t="s">
        <v>44</v>
      </c>
      <c r="C366" s="58" t="s">
        <v>45</v>
      </c>
      <c r="D366" s="169">
        <v>1</v>
      </c>
      <c r="E366" s="168">
        <v>1</v>
      </c>
      <c r="F366" s="192">
        <v>100</v>
      </c>
      <c r="G366" s="169">
        <v>1</v>
      </c>
      <c r="H366" s="168">
        <v>1</v>
      </c>
      <c r="I366" s="192">
        <v>100</v>
      </c>
      <c r="J366" s="169">
        <v>2</v>
      </c>
      <c r="K366" s="168">
        <v>0</v>
      </c>
      <c r="L366" s="192">
        <v>0</v>
      </c>
      <c r="M366" s="169">
        <v>2</v>
      </c>
      <c r="N366" s="168">
        <v>0</v>
      </c>
      <c r="O366" s="192">
        <v>0</v>
      </c>
      <c r="P366" s="169">
        <v>4</v>
      </c>
      <c r="Q366" s="168">
        <v>3</v>
      </c>
      <c r="R366" s="192">
        <v>75</v>
      </c>
      <c r="S366" s="169">
        <v>4</v>
      </c>
      <c r="T366" s="168">
        <v>3</v>
      </c>
      <c r="U366" s="192">
        <v>75</v>
      </c>
      <c r="V366" s="169">
        <v>2</v>
      </c>
      <c r="W366" s="168">
        <v>1</v>
      </c>
      <c r="X366" s="192">
        <v>50</v>
      </c>
      <c r="Y366" s="169">
        <v>2</v>
      </c>
      <c r="Z366" s="168">
        <v>1</v>
      </c>
      <c r="AA366" s="192">
        <v>50</v>
      </c>
      <c r="AB366" s="169">
        <v>3</v>
      </c>
      <c r="AC366" s="168">
        <v>3</v>
      </c>
      <c r="AD366" s="192">
        <v>100</v>
      </c>
      <c r="AE366" s="169">
        <v>3</v>
      </c>
      <c r="AF366" s="168">
        <v>3</v>
      </c>
      <c r="AG366" s="192">
        <v>100</v>
      </c>
    </row>
    <row r="367" spans="1:33" ht="26.25">
      <c r="A367" s="104"/>
      <c r="B367" s="441"/>
      <c r="C367" s="58" t="s">
        <v>751</v>
      </c>
      <c r="D367" s="169">
        <v>20</v>
      </c>
      <c r="E367" s="168">
        <v>12</v>
      </c>
      <c r="F367" s="192">
        <v>60</v>
      </c>
      <c r="G367" s="169">
        <v>9</v>
      </c>
      <c r="H367" s="168">
        <v>8</v>
      </c>
      <c r="I367" s="192">
        <v>88.9</v>
      </c>
      <c r="J367" s="169">
        <v>17</v>
      </c>
      <c r="K367" s="168">
        <v>11</v>
      </c>
      <c r="L367" s="192">
        <v>64.7</v>
      </c>
      <c r="M367" s="169">
        <v>15</v>
      </c>
      <c r="N367" s="168">
        <v>10</v>
      </c>
      <c r="O367" s="192">
        <v>66.7</v>
      </c>
      <c r="P367" s="169">
        <v>18</v>
      </c>
      <c r="Q367" s="168">
        <v>11</v>
      </c>
      <c r="R367" s="192">
        <v>61.1</v>
      </c>
      <c r="S367" s="169">
        <v>11</v>
      </c>
      <c r="T367" s="168">
        <v>8</v>
      </c>
      <c r="U367" s="192">
        <v>72.7</v>
      </c>
      <c r="V367" s="169">
        <v>21</v>
      </c>
      <c r="W367" s="168">
        <v>12</v>
      </c>
      <c r="X367" s="192">
        <v>57.1</v>
      </c>
      <c r="Y367" s="169">
        <v>17</v>
      </c>
      <c r="Z367" s="168">
        <v>10</v>
      </c>
      <c r="AA367" s="192">
        <v>58.8</v>
      </c>
      <c r="AB367" s="169">
        <v>25</v>
      </c>
      <c r="AC367" s="168">
        <v>18</v>
      </c>
      <c r="AD367" s="192">
        <v>72</v>
      </c>
      <c r="AE367" s="169">
        <v>15</v>
      </c>
      <c r="AF367" s="168">
        <v>12</v>
      </c>
      <c r="AG367" s="192">
        <v>80</v>
      </c>
    </row>
    <row r="368" spans="1:33">
      <c r="A368" s="104"/>
      <c r="B368" s="441"/>
      <c r="C368" s="58" t="s">
        <v>290</v>
      </c>
      <c r="D368" s="169">
        <v>24</v>
      </c>
      <c r="E368" s="168">
        <v>17</v>
      </c>
      <c r="F368" s="192">
        <v>70.8</v>
      </c>
      <c r="G368" s="169">
        <v>19</v>
      </c>
      <c r="H368" s="168">
        <v>14</v>
      </c>
      <c r="I368" s="192">
        <v>73.7</v>
      </c>
      <c r="J368" s="169">
        <v>42</v>
      </c>
      <c r="K368" s="168">
        <v>31</v>
      </c>
      <c r="L368" s="192">
        <v>73.8</v>
      </c>
      <c r="M368" s="169">
        <v>33</v>
      </c>
      <c r="N368" s="168">
        <v>24</v>
      </c>
      <c r="O368" s="192">
        <v>72.7</v>
      </c>
      <c r="P368" s="169">
        <v>60</v>
      </c>
      <c r="Q368" s="168">
        <v>31</v>
      </c>
      <c r="R368" s="192">
        <v>51.7</v>
      </c>
      <c r="S368" s="169">
        <v>37</v>
      </c>
      <c r="T368" s="168">
        <v>27</v>
      </c>
      <c r="U368" s="192">
        <v>73</v>
      </c>
      <c r="V368" s="169">
        <v>109</v>
      </c>
      <c r="W368" s="168">
        <v>69</v>
      </c>
      <c r="X368" s="192">
        <v>63.3</v>
      </c>
      <c r="Y368" s="169">
        <v>55</v>
      </c>
      <c r="Z368" s="168">
        <v>43</v>
      </c>
      <c r="AA368" s="192">
        <v>78.2</v>
      </c>
      <c r="AB368" s="169">
        <v>67</v>
      </c>
      <c r="AC368" s="168">
        <v>50</v>
      </c>
      <c r="AD368" s="192">
        <v>74.599999999999994</v>
      </c>
      <c r="AE368" s="169">
        <v>46</v>
      </c>
      <c r="AF368" s="168">
        <v>36</v>
      </c>
      <c r="AG368" s="192">
        <v>78.3</v>
      </c>
    </row>
    <row r="369" spans="1:33">
      <c r="A369" s="104"/>
      <c r="B369" s="441"/>
      <c r="C369" s="58" t="s">
        <v>36</v>
      </c>
      <c r="D369" s="169">
        <v>45</v>
      </c>
      <c r="E369" s="168">
        <v>30</v>
      </c>
      <c r="F369" s="192">
        <v>66.7</v>
      </c>
      <c r="G369" s="169">
        <v>29</v>
      </c>
      <c r="H369" s="168">
        <v>23</v>
      </c>
      <c r="I369" s="192">
        <v>79.3</v>
      </c>
      <c r="J369" s="169">
        <v>61</v>
      </c>
      <c r="K369" s="168">
        <v>42</v>
      </c>
      <c r="L369" s="192">
        <v>68.900000000000006</v>
      </c>
      <c r="M369" s="169">
        <v>49</v>
      </c>
      <c r="N369" s="168">
        <v>33</v>
      </c>
      <c r="O369" s="192">
        <v>67.3</v>
      </c>
      <c r="P369" s="169">
        <v>82</v>
      </c>
      <c r="Q369" s="168">
        <v>45</v>
      </c>
      <c r="R369" s="192">
        <v>54.9</v>
      </c>
      <c r="S369" s="169">
        <v>51</v>
      </c>
      <c r="T369" s="168">
        <v>37</v>
      </c>
      <c r="U369" s="192">
        <v>72.5</v>
      </c>
      <c r="V369" s="169">
        <v>132</v>
      </c>
      <c r="W369" s="168">
        <v>82</v>
      </c>
      <c r="X369" s="192">
        <v>62.1</v>
      </c>
      <c r="Y369" s="169">
        <v>72</v>
      </c>
      <c r="Z369" s="168">
        <v>53</v>
      </c>
      <c r="AA369" s="192">
        <v>73.599999999999994</v>
      </c>
      <c r="AB369" s="169">
        <v>95</v>
      </c>
      <c r="AC369" s="168">
        <v>71</v>
      </c>
      <c r="AD369" s="192">
        <v>74.7</v>
      </c>
      <c r="AE369" s="169">
        <v>62</v>
      </c>
      <c r="AF369" s="168">
        <v>49</v>
      </c>
      <c r="AG369" s="192">
        <v>79</v>
      </c>
    </row>
    <row r="370" spans="1:33">
      <c r="A370" s="104"/>
      <c r="B370" s="445" t="s">
        <v>36</v>
      </c>
      <c r="C370" s="440"/>
      <c r="D370" s="179">
        <v>284</v>
      </c>
      <c r="E370" s="178">
        <v>133</v>
      </c>
      <c r="F370" s="194">
        <v>46.8</v>
      </c>
      <c r="G370" s="179">
        <v>170</v>
      </c>
      <c r="H370" s="178">
        <v>97</v>
      </c>
      <c r="I370" s="194">
        <v>57.1</v>
      </c>
      <c r="J370" s="179">
        <v>311</v>
      </c>
      <c r="K370" s="178">
        <v>157</v>
      </c>
      <c r="L370" s="194">
        <v>50.5</v>
      </c>
      <c r="M370" s="179">
        <v>190</v>
      </c>
      <c r="N370" s="178">
        <v>113</v>
      </c>
      <c r="O370" s="194">
        <v>59.5</v>
      </c>
      <c r="P370" s="179">
        <v>338</v>
      </c>
      <c r="Q370" s="178">
        <v>164</v>
      </c>
      <c r="R370" s="194">
        <v>48.5</v>
      </c>
      <c r="S370" s="179">
        <v>193</v>
      </c>
      <c r="T370" s="178">
        <v>123</v>
      </c>
      <c r="U370" s="194">
        <v>63.7</v>
      </c>
      <c r="V370" s="179">
        <v>378</v>
      </c>
      <c r="W370" s="178">
        <v>208</v>
      </c>
      <c r="X370" s="194">
        <v>55</v>
      </c>
      <c r="Y370" s="179">
        <v>199</v>
      </c>
      <c r="Z370" s="178">
        <v>129</v>
      </c>
      <c r="AA370" s="194">
        <v>64.8</v>
      </c>
      <c r="AB370" s="179">
        <v>353</v>
      </c>
      <c r="AC370" s="178">
        <v>156</v>
      </c>
      <c r="AD370" s="194">
        <v>44.2</v>
      </c>
      <c r="AE370" s="179">
        <v>214</v>
      </c>
      <c r="AF370" s="178">
        <v>121</v>
      </c>
      <c r="AG370" s="194">
        <v>56.5</v>
      </c>
    </row>
    <row r="371" spans="1:33" ht="26.25">
      <c r="A371" s="363" t="s">
        <v>9</v>
      </c>
      <c r="B371" s="441" t="s">
        <v>180</v>
      </c>
      <c r="C371" s="58" t="s">
        <v>47</v>
      </c>
      <c r="D371" s="169">
        <v>205</v>
      </c>
      <c r="E371" s="168">
        <v>174</v>
      </c>
      <c r="F371" s="192">
        <v>84.9</v>
      </c>
      <c r="G371" s="169">
        <v>195</v>
      </c>
      <c r="H371" s="168">
        <v>170</v>
      </c>
      <c r="I371" s="192">
        <v>87.2</v>
      </c>
      <c r="J371" s="169">
        <v>215</v>
      </c>
      <c r="K371" s="168">
        <v>176</v>
      </c>
      <c r="L371" s="192">
        <v>81.900000000000006</v>
      </c>
      <c r="M371" s="169">
        <v>203</v>
      </c>
      <c r="N371" s="168">
        <v>171</v>
      </c>
      <c r="O371" s="192">
        <v>84.2</v>
      </c>
      <c r="P371" s="169">
        <v>193</v>
      </c>
      <c r="Q371" s="168">
        <v>169</v>
      </c>
      <c r="R371" s="192">
        <v>87.6</v>
      </c>
      <c r="S371" s="169">
        <v>183</v>
      </c>
      <c r="T371" s="168">
        <v>164</v>
      </c>
      <c r="U371" s="192">
        <v>89.6</v>
      </c>
      <c r="V371" s="169">
        <v>241</v>
      </c>
      <c r="W371" s="168">
        <v>213</v>
      </c>
      <c r="X371" s="192">
        <v>88.4</v>
      </c>
      <c r="Y371" s="169">
        <v>229</v>
      </c>
      <c r="Z371" s="168">
        <v>207</v>
      </c>
      <c r="AA371" s="192">
        <v>90.4</v>
      </c>
      <c r="AB371" s="169">
        <v>178</v>
      </c>
      <c r="AC371" s="168">
        <v>144</v>
      </c>
      <c r="AD371" s="192">
        <v>80.900000000000006</v>
      </c>
      <c r="AE371" s="169">
        <v>173</v>
      </c>
      <c r="AF371" s="168">
        <v>141</v>
      </c>
      <c r="AG371" s="192">
        <v>81.5</v>
      </c>
    </row>
    <row r="372" spans="1:33" ht="26.25">
      <c r="A372" s="104"/>
      <c r="B372" s="441"/>
      <c r="C372" s="58" t="s">
        <v>48</v>
      </c>
      <c r="D372" s="169">
        <v>1009</v>
      </c>
      <c r="E372" s="168">
        <v>742</v>
      </c>
      <c r="F372" s="192">
        <v>73.5</v>
      </c>
      <c r="G372" s="169">
        <v>740</v>
      </c>
      <c r="H372" s="168">
        <v>641</v>
      </c>
      <c r="I372" s="192">
        <v>86.6</v>
      </c>
      <c r="J372" s="169">
        <v>1047</v>
      </c>
      <c r="K372" s="168">
        <v>792</v>
      </c>
      <c r="L372" s="192">
        <v>75.599999999999994</v>
      </c>
      <c r="M372" s="169">
        <v>751</v>
      </c>
      <c r="N372" s="168">
        <v>655</v>
      </c>
      <c r="O372" s="192">
        <v>87.2</v>
      </c>
      <c r="P372" s="169">
        <v>1064</v>
      </c>
      <c r="Q372" s="168">
        <v>799</v>
      </c>
      <c r="R372" s="192">
        <v>75.099999999999994</v>
      </c>
      <c r="S372" s="169">
        <v>789</v>
      </c>
      <c r="T372" s="168">
        <v>671</v>
      </c>
      <c r="U372" s="192">
        <v>85</v>
      </c>
      <c r="V372" s="169">
        <v>1273</v>
      </c>
      <c r="W372" s="168">
        <v>945</v>
      </c>
      <c r="X372" s="192">
        <v>74.2</v>
      </c>
      <c r="Y372" s="169">
        <v>919</v>
      </c>
      <c r="Z372" s="168">
        <v>795</v>
      </c>
      <c r="AA372" s="192">
        <v>86.5</v>
      </c>
      <c r="AB372" s="169">
        <v>1107</v>
      </c>
      <c r="AC372" s="168">
        <v>831</v>
      </c>
      <c r="AD372" s="192">
        <v>75.099999999999994</v>
      </c>
      <c r="AE372" s="169">
        <v>824</v>
      </c>
      <c r="AF372" s="168">
        <v>708</v>
      </c>
      <c r="AG372" s="192">
        <v>85.9</v>
      </c>
    </row>
    <row r="373" spans="1:33">
      <c r="A373" s="104"/>
      <c r="B373" s="443"/>
      <c r="C373" s="444" t="s">
        <v>36</v>
      </c>
      <c r="D373" s="170">
        <v>1214</v>
      </c>
      <c r="E373" s="171">
        <v>916</v>
      </c>
      <c r="F373" s="193">
        <v>75.5</v>
      </c>
      <c r="G373" s="170">
        <v>878</v>
      </c>
      <c r="H373" s="171">
        <v>767</v>
      </c>
      <c r="I373" s="193">
        <v>87.4</v>
      </c>
      <c r="J373" s="170">
        <v>1262</v>
      </c>
      <c r="K373" s="171">
        <v>968</v>
      </c>
      <c r="L373" s="193">
        <v>76.7</v>
      </c>
      <c r="M373" s="170">
        <v>898</v>
      </c>
      <c r="N373" s="171">
        <v>780</v>
      </c>
      <c r="O373" s="193">
        <v>86.9</v>
      </c>
      <c r="P373" s="170">
        <v>1257</v>
      </c>
      <c r="Q373" s="171">
        <v>968</v>
      </c>
      <c r="R373" s="193">
        <v>77</v>
      </c>
      <c r="S373" s="170">
        <v>933</v>
      </c>
      <c r="T373" s="171">
        <v>804</v>
      </c>
      <c r="U373" s="193">
        <v>86.2</v>
      </c>
      <c r="V373" s="170">
        <v>1514</v>
      </c>
      <c r="W373" s="171">
        <v>1158</v>
      </c>
      <c r="X373" s="193">
        <v>76.5</v>
      </c>
      <c r="Y373" s="170">
        <v>1081</v>
      </c>
      <c r="Z373" s="171">
        <v>947</v>
      </c>
      <c r="AA373" s="193">
        <v>87.6</v>
      </c>
      <c r="AB373" s="170">
        <v>1285</v>
      </c>
      <c r="AC373" s="171">
        <v>975</v>
      </c>
      <c r="AD373" s="193">
        <v>75.900000000000006</v>
      </c>
      <c r="AE373" s="170">
        <v>943</v>
      </c>
      <c r="AF373" s="171">
        <v>806</v>
      </c>
      <c r="AG373" s="193">
        <v>85.5</v>
      </c>
    </row>
    <row r="374" spans="1:33" ht="26.25">
      <c r="A374" s="104"/>
      <c r="B374" s="441" t="s">
        <v>181</v>
      </c>
      <c r="C374" s="58" t="s">
        <v>49</v>
      </c>
      <c r="D374" s="169">
        <v>19</v>
      </c>
      <c r="E374" s="168">
        <v>12</v>
      </c>
      <c r="F374" s="192">
        <v>63.2</v>
      </c>
      <c r="G374" s="169">
        <v>14</v>
      </c>
      <c r="H374" s="168">
        <v>7</v>
      </c>
      <c r="I374" s="192">
        <v>50</v>
      </c>
      <c r="J374" s="169">
        <v>17</v>
      </c>
      <c r="K374" s="168">
        <v>7</v>
      </c>
      <c r="L374" s="192">
        <v>41.2</v>
      </c>
      <c r="M374" s="169">
        <v>9</v>
      </c>
      <c r="N374" s="168">
        <v>7</v>
      </c>
      <c r="O374" s="192">
        <v>77.8</v>
      </c>
      <c r="P374" s="169">
        <v>16</v>
      </c>
      <c r="Q374" s="168">
        <v>8</v>
      </c>
      <c r="R374" s="192">
        <v>50</v>
      </c>
      <c r="S374" s="169">
        <v>5</v>
      </c>
      <c r="T374" s="168">
        <v>4</v>
      </c>
      <c r="U374" s="192">
        <v>80</v>
      </c>
      <c r="V374" s="169">
        <v>33</v>
      </c>
      <c r="W374" s="168">
        <v>9</v>
      </c>
      <c r="X374" s="192">
        <v>27.3</v>
      </c>
      <c r="Y374" s="169">
        <v>11</v>
      </c>
      <c r="Z374" s="168">
        <v>7</v>
      </c>
      <c r="AA374" s="192">
        <v>63.6</v>
      </c>
      <c r="AB374" s="169">
        <v>8</v>
      </c>
      <c r="AC374" s="168">
        <v>4</v>
      </c>
      <c r="AD374" s="192">
        <v>50</v>
      </c>
      <c r="AE374" s="169">
        <v>6</v>
      </c>
      <c r="AF374" s="168">
        <v>3</v>
      </c>
      <c r="AG374" s="192">
        <v>50</v>
      </c>
    </row>
    <row r="375" spans="1:33" ht="26.25">
      <c r="A375" s="104"/>
      <c r="B375" s="441"/>
      <c r="C375" s="58" t="s">
        <v>291</v>
      </c>
      <c r="D375" s="169">
        <v>5</v>
      </c>
      <c r="E375" s="168">
        <v>3</v>
      </c>
      <c r="F375" s="192">
        <v>60</v>
      </c>
      <c r="G375" s="169">
        <v>5</v>
      </c>
      <c r="H375" s="168">
        <v>3</v>
      </c>
      <c r="I375" s="192">
        <v>60</v>
      </c>
      <c r="J375" s="169">
        <v>3</v>
      </c>
      <c r="K375" s="168">
        <v>2</v>
      </c>
      <c r="L375" s="192">
        <v>66.7</v>
      </c>
      <c r="M375" s="169">
        <v>3</v>
      </c>
      <c r="N375" s="168">
        <v>2</v>
      </c>
      <c r="O375" s="192">
        <v>66.7</v>
      </c>
      <c r="P375" s="169">
        <v>3</v>
      </c>
      <c r="Q375" s="168">
        <v>3</v>
      </c>
      <c r="R375" s="192">
        <v>100</v>
      </c>
      <c r="S375" s="169">
        <v>3</v>
      </c>
      <c r="T375" s="168">
        <v>3</v>
      </c>
      <c r="U375" s="192">
        <v>100</v>
      </c>
      <c r="V375" s="169">
        <v>4</v>
      </c>
      <c r="W375" s="168">
        <v>2</v>
      </c>
      <c r="X375" s="192">
        <v>50</v>
      </c>
      <c r="Y375" s="169">
        <v>3</v>
      </c>
      <c r="Z375" s="168">
        <v>1</v>
      </c>
      <c r="AA375" s="192">
        <v>33.299999999999997</v>
      </c>
      <c r="AB375" s="169">
        <v>3</v>
      </c>
      <c r="AC375" s="168">
        <v>2</v>
      </c>
      <c r="AD375" s="192">
        <v>66.7</v>
      </c>
      <c r="AE375" s="169">
        <v>2</v>
      </c>
      <c r="AF375" s="168">
        <v>2</v>
      </c>
      <c r="AG375" s="192">
        <v>100</v>
      </c>
    </row>
    <row r="376" spans="1:33">
      <c r="A376" s="104"/>
      <c r="B376" s="441"/>
      <c r="C376" s="58" t="s">
        <v>36</v>
      </c>
      <c r="D376" s="169">
        <v>24</v>
      </c>
      <c r="E376" s="168">
        <v>15</v>
      </c>
      <c r="F376" s="192">
        <v>62.5</v>
      </c>
      <c r="G376" s="169">
        <v>19</v>
      </c>
      <c r="H376" s="168">
        <v>10</v>
      </c>
      <c r="I376" s="192">
        <v>52.6</v>
      </c>
      <c r="J376" s="169">
        <v>20</v>
      </c>
      <c r="K376" s="168">
        <v>9</v>
      </c>
      <c r="L376" s="192">
        <v>45</v>
      </c>
      <c r="M376" s="169">
        <v>12</v>
      </c>
      <c r="N376" s="168">
        <v>9</v>
      </c>
      <c r="O376" s="192">
        <v>75</v>
      </c>
      <c r="P376" s="169">
        <v>19</v>
      </c>
      <c r="Q376" s="168">
        <v>11</v>
      </c>
      <c r="R376" s="192">
        <v>57.9</v>
      </c>
      <c r="S376" s="169">
        <v>8</v>
      </c>
      <c r="T376" s="168">
        <v>7</v>
      </c>
      <c r="U376" s="192">
        <v>87.5</v>
      </c>
      <c r="V376" s="169">
        <v>37</v>
      </c>
      <c r="W376" s="168">
        <v>11</v>
      </c>
      <c r="X376" s="192">
        <v>29.7</v>
      </c>
      <c r="Y376" s="169">
        <v>14</v>
      </c>
      <c r="Z376" s="168">
        <v>8</v>
      </c>
      <c r="AA376" s="192">
        <v>57.1</v>
      </c>
      <c r="AB376" s="169">
        <v>11</v>
      </c>
      <c r="AC376" s="168">
        <v>6</v>
      </c>
      <c r="AD376" s="192">
        <v>54.5</v>
      </c>
      <c r="AE376" s="169">
        <v>8</v>
      </c>
      <c r="AF376" s="168">
        <v>5</v>
      </c>
      <c r="AG376" s="192">
        <v>62.5</v>
      </c>
    </row>
    <row r="377" spans="1:33">
      <c r="A377" s="104"/>
      <c r="B377" s="445" t="s">
        <v>36</v>
      </c>
      <c r="C377" s="440"/>
      <c r="D377" s="179">
        <v>1238</v>
      </c>
      <c r="E377" s="178">
        <v>931</v>
      </c>
      <c r="F377" s="194">
        <v>75.2</v>
      </c>
      <c r="G377" s="179">
        <v>897</v>
      </c>
      <c r="H377" s="178">
        <v>777</v>
      </c>
      <c r="I377" s="194">
        <v>86.6</v>
      </c>
      <c r="J377" s="179">
        <v>1282</v>
      </c>
      <c r="K377" s="178">
        <v>977</v>
      </c>
      <c r="L377" s="194">
        <v>76.2</v>
      </c>
      <c r="M377" s="179">
        <v>909</v>
      </c>
      <c r="N377" s="178">
        <v>789</v>
      </c>
      <c r="O377" s="194">
        <v>86.8</v>
      </c>
      <c r="P377" s="179">
        <v>1276</v>
      </c>
      <c r="Q377" s="178">
        <v>979</v>
      </c>
      <c r="R377" s="194">
        <v>76.7</v>
      </c>
      <c r="S377" s="179">
        <v>941</v>
      </c>
      <c r="T377" s="178">
        <v>811</v>
      </c>
      <c r="U377" s="194">
        <v>86.2</v>
      </c>
      <c r="V377" s="179">
        <v>1551</v>
      </c>
      <c r="W377" s="178">
        <v>1169</v>
      </c>
      <c r="X377" s="194">
        <v>75.400000000000006</v>
      </c>
      <c r="Y377" s="179">
        <v>1094</v>
      </c>
      <c r="Z377" s="178">
        <v>955</v>
      </c>
      <c r="AA377" s="194">
        <v>87.3</v>
      </c>
      <c r="AB377" s="179">
        <v>1296</v>
      </c>
      <c r="AC377" s="178">
        <v>981</v>
      </c>
      <c r="AD377" s="194">
        <v>75.7</v>
      </c>
      <c r="AE377" s="179">
        <v>951</v>
      </c>
      <c r="AF377" s="178">
        <v>811</v>
      </c>
      <c r="AG377" s="194">
        <v>85.3</v>
      </c>
    </row>
    <row r="378" spans="1:33" ht="26.25">
      <c r="A378" s="363" t="s">
        <v>10</v>
      </c>
      <c r="B378" s="441" t="s">
        <v>50</v>
      </c>
      <c r="C378" s="58" t="s">
        <v>50</v>
      </c>
      <c r="D378" s="169">
        <v>0</v>
      </c>
      <c r="E378" s="168">
        <v>0</v>
      </c>
      <c r="F378" s="192">
        <v>0</v>
      </c>
      <c r="G378" s="169">
        <v>0</v>
      </c>
      <c r="H378" s="168">
        <v>0</v>
      </c>
      <c r="I378" s="192">
        <v>0</v>
      </c>
      <c r="J378" s="169">
        <v>0</v>
      </c>
      <c r="K378" s="168">
        <v>0</v>
      </c>
      <c r="L378" s="192">
        <v>0</v>
      </c>
      <c r="M378" s="169">
        <v>0</v>
      </c>
      <c r="N378" s="168">
        <v>0</v>
      </c>
      <c r="O378" s="192">
        <v>0</v>
      </c>
      <c r="P378" s="169">
        <v>0</v>
      </c>
      <c r="Q378" s="168">
        <v>0</v>
      </c>
      <c r="R378" s="192">
        <v>0</v>
      </c>
      <c r="S378" s="169">
        <v>0</v>
      </c>
      <c r="T378" s="168">
        <v>0</v>
      </c>
      <c r="U378" s="192">
        <v>0</v>
      </c>
      <c r="V378" s="169">
        <v>1</v>
      </c>
      <c r="W378" s="168">
        <v>1</v>
      </c>
      <c r="X378" s="192">
        <v>100</v>
      </c>
      <c r="Y378" s="169">
        <v>1</v>
      </c>
      <c r="Z378" s="168">
        <v>1</v>
      </c>
      <c r="AA378" s="192">
        <v>100</v>
      </c>
      <c r="AB378" s="169">
        <v>0</v>
      </c>
      <c r="AC378" s="168">
        <v>0</v>
      </c>
      <c r="AD378" s="192">
        <v>0</v>
      </c>
      <c r="AE378" s="169">
        <v>0</v>
      </c>
      <c r="AF378" s="168">
        <v>0</v>
      </c>
      <c r="AG378" s="192">
        <v>0</v>
      </c>
    </row>
    <row r="379" spans="1:33">
      <c r="A379" s="104"/>
      <c r="B379" s="445" t="s">
        <v>51</v>
      </c>
      <c r="C379" s="440" t="s">
        <v>51</v>
      </c>
      <c r="D379" s="179">
        <v>1</v>
      </c>
      <c r="E379" s="178">
        <v>1</v>
      </c>
      <c r="F379" s="194">
        <v>100</v>
      </c>
      <c r="G379" s="179">
        <v>1</v>
      </c>
      <c r="H379" s="178">
        <v>1</v>
      </c>
      <c r="I379" s="194">
        <v>100</v>
      </c>
      <c r="J379" s="179">
        <v>1</v>
      </c>
      <c r="K379" s="178">
        <v>1</v>
      </c>
      <c r="L379" s="194">
        <v>100</v>
      </c>
      <c r="M379" s="179">
        <v>1</v>
      </c>
      <c r="N379" s="178">
        <v>1</v>
      </c>
      <c r="O379" s="194">
        <v>100</v>
      </c>
      <c r="P379" s="179">
        <v>0</v>
      </c>
      <c r="Q379" s="178">
        <v>0</v>
      </c>
      <c r="R379" s="194">
        <v>0</v>
      </c>
      <c r="S379" s="179">
        <v>0</v>
      </c>
      <c r="T379" s="178">
        <v>0</v>
      </c>
      <c r="U379" s="194">
        <v>0</v>
      </c>
      <c r="V379" s="179">
        <v>0</v>
      </c>
      <c r="W379" s="178">
        <v>0</v>
      </c>
      <c r="X379" s="194">
        <v>0</v>
      </c>
      <c r="Y379" s="179">
        <v>0</v>
      </c>
      <c r="Z379" s="178">
        <v>0</v>
      </c>
      <c r="AA379" s="194">
        <v>0</v>
      </c>
      <c r="AB379" s="179">
        <v>1</v>
      </c>
      <c r="AC379" s="178">
        <v>1</v>
      </c>
      <c r="AD379" s="194">
        <v>100</v>
      </c>
      <c r="AE379" s="179">
        <v>1</v>
      </c>
      <c r="AF379" s="178">
        <v>1</v>
      </c>
      <c r="AG379" s="194">
        <v>100</v>
      </c>
    </row>
    <row r="380" spans="1:33">
      <c r="A380" s="104"/>
      <c r="B380" s="441" t="s">
        <v>182</v>
      </c>
      <c r="C380" s="58" t="s">
        <v>52</v>
      </c>
      <c r="D380" s="169">
        <v>14</v>
      </c>
      <c r="E380" s="168">
        <v>10</v>
      </c>
      <c r="F380" s="192">
        <v>71.400000000000006</v>
      </c>
      <c r="G380" s="169">
        <v>13</v>
      </c>
      <c r="H380" s="168">
        <v>9</v>
      </c>
      <c r="I380" s="192">
        <v>69.2</v>
      </c>
      <c r="J380" s="169">
        <v>17</v>
      </c>
      <c r="K380" s="168">
        <v>14</v>
      </c>
      <c r="L380" s="192">
        <v>82.4</v>
      </c>
      <c r="M380" s="169">
        <v>15</v>
      </c>
      <c r="N380" s="168">
        <v>12</v>
      </c>
      <c r="O380" s="192">
        <v>80</v>
      </c>
      <c r="P380" s="169">
        <v>23</v>
      </c>
      <c r="Q380" s="168">
        <v>17</v>
      </c>
      <c r="R380" s="192">
        <v>73.900000000000006</v>
      </c>
      <c r="S380" s="169">
        <v>19</v>
      </c>
      <c r="T380" s="168">
        <v>14</v>
      </c>
      <c r="U380" s="192">
        <v>73.7</v>
      </c>
      <c r="V380" s="169">
        <v>26</v>
      </c>
      <c r="W380" s="168">
        <v>17</v>
      </c>
      <c r="X380" s="192">
        <v>65.400000000000006</v>
      </c>
      <c r="Y380" s="169">
        <v>20</v>
      </c>
      <c r="Z380" s="168">
        <v>13</v>
      </c>
      <c r="AA380" s="192">
        <v>65</v>
      </c>
      <c r="AB380" s="169">
        <v>19</v>
      </c>
      <c r="AC380" s="168">
        <v>14</v>
      </c>
      <c r="AD380" s="192">
        <v>73.7</v>
      </c>
      <c r="AE380" s="169">
        <v>18</v>
      </c>
      <c r="AF380" s="168">
        <v>13</v>
      </c>
      <c r="AG380" s="192">
        <v>72.2</v>
      </c>
    </row>
    <row r="381" spans="1:33">
      <c r="A381" s="104"/>
      <c r="B381" s="441"/>
      <c r="C381" s="58" t="s">
        <v>53</v>
      </c>
      <c r="D381" s="169">
        <v>739</v>
      </c>
      <c r="E381" s="168">
        <v>565</v>
      </c>
      <c r="F381" s="192">
        <v>76.5</v>
      </c>
      <c r="G381" s="169">
        <v>586</v>
      </c>
      <c r="H381" s="168">
        <v>461</v>
      </c>
      <c r="I381" s="192">
        <v>78.7</v>
      </c>
      <c r="J381" s="169">
        <v>821</v>
      </c>
      <c r="K381" s="168">
        <v>623</v>
      </c>
      <c r="L381" s="192">
        <v>75.900000000000006</v>
      </c>
      <c r="M381" s="169">
        <v>638</v>
      </c>
      <c r="N381" s="168">
        <v>494</v>
      </c>
      <c r="O381" s="192">
        <v>77.400000000000006</v>
      </c>
      <c r="P381" s="169">
        <v>768</v>
      </c>
      <c r="Q381" s="168">
        <v>544</v>
      </c>
      <c r="R381" s="192">
        <v>70.8</v>
      </c>
      <c r="S381" s="169">
        <v>610</v>
      </c>
      <c r="T381" s="168">
        <v>460</v>
      </c>
      <c r="U381" s="192">
        <v>75.400000000000006</v>
      </c>
      <c r="V381" s="169">
        <v>1033</v>
      </c>
      <c r="W381" s="168">
        <v>731</v>
      </c>
      <c r="X381" s="192">
        <v>70.8</v>
      </c>
      <c r="Y381" s="169">
        <v>815</v>
      </c>
      <c r="Z381" s="168">
        <v>601</v>
      </c>
      <c r="AA381" s="192">
        <v>73.7</v>
      </c>
      <c r="AB381" s="169">
        <v>882</v>
      </c>
      <c r="AC381" s="168">
        <v>653</v>
      </c>
      <c r="AD381" s="192">
        <v>74</v>
      </c>
      <c r="AE381" s="169">
        <v>696</v>
      </c>
      <c r="AF381" s="168">
        <v>524</v>
      </c>
      <c r="AG381" s="192">
        <v>75.3</v>
      </c>
    </row>
    <row r="382" spans="1:33">
      <c r="A382" s="104"/>
      <c r="B382" s="441"/>
      <c r="C382" s="58" t="s">
        <v>36</v>
      </c>
      <c r="D382" s="169">
        <v>753</v>
      </c>
      <c r="E382" s="168">
        <v>575</v>
      </c>
      <c r="F382" s="192">
        <v>76.400000000000006</v>
      </c>
      <c r="G382" s="169">
        <v>597</v>
      </c>
      <c r="H382" s="168">
        <v>469</v>
      </c>
      <c r="I382" s="192">
        <v>78.599999999999994</v>
      </c>
      <c r="J382" s="169">
        <v>838</v>
      </c>
      <c r="K382" s="168">
        <v>637</v>
      </c>
      <c r="L382" s="192">
        <v>76</v>
      </c>
      <c r="M382" s="169">
        <v>651</v>
      </c>
      <c r="N382" s="168">
        <v>505</v>
      </c>
      <c r="O382" s="192">
        <v>77.599999999999994</v>
      </c>
      <c r="P382" s="169">
        <v>791</v>
      </c>
      <c r="Q382" s="168">
        <v>561</v>
      </c>
      <c r="R382" s="192">
        <v>70.900000000000006</v>
      </c>
      <c r="S382" s="169">
        <v>623</v>
      </c>
      <c r="T382" s="168">
        <v>472</v>
      </c>
      <c r="U382" s="192">
        <v>75.8</v>
      </c>
      <c r="V382" s="169">
        <v>1059</v>
      </c>
      <c r="W382" s="168">
        <v>748</v>
      </c>
      <c r="X382" s="192">
        <v>70.599999999999994</v>
      </c>
      <c r="Y382" s="169">
        <v>832</v>
      </c>
      <c r="Z382" s="168">
        <v>614</v>
      </c>
      <c r="AA382" s="192">
        <v>73.8</v>
      </c>
      <c r="AB382" s="169">
        <v>901</v>
      </c>
      <c r="AC382" s="168">
        <v>667</v>
      </c>
      <c r="AD382" s="192">
        <v>74</v>
      </c>
      <c r="AE382" s="169">
        <v>711</v>
      </c>
      <c r="AF382" s="168">
        <v>535</v>
      </c>
      <c r="AG382" s="192">
        <v>75.2</v>
      </c>
    </row>
    <row r="383" spans="1:33">
      <c r="A383" s="104"/>
      <c r="B383" s="445" t="s">
        <v>36</v>
      </c>
      <c r="C383" s="440"/>
      <c r="D383" s="179">
        <v>754</v>
      </c>
      <c r="E383" s="178">
        <v>576</v>
      </c>
      <c r="F383" s="194">
        <v>76.400000000000006</v>
      </c>
      <c r="G383" s="179">
        <v>598</v>
      </c>
      <c r="H383" s="178">
        <v>470</v>
      </c>
      <c r="I383" s="194">
        <v>78.599999999999994</v>
      </c>
      <c r="J383" s="179">
        <v>839</v>
      </c>
      <c r="K383" s="178">
        <v>638</v>
      </c>
      <c r="L383" s="194">
        <v>76</v>
      </c>
      <c r="M383" s="179">
        <v>652</v>
      </c>
      <c r="N383" s="178">
        <v>506</v>
      </c>
      <c r="O383" s="194">
        <v>77.599999999999994</v>
      </c>
      <c r="P383" s="179">
        <v>791</v>
      </c>
      <c r="Q383" s="178">
        <v>561</v>
      </c>
      <c r="R383" s="194">
        <v>70.900000000000006</v>
      </c>
      <c r="S383" s="179">
        <v>623</v>
      </c>
      <c r="T383" s="178">
        <v>472</v>
      </c>
      <c r="U383" s="194">
        <v>75.8</v>
      </c>
      <c r="V383" s="179">
        <v>1060</v>
      </c>
      <c r="W383" s="178">
        <v>749</v>
      </c>
      <c r="X383" s="194">
        <v>70.7</v>
      </c>
      <c r="Y383" s="179">
        <v>833</v>
      </c>
      <c r="Z383" s="178">
        <v>615</v>
      </c>
      <c r="AA383" s="194">
        <v>73.8</v>
      </c>
      <c r="AB383" s="179">
        <v>902</v>
      </c>
      <c r="AC383" s="178">
        <v>668</v>
      </c>
      <c r="AD383" s="194">
        <v>74.099999999999994</v>
      </c>
      <c r="AE383" s="179">
        <v>712</v>
      </c>
      <c r="AF383" s="178">
        <v>536</v>
      </c>
      <c r="AG383" s="194">
        <v>75.3</v>
      </c>
    </row>
    <row r="384" spans="1:33">
      <c r="A384" s="363" t="s">
        <v>11</v>
      </c>
      <c r="B384" s="441" t="s">
        <v>54</v>
      </c>
      <c r="C384" s="58" t="s">
        <v>55</v>
      </c>
      <c r="D384" s="169">
        <v>18</v>
      </c>
      <c r="E384" s="168">
        <v>8</v>
      </c>
      <c r="F384" s="192">
        <v>44.4</v>
      </c>
      <c r="G384" s="169">
        <v>18</v>
      </c>
      <c r="H384" s="168">
        <v>8</v>
      </c>
      <c r="I384" s="192">
        <v>44.4</v>
      </c>
      <c r="J384" s="169">
        <v>18</v>
      </c>
      <c r="K384" s="168">
        <v>11</v>
      </c>
      <c r="L384" s="192">
        <v>61.1</v>
      </c>
      <c r="M384" s="169">
        <v>17</v>
      </c>
      <c r="N384" s="168">
        <v>11</v>
      </c>
      <c r="O384" s="192">
        <v>64.7</v>
      </c>
      <c r="P384" s="169">
        <v>13</v>
      </c>
      <c r="Q384" s="168">
        <v>7</v>
      </c>
      <c r="R384" s="192">
        <v>53.8</v>
      </c>
      <c r="S384" s="169">
        <v>12</v>
      </c>
      <c r="T384" s="168">
        <v>7</v>
      </c>
      <c r="U384" s="192">
        <v>58.3</v>
      </c>
      <c r="V384" s="169">
        <v>12</v>
      </c>
      <c r="W384" s="168">
        <v>9</v>
      </c>
      <c r="X384" s="192">
        <v>75</v>
      </c>
      <c r="Y384" s="169">
        <v>12</v>
      </c>
      <c r="Z384" s="168">
        <v>9</v>
      </c>
      <c r="AA384" s="192">
        <v>75</v>
      </c>
      <c r="AB384" s="169">
        <v>9</v>
      </c>
      <c r="AC384" s="168">
        <v>6</v>
      </c>
      <c r="AD384" s="192">
        <v>66.7</v>
      </c>
      <c r="AE384" s="169">
        <v>9</v>
      </c>
      <c r="AF384" s="168">
        <v>6</v>
      </c>
      <c r="AG384" s="192">
        <v>66.7</v>
      </c>
    </row>
    <row r="385" spans="1:33">
      <c r="A385" s="104"/>
      <c r="B385" s="441"/>
      <c r="C385" s="58" t="s">
        <v>56</v>
      </c>
      <c r="D385" s="169">
        <v>21</v>
      </c>
      <c r="E385" s="168">
        <v>12</v>
      </c>
      <c r="F385" s="192">
        <v>57.1</v>
      </c>
      <c r="G385" s="169">
        <v>20</v>
      </c>
      <c r="H385" s="168">
        <v>12</v>
      </c>
      <c r="I385" s="192">
        <v>60</v>
      </c>
      <c r="J385" s="169">
        <v>71</v>
      </c>
      <c r="K385" s="168">
        <v>35</v>
      </c>
      <c r="L385" s="192">
        <v>49.3</v>
      </c>
      <c r="M385" s="169">
        <v>61</v>
      </c>
      <c r="N385" s="168">
        <v>31</v>
      </c>
      <c r="O385" s="192">
        <v>50.8</v>
      </c>
      <c r="P385" s="169">
        <v>103</v>
      </c>
      <c r="Q385" s="168">
        <v>66</v>
      </c>
      <c r="R385" s="192">
        <v>64.099999999999994</v>
      </c>
      <c r="S385" s="169">
        <v>95</v>
      </c>
      <c r="T385" s="168">
        <v>64</v>
      </c>
      <c r="U385" s="192">
        <v>67.400000000000006</v>
      </c>
      <c r="V385" s="169">
        <v>82</v>
      </c>
      <c r="W385" s="168">
        <v>41</v>
      </c>
      <c r="X385" s="192">
        <v>50</v>
      </c>
      <c r="Y385" s="169">
        <v>73</v>
      </c>
      <c r="Z385" s="168">
        <v>40</v>
      </c>
      <c r="AA385" s="192">
        <v>54.8</v>
      </c>
      <c r="AB385" s="169">
        <v>76</v>
      </c>
      <c r="AC385" s="168">
        <v>42</v>
      </c>
      <c r="AD385" s="192">
        <v>55.3</v>
      </c>
      <c r="AE385" s="169">
        <v>64</v>
      </c>
      <c r="AF385" s="168">
        <v>37</v>
      </c>
      <c r="AG385" s="192">
        <v>57.8</v>
      </c>
    </row>
    <row r="386" spans="1:33">
      <c r="A386" s="104"/>
      <c r="B386" s="441"/>
      <c r="C386" s="58" t="s">
        <v>36</v>
      </c>
      <c r="D386" s="169">
        <v>39</v>
      </c>
      <c r="E386" s="168">
        <v>20</v>
      </c>
      <c r="F386" s="192">
        <v>51.3</v>
      </c>
      <c r="G386" s="169">
        <v>35</v>
      </c>
      <c r="H386" s="168">
        <v>20</v>
      </c>
      <c r="I386" s="192">
        <v>57.1</v>
      </c>
      <c r="J386" s="169">
        <v>89</v>
      </c>
      <c r="K386" s="168">
        <v>46</v>
      </c>
      <c r="L386" s="192">
        <v>51.7</v>
      </c>
      <c r="M386" s="169">
        <v>78</v>
      </c>
      <c r="N386" s="168">
        <v>42</v>
      </c>
      <c r="O386" s="192">
        <v>53.8</v>
      </c>
      <c r="P386" s="169">
        <v>116</v>
      </c>
      <c r="Q386" s="168">
        <v>73</v>
      </c>
      <c r="R386" s="192">
        <v>62.9</v>
      </c>
      <c r="S386" s="169">
        <v>106</v>
      </c>
      <c r="T386" s="168">
        <v>71</v>
      </c>
      <c r="U386" s="192">
        <v>67</v>
      </c>
      <c r="V386" s="169">
        <v>94</v>
      </c>
      <c r="W386" s="168">
        <v>50</v>
      </c>
      <c r="X386" s="192">
        <v>53.2</v>
      </c>
      <c r="Y386" s="169">
        <v>85</v>
      </c>
      <c r="Z386" s="168">
        <v>49</v>
      </c>
      <c r="AA386" s="192">
        <v>57.6</v>
      </c>
      <c r="AB386" s="169">
        <v>85</v>
      </c>
      <c r="AC386" s="168">
        <v>48</v>
      </c>
      <c r="AD386" s="192">
        <v>56.5</v>
      </c>
      <c r="AE386" s="169">
        <v>73</v>
      </c>
      <c r="AF386" s="168">
        <v>43</v>
      </c>
      <c r="AG386" s="192">
        <v>58.9</v>
      </c>
    </row>
    <row r="387" spans="1:33">
      <c r="A387" s="104"/>
      <c r="B387" s="445" t="s">
        <v>57</v>
      </c>
      <c r="C387" s="440" t="s">
        <v>57</v>
      </c>
      <c r="D387" s="179">
        <v>5</v>
      </c>
      <c r="E387" s="178">
        <v>2</v>
      </c>
      <c r="F387" s="194">
        <v>40</v>
      </c>
      <c r="G387" s="179">
        <v>5</v>
      </c>
      <c r="H387" s="178">
        <v>2</v>
      </c>
      <c r="I387" s="194">
        <v>40</v>
      </c>
      <c r="J387" s="179">
        <v>3</v>
      </c>
      <c r="K387" s="178">
        <v>0</v>
      </c>
      <c r="L387" s="194">
        <v>0</v>
      </c>
      <c r="M387" s="179">
        <v>3</v>
      </c>
      <c r="N387" s="178">
        <v>0</v>
      </c>
      <c r="O387" s="194">
        <v>0</v>
      </c>
      <c r="P387" s="179">
        <v>9</v>
      </c>
      <c r="Q387" s="178">
        <v>5</v>
      </c>
      <c r="R387" s="194">
        <v>55.6</v>
      </c>
      <c r="S387" s="179">
        <v>9</v>
      </c>
      <c r="T387" s="178">
        <v>5</v>
      </c>
      <c r="U387" s="194">
        <v>55.6</v>
      </c>
      <c r="V387" s="179">
        <v>1</v>
      </c>
      <c r="W387" s="178">
        <v>1</v>
      </c>
      <c r="X387" s="194">
        <v>100</v>
      </c>
      <c r="Y387" s="179">
        <v>1</v>
      </c>
      <c r="Z387" s="178">
        <v>1</v>
      </c>
      <c r="AA387" s="194">
        <v>100</v>
      </c>
      <c r="AB387" s="179">
        <v>12</v>
      </c>
      <c r="AC387" s="178">
        <v>6</v>
      </c>
      <c r="AD387" s="194">
        <v>50</v>
      </c>
      <c r="AE387" s="179">
        <v>11</v>
      </c>
      <c r="AF387" s="178">
        <v>6</v>
      </c>
      <c r="AG387" s="194">
        <v>54.5</v>
      </c>
    </row>
    <row r="388" spans="1:33">
      <c r="A388" s="104"/>
      <c r="B388" s="441" t="s">
        <v>36</v>
      </c>
      <c r="C388" s="58"/>
      <c r="D388" s="169">
        <v>44</v>
      </c>
      <c r="E388" s="168">
        <v>22</v>
      </c>
      <c r="F388" s="192">
        <v>50</v>
      </c>
      <c r="G388" s="169">
        <v>39</v>
      </c>
      <c r="H388" s="168">
        <v>22</v>
      </c>
      <c r="I388" s="192">
        <v>56.4</v>
      </c>
      <c r="J388" s="169">
        <v>92</v>
      </c>
      <c r="K388" s="168">
        <v>46</v>
      </c>
      <c r="L388" s="192">
        <v>50</v>
      </c>
      <c r="M388" s="169">
        <v>80</v>
      </c>
      <c r="N388" s="168">
        <v>42</v>
      </c>
      <c r="O388" s="192">
        <v>52.5</v>
      </c>
      <c r="P388" s="169">
        <v>125</v>
      </c>
      <c r="Q388" s="168">
        <v>78</v>
      </c>
      <c r="R388" s="192">
        <v>62.4</v>
      </c>
      <c r="S388" s="169">
        <v>113</v>
      </c>
      <c r="T388" s="168">
        <v>76</v>
      </c>
      <c r="U388" s="192">
        <v>67.3</v>
      </c>
      <c r="V388" s="169">
        <v>95</v>
      </c>
      <c r="W388" s="168">
        <v>51</v>
      </c>
      <c r="X388" s="192">
        <v>53.7</v>
      </c>
      <c r="Y388" s="169">
        <v>86</v>
      </c>
      <c r="Z388" s="168">
        <v>50</v>
      </c>
      <c r="AA388" s="192">
        <v>58.1</v>
      </c>
      <c r="AB388" s="169">
        <v>97</v>
      </c>
      <c r="AC388" s="168">
        <v>54</v>
      </c>
      <c r="AD388" s="192">
        <v>55.7</v>
      </c>
      <c r="AE388" s="169">
        <v>83</v>
      </c>
      <c r="AF388" s="168">
        <v>49</v>
      </c>
      <c r="AG388" s="192">
        <v>59</v>
      </c>
    </row>
    <row r="389" spans="1:33" ht="26.25">
      <c r="A389" s="447" t="s">
        <v>12</v>
      </c>
      <c r="B389" s="445"/>
      <c r="C389" s="440"/>
      <c r="D389" s="179">
        <v>1456</v>
      </c>
      <c r="E389" s="178">
        <v>975</v>
      </c>
      <c r="F389" s="194">
        <v>67</v>
      </c>
      <c r="G389" s="179">
        <v>923</v>
      </c>
      <c r="H389" s="178">
        <v>653</v>
      </c>
      <c r="I389" s="194">
        <v>70.7</v>
      </c>
      <c r="J389" s="179">
        <v>1630</v>
      </c>
      <c r="K389" s="178">
        <v>972</v>
      </c>
      <c r="L389" s="194">
        <v>59.6</v>
      </c>
      <c r="M389" s="179">
        <v>1040</v>
      </c>
      <c r="N389" s="178">
        <v>713</v>
      </c>
      <c r="O389" s="194">
        <v>68.599999999999994</v>
      </c>
      <c r="P389" s="179">
        <v>1622</v>
      </c>
      <c r="Q389" s="178">
        <v>986</v>
      </c>
      <c r="R389" s="194">
        <v>60.8</v>
      </c>
      <c r="S389" s="179">
        <v>1004</v>
      </c>
      <c r="T389" s="178">
        <v>707</v>
      </c>
      <c r="U389" s="194">
        <v>70.400000000000006</v>
      </c>
      <c r="V389" s="179">
        <v>1516</v>
      </c>
      <c r="W389" s="178">
        <v>896</v>
      </c>
      <c r="X389" s="194">
        <v>59.1</v>
      </c>
      <c r="Y389" s="179">
        <v>979</v>
      </c>
      <c r="Z389" s="178">
        <v>651</v>
      </c>
      <c r="AA389" s="194">
        <v>66.5</v>
      </c>
      <c r="AB389" s="179">
        <v>1442</v>
      </c>
      <c r="AC389" s="178">
        <v>918</v>
      </c>
      <c r="AD389" s="194">
        <v>63.7</v>
      </c>
      <c r="AE389" s="179">
        <v>961</v>
      </c>
      <c r="AF389" s="178">
        <v>677</v>
      </c>
      <c r="AG389" s="194">
        <v>70.400000000000006</v>
      </c>
    </row>
    <row r="390" spans="1:33">
      <c r="A390" s="104" t="s">
        <v>13</v>
      </c>
      <c r="B390" s="441" t="s">
        <v>183</v>
      </c>
      <c r="C390" s="58" t="s">
        <v>58</v>
      </c>
      <c r="D390" s="169">
        <v>94</v>
      </c>
      <c r="E390" s="168">
        <v>44</v>
      </c>
      <c r="F390" s="192">
        <v>46.8</v>
      </c>
      <c r="G390" s="169">
        <v>73</v>
      </c>
      <c r="H390" s="168">
        <v>38</v>
      </c>
      <c r="I390" s="192">
        <v>52.1</v>
      </c>
      <c r="J390" s="169">
        <v>112</v>
      </c>
      <c r="K390" s="168">
        <v>54</v>
      </c>
      <c r="L390" s="192">
        <v>48.2</v>
      </c>
      <c r="M390" s="169">
        <v>80</v>
      </c>
      <c r="N390" s="168">
        <v>47</v>
      </c>
      <c r="O390" s="192">
        <v>58.8</v>
      </c>
      <c r="P390" s="169">
        <v>114</v>
      </c>
      <c r="Q390" s="168">
        <v>64</v>
      </c>
      <c r="R390" s="192">
        <v>56.1</v>
      </c>
      <c r="S390" s="169">
        <v>98</v>
      </c>
      <c r="T390" s="168">
        <v>56</v>
      </c>
      <c r="U390" s="192">
        <v>57.1</v>
      </c>
      <c r="V390" s="169">
        <v>127</v>
      </c>
      <c r="W390" s="168">
        <v>62</v>
      </c>
      <c r="X390" s="192">
        <v>48.8</v>
      </c>
      <c r="Y390" s="169">
        <v>108</v>
      </c>
      <c r="Z390" s="168">
        <v>57</v>
      </c>
      <c r="AA390" s="192">
        <v>52.8</v>
      </c>
      <c r="AB390" s="169">
        <v>124</v>
      </c>
      <c r="AC390" s="168">
        <v>57</v>
      </c>
      <c r="AD390" s="192">
        <v>46</v>
      </c>
      <c r="AE390" s="169">
        <v>105</v>
      </c>
      <c r="AF390" s="168">
        <v>54</v>
      </c>
      <c r="AG390" s="192">
        <v>51.4</v>
      </c>
    </row>
    <row r="391" spans="1:33">
      <c r="A391" s="104"/>
      <c r="B391" s="441"/>
      <c r="C391" s="58" t="s">
        <v>59</v>
      </c>
      <c r="D391" s="169">
        <v>693</v>
      </c>
      <c r="E391" s="168">
        <v>473</v>
      </c>
      <c r="F391" s="192">
        <v>68.3</v>
      </c>
      <c r="G391" s="169">
        <v>525</v>
      </c>
      <c r="H391" s="168">
        <v>374</v>
      </c>
      <c r="I391" s="192">
        <v>71.2</v>
      </c>
      <c r="J391" s="169">
        <v>776</v>
      </c>
      <c r="K391" s="168">
        <v>536</v>
      </c>
      <c r="L391" s="192">
        <v>69.099999999999994</v>
      </c>
      <c r="M391" s="169">
        <v>625</v>
      </c>
      <c r="N391" s="168">
        <v>456</v>
      </c>
      <c r="O391" s="192">
        <v>73</v>
      </c>
      <c r="P391" s="169">
        <v>835</v>
      </c>
      <c r="Q391" s="168">
        <v>606</v>
      </c>
      <c r="R391" s="192">
        <v>72.599999999999994</v>
      </c>
      <c r="S391" s="169">
        <v>646</v>
      </c>
      <c r="T391" s="168">
        <v>490</v>
      </c>
      <c r="U391" s="192">
        <v>75.900000000000006</v>
      </c>
      <c r="V391" s="169">
        <v>880</v>
      </c>
      <c r="W391" s="168">
        <v>593</v>
      </c>
      <c r="X391" s="192">
        <v>67.400000000000006</v>
      </c>
      <c r="Y391" s="169">
        <v>646</v>
      </c>
      <c r="Z391" s="168">
        <v>472</v>
      </c>
      <c r="AA391" s="192">
        <v>73.099999999999994</v>
      </c>
      <c r="AB391" s="169">
        <v>857</v>
      </c>
      <c r="AC391" s="168">
        <v>561</v>
      </c>
      <c r="AD391" s="192">
        <v>65.5</v>
      </c>
      <c r="AE391" s="169">
        <v>650</v>
      </c>
      <c r="AF391" s="168">
        <v>454</v>
      </c>
      <c r="AG391" s="192">
        <v>69.8</v>
      </c>
    </row>
    <row r="392" spans="1:33">
      <c r="A392" s="104"/>
      <c r="B392" s="443"/>
      <c r="C392" s="444" t="s">
        <v>36</v>
      </c>
      <c r="D392" s="170">
        <v>787</v>
      </c>
      <c r="E392" s="171">
        <v>517</v>
      </c>
      <c r="F392" s="193">
        <v>65.7</v>
      </c>
      <c r="G392" s="170">
        <v>560</v>
      </c>
      <c r="H392" s="171">
        <v>404</v>
      </c>
      <c r="I392" s="193">
        <v>72.099999999999994</v>
      </c>
      <c r="J392" s="170">
        <v>888</v>
      </c>
      <c r="K392" s="171">
        <v>590</v>
      </c>
      <c r="L392" s="193">
        <v>66.400000000000006</v>
      </c>
      <c r="M392" s="170">
        <v>667</v>
      </c>
      <c r="N392" s="171">
        <v>494</v>
      </c>
      <c r="O392" s="193">
        <v>74.099999999999994</v>
      </c>
      <c r="P392" s="170">
        <v>949</v>
      </c>
      <c r="Q392" s="171">
        <v>670</v>
      </c>
      <c r="R392" s="193">
        <v>70.599999999999994</v>
      </c>
      <c r="S392" s="170">
        <v>700</v>
      </c>
      <c r="T392" s="171">
        <v>535</v>
      </c>
      <c r="U392" s="193">
        <v>76.400000000000006</v>
      </c>
      <c r="V392" s="170">
        <v>1007</v>
      </c>
      <c r="W392" s="171">
        <v>655</v>
      </c>
      <c r="X392" s="193">
        <v>65</v>
      </c>
      <c r="Y392" s="170">
        <v>698</v>
      </c>
      <c r="Z392" s="171">
        <v>516</v>
      </c>
      <c r="AA392" s="193">
        <v>73.900000000000006</v>
      </c>
      <c r="AB392" s="170">
        <v>981</v>
      </c>
      <c r="AC392" s="171">
        <v>618</v>
      </c>
      <c r="AD392" s="193">
        <v>63</v>
      </c>
      <c r="AE392" s="170">
        <v>703</v>
      </c>
      <c r="AF392" s="171">
        <v>496</v>
      </c>
      <c r="AG392" s="193">
        <v>70.599999999999994</v>
      </c>
    </row>
    <row r="393" spans="1:33">
      <c r="A393" s="104"/>
      <c r="B393" s="441" t="s">
        <v>60</v>
      </c>
      <c r="C393" s="58" t="s">
        <v>61</v>
      </c>
      <c r="D393" s="169">
        <v>175</v>
      </c>
      <c r="E393" s="168">
        <v>109</v>
      </c>
      <c r="F393" s="192">
        <v>62.3</v>
      </c>
      <c r="G393" s="169">
        <v>155</v>
      </c>
      <c r="H393" s="168">
        <v>105</v>
      </c>
      <c r="I393" s="192">
        <v>67.7</v>
      </c>
      <c r="J393" s="169">
        <v>162</v>
      </c>
      <c r="K393" s="168">
        <v>103</v>
      </c>
      <c r="L393" s="192">
        <v>63.6</v>
      </c>
      <c r="M393" s="169">
        <v>142</v>
      </c>
      <c r="N393" s="168">
        <v>90</v>
      </c>
      <c r="O393" s="192">
        <v>63.4</v>
      </c>
      <c r="P393" s="169">
        <v>122</v>
      </c>
      <c r="Q393" s="168">
        <v>85</v>
      </c>
      <c r="R393" s="192">
        <v>69.7</v>
      </c>
      <c r="S393" s="169">
        <v>109</v>
      </c>
      <c r="T393" s="168">
        <v>76</v>
      </c>
      <c r="U393" s="192">
        <v>69.7</v>
      </c>
      <c r="V393" s="169">
        <v>141</v>
      </c>
      <c r="W393" s="168">
        <v>100</v>
      </c>
      <c r="X393" s="192">
        <v>70.900000000000006</v>
      </c>
      <c r="Y393" s="169">
        <v>130</v>
      </c>
      <c r="Z393" s="168">
        <v>93</v>
      </c>
      <c r="AA393" s="192">
        <v>71.5</v>
      </c>
      <c r="AB393" s="169">
        <v>108</v>
      </c>
      <c r="AC393" s="168">
        <v>70</v>
      </c>
      <c r="AD393" s="192">
        <v>64.8</v>
      </c>
      <c r="AE393" s="169">
        <v>105</v>
      </c>
      <c r="AF393" s="168">
        <v>69</v>
      </c>
      <c r="AG393" s="192">
        <v>65.7</v>
      </c>
    </row>
    <row r="394" spans="1:33">
      <c r="A394" s="104"/>
      <c r="B394" s="441"/>
      <c r="C394" s="58" t="s">
        <v>62</v>
      </c>
      <c r="D394" s="169">
        <v>0</v>
      </c>
      <c r="E394" s="168">
        <v>0</v>
      </c>
      <c r="F394" s="192">
        <v>0</v>
      </c>
      <c r="G394" s="169">
        <v>0</v>
      </c>
      <c r="H394" s="168">
        <v>0</v>
      </c>
      <c r="I394" s="192">
        <v>0</v>
      </c>
      <c r="J394" s="169">
        <v>2</v>
      </c>
      <c r="K394" s="168">
        <v>2</v>
      </c>
      <c r="L394" s="192">
        <v>100</v>
      </c>
      <c r="M394" s="169">
        <v>1</v>
      </c>
      <c r="N394" s="168">
        <v>1</v>
      </c>
      <c r="O394" s="192">
        <v>100</v>
      </c>
      <c r="P394" s="169">
        <v>0</v>
      </c>
      <c r="Q394" s="168">
        <v>0</v>
      </c>
      <c r="R394" s="192">
        <v>0</v>
      </c>
      <c r="S394" s="169">
        <v>0</v>
      </c>
      <c r="T394" s="168">
        <v>0</v>
      </c>
      <c r="U394" s="192">
        <v>0</v>
      </c>
      <c r="V394" s="169">
        <v>0</v>
      </c>
      <c r="W394" s="168">
        <v>0</v>
      </c>
      <c r="X394" s="192">
        <v>0</v>
      </c>
      <c r="Y394" s="169">
        <v>0</v>
      </c>
      <c r="Z394" s="168">
        <v>0</v>
      </c>
      <c r="AA394" s="192">
        <v>0</v>
      </c>
      <c r="AB394" s="169">
        <v>0</v>
      </c>
      <c r="AC394" s="168">
        <v>0</v>
      </c>
      <c r="AD394" s="192">
        <v>0</v>
      </c>
      <c r="AE394" s="169">
        <v>0</v>
      </c>
      <c r="AF394" s="168">
        <v>0</v>
      </c>
      <c r="AG394" s="192">
        <v>0</v>
      </c>
    </row>
    <row r="395" spans="1:33">
      <c r="A395" s="104"/>
      <c r="B395" s="441"/>
      <c r="C395" s="58" t="s">
        <v>63</v>
      </c>
      <c r="D395" s="169">
        <v>1975</v>
      </c>
      <c r="E395" s="168">
        <v>1783</v>
      </c>
      <c r="F395" s="192">
        <v>90.3</v>
      </c>
      <c r="G395" s="169">
        <v>1334</v>
      </c>
      <c r="H395" s="168">
        <v>1233</v>
      </c>
      <c r="I395" s="192">
        <v>92.4</v>
      </c>
      <c r="J395" s="169">
        <v>2305</v>
      </c>
      <c r="K395" s="168">
        <v>2092</v>
      </c>
      <c r="L395" s="192">
        <v>90.8</v>
      </c>
      <c r="M395" s="169">
        <v>1536</v>
      </c>
      <c r="N395" s="168">
        <v>1426</v>
      </c>
      <c r="O395" s="192">
        <v>92.8</v>
      </c>
      <c r="P395" s="169">
        <v>2347</v>
      </c>
      <c r="Q395" s="168">
        <v>2176</v>
      </c>
      <c r="R395" s="192">
        <v>92.7</v>
      </c>
      <c r="S395" s="169">
        <v>1569</v>
      </c>
      <c r="T395" s="168">
        <v>1479</v>
      </c>
      <c r="U395" s="192">
        <v>94.3</v>
      </c>
      <c r="V395" s="169">
        <v>2184</v>
      </c>
      <c r="W395" s="168">
        <v>1975</v>
      </c>
      <c r="X395" s="192">
        <v>90.4</v>
      </c>
      <c r="Y395" s="169">
        <v>1457</v>
      </c>
      <c r="Z395" s="168">
        <v>1355</v>
      </c>
      <c r="AA395" s="192">
        <v>93</v>
      </c>
      <c r="AB395" s="169">
        <v>2004</v>
      </c>
      <c r="AC395" s="168">
        <v>1787</v>
      </c>
      <c r="AD395" s="192">
        <v>89.2</v>
      </c>
      <c r="AE395" s="169">
        <v>1314</v>
      </c>
      <c r="AF395" s="168">
        <v>1222</v>
      </c>
      <c r="AG395" s="192">
        <v>93</v>
      </c>
    </row>
    <row r="396" spans="1:33">
      <c r="A396" s="104"/>
      <c r="B396" s="441"/>
      <c r="C396" s="58" t="s">
        <v>292</v>
      </c>
      <c r="D396" s="169">
        <v>2225</v>
      </c>
      <c r="E396" s="168">
        <v>1730</v>
      </c>
      <c r="F396" s="192">
        <v>77.8</v>
      </c>
      <c r="G396" s="169">
        <v>1600</v>
      </c>
      <c r="H396" s="168">
        <v>1293</v>
      </c>
      <c r="I396" s="192">
        <v>80.8</v>
      </c>
      <c r="J396" s="169">
        <v>2703</v>
      </c>
      <c r="K396" s="168">
        <v>2073</v>
      </c>
      <c r="L396" s="192">
        <v>76.7</v>
      </c>
      <c r="M396" s="169">
        <v>1820</v>
      </c>
      <c r="N396" s="168">
        <v>1491</v>
      </c>
      <c r="O396" s="192">
        <v>81.900000000000006</v>
      </c>
      <c r="P396" s="169">
        <v>2714</v>
      </c>
      <c r="Q396" s="168">
        <v>2218</v>
      </c>
      <c r="R396" s="192">
        <v>81.7</v>
      </c>
      <c r="S396" s="169">
        <v>1826</v>
      </c>
      <c r="T396" s="168">
        <v>1533</v>
      </c>
      <c r="U396" s="192">
        <v>84</v>
      </c>
      <c r="V396" s="169">
        <v>2531</v>
      </c>
      <c r="W396" s="168">
        <v>2021</v>
      </c>
      <c r="X396" s="192">
        <v>79.8</v>
      </c>
      <c r="Y396" s="169">
        <v>1803</v>
      </c>
      <c r="Z396" s="168">
        <v>1492</v>
      </c>
      <c r="AA396" s="192">
        <v>82.8</v>
      </c>
      <c r="AB396" s="169">
        <v>2495</v>
      </c>
      <c r="AC396" s="168">
        <v>1969</v>
      </c>
      <c r="AD396" s="192">
        <v>78.900000000000006</v>
      </c>
      <c r="AE396" s="169">
        <v>1708</v>
      </c>
      <c r="AF396" s="168">
        <v>1394</v>
      </c>
      <c r="AG396" s="192">
        <v>81.599999999999994</v>
      </c>
    </row>
    <row r="397" spans="1:33">
      <c r="A397" s="104"/>
      <c r="B397" s="443"/>
      <c r="C397" s="444" t="s">
        <v>36</v>
      </c>
      <c r="D397" s="170">
        <v>4375</v>
      </c>
      <c r="E397" s="171">
        <v>3622</v>
      </c>
      <c r="F397" s="193">
        <v>82.8</v>
      </c>
      <c r="G397" s="170">
        <v>2849</v>
      </c>
      <c r="H397" s="171">
        <v>2436</v>
      </c>
      <c r="I397" s="193">
        <v>85.5</v>
      </c>
      <c r="J397" s="170">
        <v>5172</v>
      </c>
      <c r="K397" s="171">
        <v>4270</v>
      </c>
      <c r="L397" s="193">
        <v>82.6</v>
      </c>
      <c r="M397" s="170">
        <v>3202</v>
      </c>
      <c r="N397" s="171">
        <v>2768</v>
      </c>
      <c r="O397" s="193">
        <v>86.4</v>
      </c>
      <c r="P397" s="170">
        <v>5183</v>
      </c>
      <c r="Q397" s="171">
        <v>4479</v>
      </c>
      <c r="R397" s="193">
        <v>86.4</v>
      </c>
      <c r="S397" s="170">
        <v>3194</v>
      </c>
      <c r="T397" s="171">
        <v>2816</v>
      </c>
      <c r="U397" s="193">
        <v>88.2</v>
      </c>
      <c r="V397" s="170">
        <v>4856</v>
      </c>
      <c r="W397" s="171">
        <v>4096</v>
      </c>
      <c r="X397" s="193">
        <v>84.3</v>
      </c>
      <c r="Y397" s="170">
        <v>3129</v>
      </c>
      <c r="Z397" s="171">
        <v>2727</v>
      </c>
      <c r="AA397" s="193">
        <v>87.2</v>
      </c>
      <c r="AB397" s="170">
        <v>4607</v>
      </c>
      <c r="AC397" s="171">
        <v>3826</v>
      </c>
      <c r="AD397" s="193">
        <v>83</v>
      </c>
      <c r="AE397" s="170">
        <v>2904</v>
      </c>
      <c r="AF397" s="171">
        <v>2500</v>
      </c>
      <c r="AG397" s="193">
        <v>86.1</v>
      </c>
    </row>
    <row r="398" spans="1:33">
      <c r="A398" s="104"/>
      <c r="B398" s="441" t="s">
        <v>64</v>
      </c>
      <c r="C398" s="58" t="s">
        <v>64</v>
      </c>
      <c r="D398" s="169">
        <v>3013</v>
      </c>
      <c r="E398" s="168">
        <v>2077</v>
      </c>
      <c r="F398" s="192">
        <v>68.900000000000006</v>
      </c>
      <c r="G398" s="169">
        <v>1982</v>
      </c>
      <c r="H398" s="168">
        <v>1559</v>
      </c>
      <c r="I398" s="192">
        <v>78.7</v>
      </c>
      <c r="J398" s="169">
        <v>3494</v>
      </c>
      <c r="K398" s="168">
        <v>2364</v>
      </c>
      <c r="L398" s="192">
        <v>67.7</v>
      </c>
      <c r="M398" s="169">
        <v>2129</v>
      </c>
      <c r="N398" s="168">
        <v>1703</v>
      </c>
      <c r="O398" s="192">
        <v>80</v>
      </c>
      <c r="P398" s="169">
        <v>3394</v>
      </c>
      <c r="Q398" s="168">
        <v>2462</v>
      </c>
      <c r="R398" s="192">
        <v>72.5</v>
      </c>
      <c r="S398" s="169">
        <v>2300</v>
      </c>
      <c r="T398" s="168">
        <v>1911</v>
      </c>
      <c r="U398" s="192">
        <v>83.1</v>
      </c>
      <c r="V398" s="169">
        <v>3276</v>
      </c>
      <c r="W398" s="168">
        <v>2243</v>
      </c>
      <c r="X398" s="192">
        <v>68.5</v>
      </c>
      <c r="Y398" s="169">
        <v>2257</v>
      </c>
      <c r="Z398" s="168">
        <v>1785</v>
      </c>
      <c r="AA398" s="192">
        <v>79.099999999999994</v>
      </c>
      <c r="AB398" s="169">
        <v>3106</v>
      </c>
      <c r="AC398" s="168">
        <v>2100</v>
      </c>
      <c r="AD398" s="192">
        <v>67.599999999999994</v>
      </c>
      <c r="AE398" s="169">
        <v>2082</v>
      </c>
      <c r="AF398" s="168">
        <v>1671</v>
      </c>
      <c r="AG398" s="192">
        <v>80.3</v>
      </c>
    </row>
    <row r="399" spans="1:33">
      <c r="A399" s="446"/>
      <c r="B399" s="445" t="s">
        <v>36</v>
      </c>
      <c r="C399" s="440"/>
      <c r="D399" s="179">
        <v>8175</v>
      </c>
      <c r="E399" s="178">
        <v>6216</v>
      </c>
      <c r="F399" s="194">
        <v>76</v>
      </c>
      <c r="G399" s="179">
        <v>4589</v>
      </c>
      <c r="H399" s="178">
        <v>3852</v>
      </c>
      <c r="I399" s="194">
        <v>83.9</v>
      </c>
      <c r="J399" s="179">
        <v>9554</v>
      </c>
      <c r="K399" s="178">
        <v>7224</v>
      </c>
      <c r="L399" s="194">
        <v>75.599999999999994</v>
      </c>
      <c r="M399" s="179">
        <v>5096</v>
      </c>
      <c r="N399" s="178">
        <v>4342</v>
      </c>
      <c r="O399" s="194">
        <v>85.2</v>
      </c>
      <c r="P399" s="179">
        <v>9526</v>
      </c>
      <c r="Q399" s="178">
        <v>7611</v>
      </c>
      <c r="R399" s="194">
        <v>79.900000000000006</v>
      </c>
      <c r="S399" s="179">
        <v>5182</v>
      </c>
      <c r="T399" s="178">
        <v>4481</v>
      </c>
      <c r="U399" s="194">
        <v>86.5</v>
      </c>
      <c r="V399" s="179">
        <v>9139</v>
      </c>
      <c r="W399" s="178">
        <v>6994</v>
      </c>
      <c r="X399" s="194">
        <v>76.5</v>
      </c>
      <c r="Y399" s="179">
        <v>5248</v>
      </c>
      <c r="Z399" s="178">
        <v>4453</v>
      </c>
      <c r="AA399" s="194">
        <v>84.9</v>
      </c>
      <c r="AB399" s="179">
        <v>8694</v>
      </c>
      <c r="AC399" s="178">
        <v>6544</v>
      </c>
      <c r="AD399" s="194">
        <v>75.3</v>
      </c>
      <c r="AE399" s="179">
        <v>4868</v>
      </c>
      <c r="AF399" s="178">
        <v>4110</v>
      </c>
      <c r="AG399" s="194">
        <v>84.4</v>
      </c>
    </row>
    <row r="400" spans="1:33">
      <c r="A400" s="104" t="s">
        <v>14</v>
      </c>
      <c r="B400" s="445" t="s">
        <v>66</v>
      </c>
      <c r="C400" s="440" t="s">
        <v>66</v>
      </c>
      <c r="D400" s="179">
        <v>3800</v>
      </c>
      <c r="E400" s="178">
        <v>2773</v>
      </c>
      <c r="F400" s="194">
        <v>73</v>
      </c>
      <c r="G400" s="179">
        <v>990</v>
      </c>
      <c r="H400" s="178">
        <v>842</v>
      </c>
      <c r="I400" s="194">
        <v>85.1</v>
      </c>
      <c r="J400" s="179">
        <v>3675</v>
      </c>
      <c r="K400" s="178">
        <v>2574</v>
      </c>
      <c r="L400" s="194">
        <v>70</v>
      </c>
      <c r="M400" s="179">
        <v>1017</v>
      </c>
      <c r="N400" s="178">
        <v>870</v>
      </c>
      <c r="O400" s="194">
        <v>85.5</v>
      </c>
      <c r="P400" s="179">
        <v>3409</v>
      </c>
      <c r="Q400" s="178">
        <v>2588</v>
      </c>
      <c r="R400" s="194">
        <v>75.900000000000006</v>
      </c>
      <c r="S400" s="179">
        <v>1091</v>
      </c>
      <c r="T400" s="178">
        <v>955</v>
      </c>
      <c r="U400" s="194">
        <v>87.5</v>
      </c>
      <c r="V400" s="179">
        <v>3310</v>
      </c>
      <c r="W400" s="178">
        <v>2438</v>
      </c>
      <c r="X400" s="194">
        <v>73.7</v>
      </c>
      <c r="Y400" s="179">
        <v>1051</v>
      </c>
      <c r="Z400" s="178">
        <v>885</v>
      </c>
      <c r="AA400" s="194">
        <v>84.2</v>
      </c>
      <c r="AB400" s="179">
        <v>3289</v>
      </c>
      <c r="AC400" s="178">
        <v>2246</v>
      </c>
      <c r="AD400" s="194">
        <v>68.3</v>
      </c>
      <c r="AE400" s="179">
        <v>975</v>
      </c>
      <c r="AF400" s="178">
        <v>808</v>
      </c>
      <c r="AG400" s="194">
        <v>82.9</v>
      </c>
    </row>
    <row r="401" spans="1:33">
      <c r="A401" s="104"/>
      <c r="B401" s="441" t="s">
        <v>67</v>
      </c>
      <c r="C401" s="58" t="s">
        <v>68</v>
      </c>
      <c r="D401" s="169">
        <v>26</v>
      </c>
      <c r="E401" s="168">
        <v>17</v>
      </c>
      <c r="F401" s="192">
        <v>65.400000000000006</v>
      </c>
      <c r="G401" s="169">
        <v>18</v>
      </c>
      <c r="H401" s="168">
        <v>12</v>
      </c>
      <c r="I401" s="192">
        <v>66.7</v>
      </c>
      <c r="J401" s="169">
        <v>47</v>
      </c>
      <c r="K401" s="168">
        <v>32</v>
      </c>
      <c r="L401" s="192">
        <v>68.099999999999994</v>
      </c>
      <c r="M401" s="169">
        <v>23</v>
      </c>
      <c r="N401" s="168">
        <v>19</v>
      </c>
      <c r="O401" s="192">
        <v>82.6</v>
      </c>
      <c r="P401" s="169">
        <v>33</v>
      </c>
      <c r="Q401" s="168">
        <v>28</v>
      </c>
      <c r="R401" s="192">
        <v>84.8</v>
      </c>
      <c r="S401" s="169">
        <v>24</v>
      </c>
      <c r="T401" s="168">
        <v>20</v>
      </c>
      <c r="U401" s="192">
        <v>83.3</v>
      </c>
      <c r="V401" s="169">
        <v>28</v>
      </c>
      <c r="W401" s="168">
        <v>24</v>
      </c>
      <c r="X401" s="192">
        <v>85.7</v>
      </c>
      <c r="Y401" s="169">
        <v>22</v>
      </c>
      <c r="Z401" s="168">
        <v>18</v>
      </c>
      <c r="AA401" s="192">
        <v>81.8</v>
      </c>
      <c r="AB401" s="169">
        <v>48</v>
      </c>
      <c r="AC401" s="168">
        <v>32</v>
      </c>
      <c r="AD401" s="192">
        <v>66.7</v>
      </c>
      <c r="AE401" s="169">
        <v>29</v>
      </c>
      <c r="AF401" s="168">
        <v>26</v>
      </c>
      <c r="AG401" s="192">
        <v>89.7</v>
      </c>
    </row>
    <row r="402" spans="1:33">
      <c r="A402" s="104"/>
      <c r="B402" s="441"/>
      <c r="C402" s="58" t="s">
        <v>69</v>
      </c>
      <c r="D402" s="169">
        <v>10</v>
      </c>
      <c r="E402" s="168">
        <v>9</v>
      </c>
      <c r="F402" s="192">
        <v>90</v>
      </c>
      <c r="G402" s="169">
        <v>7</v>
      </c>
      <c r="H402" s="168">
        <v>6</v>
      </c>
      <c r="I402" s="192">
        <v>85.7</v>
      </c>
      <c r="J402" s="169">
        <v>45</v>
      </c>
      <c r="K402" s="168">
        <v>22</v>
      </c>
      <c r="L402" s="192">
        <v>48.9</v>
      </c>
      <c r="M402" s="169">
        <v>19</v>
      </c>
      <c r="N402" s="168">
        <v>15</v>
      </c>
      <c r="O402" s="192">
        <v>78.900000000000006</v>
      </c>
      <c r="P402" s="169">
        <v>11</v>
      </c>
      <c r="Q402" s="168">
        <v>8</v>
      </c>
      <c r="R402" s="192">
        <v>72.7</v>
      </c>
      <c r="S402" s="169">
        <v>9</v>
      </c>
      <c r="T402" s="168">
        <v>6</v>
      </c>
      <c r="U402" s="192">
        <v>66.7</v>
      </c>
      <c r="V402" s="169">
        <v>12</v>
      </c>
      <c r="W402" s="168">
        <v>4</v>
      </c>
      <c r="X402" s="192">
        <v>33.299999999999997</v>
      </c>
      <c r="Y402" s="169">
        <v>10</v>
      </c>
      <c r="Z402" s="168">
        <v>4</v>
      </c>
      <c r="AA402" s="192">
        <v>40</v>
      </c>
      <c r="AB402" s="169">
        <v>22</v>
      </c>
      <c r="AC402" s="168">
        <v>16</v>
      </c>
      <c r="AD402" s="192">
        <v>72.7</v>
      </c>
      <c r="AE402" s="169">
        <v>17</v>
      </c>
      <c r="AF402" s="168">
        <v>14</v>
      </c>
      <c r="AG402" s="192">
        <v>82.4</v>
      </c>
    </row>
    <row r="403" spans="1:33" ht="26.25">
      <c r="A403" s="104"/>
      <c r="B403" s="441"/>
      <c r="C403" s="58" t="s">
        <v>70</v>
      </c>
      <c r="D403" s="169">
        <v>2</v>
      </c>
      <c r="E403" s="168">
        <v>2</v>
      </c>
      <c r="F403" s="192">
        <v>100</v>
      </c>
      <c r="G403" s="169">
        <v>2</v>
      </c>
      <c r="H403" s="168">
        <v>2</v>
      </c>
      <c r="I403" s="192">
        <v>100</v>
      </c>
      <c r="J403" s="169">
        <v>5</v>
      </c>
      <c r="K403" s="168">
        <v>3</v>
      </c>
      <c r="L403" s="192">
        <v>60</v>
      </c>
      <c r="M403" s="169">
        <v>4</v>
      </c>
      <c r="N403" s="168">
        <v>2</v>
      </c>
      <c r="O403" s="192">
        <v>50</v>
      </c>
      <c r="P403" s="169">
        <v>3</v>
      </c>
      <c r="Q403" s="168">
        <v>3</v>
      </c>
      <c r="R403" s="192">
        <v>100</v>
      </c>
      <c r="S403" s="169">
        <v>3</v>
      </c>
      <c r="T403" s="168">
        <v>3</v>
      </c>
      <c r="U403" s="192">
        <v>100</v>
      </c>
      <c r="V403" s="169">
        <v>7</v>
      </c>
      <c r="W403" s="168">
        <v>1</v>
      </c>
      <c r="X403" s="192">
        <v>14.3</v>
      </c>
      <c r="Y403" s="169">
        <v>3</v>
      </c>
      <c r="Z403" s="168">
        <v>1</v>
      </c>
      <c r="AA403" s="192">
        <v>33.299999999999997</v>
      </c>
      <c r="AB403" s="169">
        <v>3</v>
      </c>
      <c r="AC403" s="168">
        <v>1</v>
      </c>
      <c r="AD403" s="192">
        <v>33.299999999999997</v>
      </c>
      <c r="AE403" s="169">
        <v>3</v>
      </c>
      <c r="AF403" s="168">
        <v>1</v>
      </c>
      <c r="AG403" s="192">
        <v>33.299999999999997</v>
      </c>
    </row>
    <row r="404" spans="1:33">
      <c r="A404" s="104"/>
      <c r="B404" s="443"/>
      <c r="C404" s="444" t="s">
        <v>36</v>
      </c>
      <c r="D404" s="170">
        <v>38</v>
      </c>
      <c r="E404" s="171">
        <v>28</v>
      </c>
      <c r="F404" s="193">
        <v>73.7</v>
      </c>
      <c r="G404" s="170">
        <v>27</v>
      </c>
      <c r="H404" s="171">
        <v>20</v>
      </c>
      <c r="I404" s="193">
        <v>74.099999999999994</v>
      </c>
      <c r="J404" s="170">
        <v>97</v>
      </c>
      <c r="K404" s="171">
        <v>57</v>
      </c>
      <c r="L404" s="193">
        <v>58.8</v>
      </c>
      <c r="M404" s="170">
        <v>45</v>
      </c>
      <c r="N404" s="171">
        <v>36</v>
      </c>
      <c r="O404" s="193">
        <v>80</v>
      </c>
      <c r="P404" s="170">
        <v>47</v>
      </c>
      <c r="Q404" s="171">
        <v>39</v>
      </c>
      <c r="R404" s="193">
        <v>83</v>
      </c>
      <c r="S404" s="170">
        <v>35</v>
      </c>
      <c r="T404" s="171">
        <v>28</v>
      </c>
      <c r="U404" s="193">
        <v>80</v>
      </c>
      <c r="V404" s="170">
        <v>47</v>
      </c>
      <c r="W404" s="171">
        <v>29</v>
      </c>
      <c r="X404" s="193">
        <v>61.7</v>
      </c>
      <c r="Y404" s="170">
        <v>32</v>
      </c>
      <c r="Z404" s="171">
        <v>22</v>
      </c>
      <c r="AA404" s="193">
        <v>68.8</v>
      </c>
      <c r="AB404" s="170">
        <v>73</v>
      </c>
      <c r="AC404" s="171">
        <v>49</v>
      </c>
      <c r="AD404" s="193">
        <v>67.099999999999994</v>
      </c>
      <c r="AE404" s="170">
        <v>47</v>
      </c>
      <c r="AF404" s="171">
        <v>40</v>
      </c>
      <c r="AG404" s="193">
        <v>85.1</v>
      </c>
    </row>
    <row r="405" spans="1:33">
      <c r="A405" s="104"/>
      <c r="B405" s="441" t="s">
        <v>184</v>
      </c>
      <c r="C405" s="58" t="s">
        <v>72</v>
      </c>
      <c r="D405" s="169">
        <v>13</v>
      </c>
      <c r="E405" s="168">
        <v>8</v>
      </c>
      <c r="F405" s="192">
        <v>61.5</v>
      </c>
      <c r="G405" s="169">
        <v>10</v>
      </c>
      <c r="H405" s="168">
        <v>7</v>
      </c>
      <c r="I405" s="192">
        <v>70</v>
      </c>
      <c r="J405" s="169">
        <v>7</v>
      </c>
      <c r="K405" s="168">
        <v>6</v>
      </c>
      <c r="L405" s="192">
        <v>85.7</v>
      </c>
      <c r="M405" s="169">
        <v>6</v>
      </c>
      <c r="N405" s="168">
        <v>5</v>
      </c>
      <c r="O405" s="192">
        <v>83.3</v>
      </c>
      <c r="P405" s="169">
        <v>17</v>
      </c>
      <c r="Q405" s="168">
        <v>11</v>
      </c>
      <c r="R405" s="192">
        <v>64.7</v>
      </c>
      <c r="S405" s="169">
        <v>12</v>
      </c>
      <c r="T405" s="168">
        <v>8</v>
      </c>
      <c r="U405" s="192">
        <v>66.7</v>
      </c>
      <c r="V405" s="169">
        <v>5</v>
      </c>
      <c r="W405" s="168">
        <v>5</v>
      </c>
      <c r="X405" s="192">
        <v>100</v>
      </c>
      <c r="Y405" s="169">
        <v>5</v>
      </c>
      <c r="Z405" s="168">
        <v>5</v>
      </c>
      <c r="AA405" s="192">
        <v>100</v>
      </c>
      <c r="AB405" s="169">
        <v>10</v>
      </c>
      <c r="AC405" s="168">
        <v>6</v>
      </c>
      <c r="AD405" s="192">
        <v>60</v>
      </c>
      <c r="AE405" s="169">
        <v>8</v>
      </c>
      <c r="AF405" s="168">
        <v>6</v>
      </c>
      <c r="AG405" s="192">
        <v>75</v>
      </c>
    </row>
    <row r="406" spans="1:33">
      <c r="A406" s="104"/>
      <c r="B406" s="441" t="s">
        <v>174</v>
      </c>
      <c r="C406" s="58" t="s">
        <v>74</v>
      </c>
      <c r="D406" s="169">
        <v>47</v>
      </c>
      <c r="E406" s="168">
        <v>39</v>
      </c>
      <c r="F406" s="192">
        <v>83</v>
      </c>
      <c r="G406" s="169">
        <v>37</v>
      </c>
      <c r="H406" s="168">
        <v>30</v>
      </c>
      <c r="I406" s="192">
        <v>81.099999999999994</v>
      </c>
      <c r="J406" s="169">
        <v>43</v>
      </c>
      <c r="K406" s="168">
        <v>37</v>
      </c>
      <c r="L406" s="192">
        <v>86</v>
      </c>
      <c r="M406" s="169">
        <v>28</v>
      </c>
      <c r="N406" s="168">
        <v>26</v>
      </c>
      <c r="O406" s="192">
        <v>92.9</v>
      </c>
      <c r="P406" s="169">
        <v>39</v>
      </c>
      <c r="Q406" s="168">
        <v>28</v>
      </c>
      <c r="R406" s="192">
        <v>71.8</v>
      </c>
      <c r="S406" s="169">
        <v>21</v>
      </c>
      <c r="T406" s="168">
        <v>16</v>
      </c>
      <c r="U406" s="192">
        <v>76.2</v>
      </c>
      <c r="V406" s="169">
        <v>49</v>
      </c>
      <c r="W406" s="168">
        <v>34</v>
      </c>
      <c r="X406" s="192">
        <v>69.400000000000006</v>
      </c>
      <c r="Y406" s="169">
        <v>25</v>
      </c>
      <c r="Z406" s="168">
        <v>18</v>
      </c>
      <c r="AA406" s="192">
        <v>72</v>
      </c>
      <c r="AB406" s="169">
        <v>24</v>
      </c>
      <c r="AC406" s="168">
        <v>18</v>
      </c>
      <c r="AD406" s="192">
        <v>75</v>
      </c>
      <c r="AE406" s="169">
        <v>12</v>
      </c>
      <c r="AF406" s="168">
        <v>9</v>
      </c>
      <c r="AG406" s="192">
        <v>75</v>
      </c>
    </row>
    <row r="407" spans="1:33">
      <c r="A407" s="104"/>
      <c r="B407" s="441"/>
      <c r="C407" s="58" t="s">
        <v>293</v>
      </c>
      <c r="D407" s="169">
        <v>228</v>
      </c>
      <c r="E407" s="168">
        <v>181</v>
      </c>
      <c r="F407" s="192">
        <v>79.400000000000006</v>
      </c>
      <c r="G407" s="169">
        <v>164</v>
      </c>
      <c r="H407" s="168">
        <v>139</v>
      </c>
      <c r="I407" s="192">
        <v>84.8</v>
      </c>
      <c r="J407" s="169">
        <v>172</v>
      </c>
      <c r="K407" s="168">
        <v>141</v>
      </c>
      <c r="L407" s="192">
        <v>82</v>
      </c>
      <c r="M407" s="169">
        <v>136</v>
      </c>
      <c r="N407" s="168">
        <v>120</v>
      </c>
      <c r="O407" s="192">
        <v>88.2</v>
      </c>
      <c r="P407" s="169">
        <v>154</v>
      </c>
      <c r="Q407" s="168">
        <v>137</v>
      </c>
      <c r="R407" s="192">
        <v>89</v>
      </c>
      <c r="S407" s="169">
        <v>126</v>
      </c>
      <c r="T407" s="168">
        <v>113</v>
      </c>
      <c r="U407" s="192">
        <v>89.7</v>
      </c>
      <c r="V407" s="169">
        <v>145</v>
      </c>
      <c r="W407" s="168">
        <v>115</v>
      </c>
      <c r="X407" s="192">
        <v>79.3</v>
      </c>
      <c r="Y407" s="169">
        <v>126</v>
      </c>
      <c r="Z407" s="168">
        <v>105</v>
      </c>
      <c r="AA407" s="192">
        <v>83.3</v>
      </c>
      <c r="AB407" s="169">
        <v>172</v>
      </c>
      <c r="AC407" s="168">
        <v>127</v>
      </c>
      <c r="AD407" s="192">
        <v>73.8</v>
      </c>
      <c r="AE407" s="169">
        <v>135</v>
      </c>
      <c r="AF407" s="168">
        <v>112</v>
      </c>
      <c r="AG407" s="192">
        <v>83</v>
      </c>
    </row>
    <row r="408" spans="1:33">
      <c r="A408" s="104"/>
      <c r="B408" s="441"/>
      <c r="C408" s="58" t="s">
        <v>36</v>
      </c>
      <c r="D408" s="169">
        <v>275</v>
      </c>
      <c r="E408" s="168">
        <v>220</v>
      </c>
      <c r="F408" s="192">
        <v>80</v>
      </c>
      <c r="G408" s="169">
        <v>200</v>
      </c>
      <c r="H408" s="168">
        <v>168</v>
      </c>
      <c r="I408" s="192">
        <v>84</v>
      </c>
      <c r="J408" s="169">
        <v>215</v>
      </c>
      <c r="K408" s="168">
        <v>178</v>
      </c>
      <c r="L408" s="192">
        <v>82.8</v>
      </c>
      <c r="M408" s="169">
        <v>162</v>
      </c>
      <c r="N408" s="168">
        <v>144</v>
      </c>
      <c r="O408" s="192">
        <v>88.9</v>
      </c>
      <c r="P408" s="169">
        <v>193</v>
      </c>
      <c r="Q408" s="168">
        <v>165</v>
      </c>
      <c r="R408" s="192">
        <v>85.5</v>
      </c>
      <c r="S408" s="169">
        <v>147</v>
      </c>
      <c r="T408" s="168">
        <v>129</v>
      </c>
      <c r="U408" s="192">
        <v>87.8</v>
      </c>
      <c r="V408" s="169">
        <v>194</v>
      </c>
      <c r="W408" s="168">
        <v>149</v>
      </c>
      <c r="X408" s="192">
        <v>76.8</v>
      </c>
      <c r="Y408" s="169">
        <v>150</v>
      </c>
      <c r="Z408" s="168">
        <v>122</v>
      </c>
      <c r="AA408" s="192">
        <v>81.3</v>
      </c>
      <c r="AB408" s="169">
        <v>196</v>
      </c>
      <c r="AC408" s="168">
        <v>145</v>
      </c>
      <c r="AD408" s="192">
        <v>74</v>
      </c>
      <c r="AE408" s="169">
        <v>147</v>
      </c>
      <c r="AF408" s="168">
        <v>121</v>
      </c>
      <c r="AG408" s="192">
        <v>82.3</v>
      </c>
    </row>
    <row r="409" spans="1:33">
      <c r="A409" s="104"/>
      <c r="B409" s="445" t="s">
        <v>36</v>
      </c>
      <c r="C409" s="440"/>
      <c r="D409" s="179">
        <v>4126</v>
      </c>
      <c r="E409" s="178">
        <v>3029</v>
      </c>
      <c r="F409" s="194">
        <v>73.400000000000006</v>
      </c>
      <c r="G409" s="179">
        <v>1185</v>
      </c>
      <c r="H409" s="178">
        <v>1006</v>
      </c>
      <c r="I409" s="194">
        <v>84.9</v>
      </c>
      <c r="J409" s="179">
        <v>3994</v>
      </c>
      <c r="K409" s="178">
        <v>2815</v>
      </c>
      <c r="L409" s="194">
        <v>70.5</v>
      </c>
      <c r="M409" s="179">
        <v>1180</v>
      </c>
      <c r="N409" s="178">
        <v>1019</v>
      </c>
      <c r="O409" s="194">
        <v>86.4</v>
      </c>
      <c r="P409" s="179">
        <v>3666</v>
      </c>
      <c r="Q409" s="178">
        <v>2803</v>
      </c>
      <c r="R409" s="194">
        <v>76.5</v>
      </c>
      <c r="S409" s="179">
        <v>1243</v>
      </c>
      <c r="T409" s="178">
        <v>1086</v>
      </c>
      <c r="U409" s="194">
        <v>87.4</v>
      </c>
      <c r="V409" s="179">
        <v>3556</v>
      </c>
      <c r="W409" s="178">
        <v>2621</v>
      </c>
      <c r="X409" s="194">
        <v>73.7</v>
      </c>
      <c r="Y409" s="179">
        <v>1213</v>
      </c>
      <c r="Z409" s="178">
        <v>1018</v>
      </c>
      <c r="AA409" s="194">
        <v>83.9</v>
      </c>
      <c r="AB409" s="179">
        <v>3568</v>
      </c>
      <c r="AC409" s="178">
        <v>2446</v>
      </c>
      <c r="AD409" s="194">
        <v>68.599999999999994</v>
      </c>
      <c r="AE409" s="179">
        <v>1138</v>
      </c>
      <c r="AF409" s="178">
        <v>948</v>
      </c>
      <c r="AG409" s="194">
        <v>83.3</v>
      </c>
    </row>
    <row r="410" spans="1:33">
      <c r="A410" s="363" t="s">
        <v>15</v>
      </c>
      <c r="B410" s="441" t="s">
        <v>75</v>
      </c>
      <c r="C410" s="58" t="s">
        <v>76</v>
      </c>
      <c r="D410" s="169">
        <v>0</v>
      </c>
      <c r="E410" s="168">
        <v>0</v>
      </c>
      <c r="F410" s="192">
        <v>0</v>
      </c>
      <c r="G410" s="169">
        <v>0</v>
      </c>
      <c r="H410" s="168">
        <v>0</v>
      </c>
      <c r="I410" s="192">
        <v>0</v>
      </c>
      <c r="J410" s="169">
        <v>0</v>
      </c>
      <c r="K410" s="168">
        <v>0</v>
      </c>
      <c r="L410" s="192">
        <v>0</v>
      </c>
      <c r="M410" s="169">
        <v>0</v>
      </c>
      <c r="N410" s="168">
        <v>0</v>
      </c>
      <c r="O410" s="192">
        <v>0</v>
      </c>
      <c r="P410" s="169">
        <v>0</v>
      </c>
      <c r="Q410" s="168">
        <v>0</v>
      </c>
      <c r="R410" s="192">
        <v>0</v>
      </c>
      <c r="S410" s="169">
        <v>0</v>
      </c>
      <c r="T410" s="168">
        <v>0</v>
      </c>
      <c r="U410" s="192">
        <v>0</v>
      </c>
      <c r="V410" s="169">
        <v>3</v>
      </c>
      <c r="W410" s="168">
        <v>2</v>
      </c>
      <c r="X410" s="192">
        <v>66.7</v>
      </c>
      <c r="Y410" s="169">
        <v>2</v>
      </c>
      <c r="Z410" s="168">
        <v>2</v>
      </c>
      <c r="AA410" s="192">
        <v>100</v>
      </c>
      <c r="AB410" s="169">
        <v>1</v>
      </c>
      <c r="AC410" s="168">
        <v>1</v>
      </c>
      <c r="AD410" s="192">
        <v>100</v>
      </c>
      <c r="AE410" s="169">
        <v>1</v>
      </c>
      <c r="AF410" s="168">
        <v>1</v>
      </c>
      <c r="AG410" s="192">
        <v>100</v>
      </c>
    </row>
    <row r="411" spans="1:33" ht="26.25">
      <c r="A411" s="104"/>
      <c r="B411" s="442" t="s">
        <v>77</v>
      </c>
      <c r="C411" s="429" t="s">
        <v>78</v>
      </c>
      <c r="D411" s="172">
        <v>0</v>
      </c>
      <c r="E411" s="173">
        <v>0</v>
      </c>
      <c r="F411" s="191">
        <v>0</v>
      </c>
      <c r="G411" s="172">
        <v>0</v>
      </c>
      <c r="H411" s="173">
        <v>0</v>
      </c>
      <c r="I411" s="191">
        <v>0</v>
      </c>
      <c r="J411" s="172">
        <v>0</v>
      </c>
      <c r="K411" s="173">
        <v>0</v>
      </c>
      <c r="L411" s="191">
        <v>0</v>
      </c>
      <c r="M411" s="172">
        <v>0</v>
      </c>
      <c r="N411" s="173">
        <v>0</v>
      </c>
      <c r="O411" s="191">
        <v>0</v>
      </c>
      <c r="P411" s="172">
        <v>0</v>
      </c>
      <c r="Q411" s="173">
        <v>0</v>
      </c>
      <c r="R411" s="191">
        <v>0</v>
      </c>
      <c r="S411" s="172">
        <v>0</v>
      </c>
      <c r="T411" s="173">
        <v>0</v>
      </c>
      <c r="U411" s="191">
        <v>0</v>
      </c>
      <c r="V411" s="172">
        <v>0</v>
      </c>
      <c r="W411" s="173">
        <v>0</v>
      </c>
      <c r="X411" s="191">
        <v>0</v>
      </c>
      <c r="Y411" s="172">
        <v>0</v>
      </c>
      <c r="Z411" s="173">
        <v>0</v>
      </c>
      <c r="AA411" s="191">
        <v>0</v>
      </c>
      <c r="AB411" s="172">
        <v>23</v>
      </c>
      <c r="AC411" s="173">
        <v>16</v>
      </c>
      <c r="AD411" s="191">
        <v>69.599999999999994</v>
      </c>
      <c r="AE411" s="172">
        <v>16</v>
      </c>
      <c r="AF411" s="173">
        <v>13</v>
      </c>
      <c r="AG411" s="191">
        <v>81.3</v>
      </c>
    </row>
    <row r="412" spans="1:33" ht="26.25">
      <c r="A412" s="104"/>
      <c r="B412" s="441"/>
      <c r="C412" s="58" t="s">
        <v>79</v>
      </c>
      <c r="D412" s="169">
        <v>567</v>
      </c>
      <c r="E412" s="168">
        <v>244</v>
      </c>
      <c r="F412" s="192">
        <v>43</v>
      </c>
      <c r="G412" s="169">
        <v>267</v>
      </c>
      <c r="H412" s="168">
        <v>173</v>
      </c>
      <c r="I412" s="192">
        <v>64.8</v>
      </c>
      <c r="J412" s="169">
        <v>512</v>
      </c>
      <c r="K412" s="168">
        <v>301</v>
      </c>
      <c r="L412" s="192">
        <v>58.8</v>
      </c>
      <c r="M412" s="169">
        <v>333</v>
      </c>
      <c r="N412" s="168">
        <v>239</v>
      </c>
      <c r="O412" s="192">
        <v>71.8</v>
      </c>
      <c r="P412" s="169">
        <v>662</v>
      </c>
      <c r="Q412" s="168">
        <v>416</v>
      </c>
      <c r="R412" s="192">
        <v>62.8</v>
      </c>
      <c r="S412" s="169">
        <v>413</v>
      </c>
      <c r="T412" s="168">
        <v>291</v>
      </c>
      <c r="U412" s="192">
        <v>70.5</v>
      </c>
      <c r="V412" s="169">
        <v>917</v>
      </c>
      <c r="W412" s="168">
        <v>481</v>
      </c>
      <c r="X412" s="192">
        <v>52.5</v>
      </c>
      <c r="Y412" s="169">
        <v>491</v>
      </c>
      <c r="Z412" s="168">
        <v>347</v>
      </c>
      <c r="AA412" s="192">
        <v>70.7</v>
      </c>
      <c r="AB412" s="169">
        <v>1033</v>
      </c>
      <c r="AC412" s="168">
        <v>415</v>
      </c>
      <c r="AD412" s="192">
        <v>40.200000000000003</v>
      </c>
      <c r="AE412" s="169">
        <v>394</v>
      </c>
      <c r="AF412" s="168">
        <v>267</v>
      </c>
      <c r="AG412" s="192">
        <v>67.8</v>
      </c>
    </row>
    <row r="413" spans="1:33">
      <c r="A413" s="104"/>
      <c r="B413" s="443"/>
      <c r="C413" s="444" t="s">
        <v>36</v>
      </c>
      <c r="D413" s="170">
        <v>567</v>
      </c>
      <c r="E413" s="171">
        <v>244</v>
      </c>
      <c r="F413" s="193">
        <v>43</v>
      </c>
      <c r="G413" s="170">
        <v>267</v>
      </c>
      <c r="H413" s="171">
        <v>173</v>
      </c>
      <c r="I413" s="193">
        <v>64.8</v>
      </c>
      <c r="J413" s="170">
        <v>512</v>
      </c>
      <c r="K413" s="171">
        <v>301</v>
      </c>
      <c r="L413" s="193">
        <v>58.8</v>
      </c>
      <c r="M413" s="170">
        <v>333</v>
      </c>
      <c r="N413" s="171">
        <v>239</v>
      </c>
      <c r="O413" s="193">
        <v>71.8</v>
      </c>
      <c r="P413" s="170">
        <v>662</v>
      </c>
      <c r="Q413" s="171">
        <v>416</v>
      </c>
      <c r="R413" s="193">
        <v>62.8</v>
      </c>
      <c r="S413" s="170">
        <v>413</v>
      </c>
      <c r="T413" s="171">
        <v>291</v>
      </c>
      <c r="U413" s="193">
        <v>70.5</v>
      </c>
      <c r="V413" s="170">
        <v>917</v>
      </c>
      <c r="W413" s="171">
        <v>481</v>
      </c>
      <c r="X413" s="193">
        <v>52.5</v>
      </c>
      <c r="Y413" s="170">
        <v>491</v>
      </c>
      <c r="Z413" s="171">
        <v>347</v>
      </c>
      <c r="AA413" s="193">
        <v>70.7</v>
      </c>
      <c r="AB413" s="170">
        <v>1056</v>
      </c>
      <c r="AC413" s="171">
        <v>431</v>
      </c>
      <c r="AD413" s="193">
        <v>40.799999999999997</v>
      </c>
      <c r="AE413" s="170">
        <v>395</v>
      </c>
      <c r="AF413" s="171">
        <v>272</v>
      </c>
      <c r="AG413" s="193">
        <v>68.900000000000006</v>
      </c>
    </row>
    <row r="414" spans="1:33">
      <c r="A414" s="104"/>
      <c r="B414" s="441" t="s">
        <v>175</v>
      </c>
      <c r="C414" s="58" t="s">
        <v>80</v>
      </c>
      <c r="D414" s="169">
        <v>0</v>
      </c>
      <c r="E414" s="168">
        <v>0</v>
      </c>
      <c r="F414" s="192">
        <v>0</v>
      </c>
      <c r="G414" s="169">
        <v>0</v>
      </c>
      <c r="H414" s="168">
        <v>0</v>
      </c>
      <c r="I414" s="192">
        <v>0</v>
      </c>
      <c r="J414" s="169">
        <v>0</v>
      </c>
      <c r="K414" s="168">
        <v>0</v>
      </c>
      <c r="L414" s="192">
        <v>0</v>
      </c>
      <c r="M414" s="169">
        <v>0</v>
      </c>
      <c r="N414" s="168">
        <v>0</v>
      </c>
      <c r="O414" s="192">
        <v>0</v>
      </c>
      <c r="P414" s="169">
        <v>1</v>
      </c>
      <c r="Q414" s="168">
        <v>1</v>
      </c>
      <c r="R414" s="192">
        <v>100</v>
      </c>
      <c r="S414" s="169">
        <v>1</v>
      </c>
      <c r="T414" s="168">
        <v>1</v>
      </c>
      <c r="U414" s="192">
        <v>100</v>
      </c>
      <c r="V414" s="169">
        <v>0</v>
      </c>
      <c r="W414" s="168">
        <v>0</v>
      </c>
      <c r="X414" s="192">
        <v>0</v>
      </c>
      <c r="Y414" s="169">
        <v>0</v>
      </c>
      <c r="Z414" s="168">
        <v>0</v>
      </c>
      <c r="AA414" s="192">
        <v>0</v>
      </c>
      <c r="AB414" s="169">
        <v>0</v>
      </c>
      <c r="AC414" s="168">
        <v>0</v>
      </c>
      <c r="AD414" s="192">
        <v>0</v>
      </c>
      <c r="AE414" s="169">
        <v>0</v>
      </c>
      <c r="AF414" s="168">
        <v>0</v>
      </c>
      <c r="AG414" s="192">
        <v>0</v>
      </c>
    </row>
    <row r="415" spans="1:33">
      <c r="A415" s="104"/>
      <c r="B415" s="441"/>
      <c r="C415" s="58" t="s">
        <v>81</v>
      </c>
      <c r="D415" s="169">
        <v>100</v>
      </c>
      <c r="E415" s="168">
        <v>93</v>
      </c>
      <c r="F415" s="192">
        <v>93</v>
      </c>
      <c r="G415" s="169">
        <v>97</v>
      </c>
      <c r="H415" s="168">
        <v>91</v>
      </c>
      <c r="I415" s="192">
        <v>93.8</v>
      </c>
      <c r="J415" s="169">
        <v>117</v>
      </c>
      <c r="K415" s="168">
        <v>111</v>
      </c>
      <c r="L415" s="192">
        <v>94.9</v>
      </c>
      <c r="M415" s="169">
        <v>115</v>
      </c>
      <c r="N415" s="168">
        <v>109</v>
      </c>
      <c r="O415" s="192">
        <v>94.8</v>
      </c>
      <c r="P415" s="169">
        <v>90</v>
      </c>
      <c r="Q415" s="168">
        <v>83</v>
      </c>
      <c r="R415" s="192">
        <v>92.2</v>
      </c>
      <c r="S415" s="169">
        <v>87</v>
      </c>
      <c r="T415" s="168">
        <v>82</v>
      </c>
      <c r="U415" s="192">
        <v>94.3</v>
      </c>
      <c r="V415" s="169">
        <v>117</v>
      </c>
      <c r="W415" s="168">
        <v>106</v>
      </c>
      <c r="X415" s="192">
        <v>90.6</v>
      </c>
      <c r="Y415" s="169">
        <v>114</v>
      </c>
      <c r="Z415" s="168">
        <v>105</v>
      </c>
      <c r="AA415" s="192">
        <v>92.1</v>
      </c>
      <c r="AB415" s="169">
        <v>101</v>
      </c>
      <c r="AC415" s="168">
        <v>93</v>
      </c>
      <c r="AD415" s="192">
        <v>92.1</v>
      </c>
      <c r="AE415" s="169">
        <v>100</v>
      </c>
      <c r="AF415" s="168">
        <v>93</v>
      </c>
      <c r="AG415" s="192">
        <v>93</v>
      </c>
    </row>
    <row r="416" spans="1:33">
      <c r="A416" s="104"/>
      <c r="B416" s="443"/>
      <c r="C416" s="444" t="s">
        <v>36</v>
      </c>
      <c r="D416" s="170">
        <v>100</v>
      </c>
      <c r="E416" s="171">
        <v>93</v>
      </c>
      <c r="F416" s="193">
        <v>93</v>
      </c>
      <c r="G416" s="170">
        <v>97</v>
      </c>
      <c r="H416" s="171">
        <v>91</v>
      </c>
      <c r="I416" s="193">
        <v>93.8</v>
      </c>
      <c r="J416" s="170">
        <v>117</v>
      </c>
      <c r="K416" s="171">
        <v>111</v>
      </c>
      <c r="L416" s="193">
        <v>94.9</v>
      </c>
      <c r="M416" s="170">
        <v>115</v>
      </c>
      <c r="N416" s="171">
        <v>109</v>
      </c>
      <c r="O416" s="193">
        <v>94.8</v>
      </c>
      <c r="P416" s="170">
        <v>91</v>
      </c>
      <c r="Q416" s="171">
        <v>84</v>
      </c>
      <c r="R416" s="193">
        <v>92.3</v>
      </c>
      <c r="S416" s="170">
        <v>87</v>
      </c>
      <c r="T416" s="171">
        <v>82</v>
      </c>
      <c r="U416" s="193">
        <v>94.3</v>
      </c>
      <c r="V416" s="170">
        <v>117</v>
      </c>
      <c r="W416" s="171">
        <v>106</v>
      </c>
      <c r="X416" s="193">
        <v>90.6</v>
      </c>
      <c r="Y416" s="170">
        <v>114</v>
      </c>
      <c r="Z416" s="171">
        <v>105</v>
      </c>
      <c r="AA416" s="193">
        <v>92.1</v>
      </c>
      <c r="AB416" s="170">
        <v>101</v>
      </c>
      <c r="AC416" s="171">
        <v>93</v>
      </c>
      <c r="AD416" s="193">
        <v>92.1</v>
      </c>
      <c r="AE416" s="170">
        <v>100</v>
      </c>
      <c r="AF416" s="171">
        <v>93</v>
      </c>
      <c r="AG416" s="193">
        <v>93</v>
      </c>
    </row>
    <row r="417" spans="1:33">
      <c r="A417" s="104"/>
      <c r="B417" s="441" t="s">
        <v>82</v>
      </c>
      <c r="C417" s="58" t="s">
        <v>83</v>
      </c>
      <c r="D417" s="169">
        <v>4622</v>
      </c>
      <c r="E417" s="168">
        <v>4241</v>
      </c>
      <c r="F417" s="192">
        <v>91.8</v>
      </c>
      <c r="G417" s="169">
        <v>3740</v>
      </c>
      <c r="H417" s="168">
        <v>3496</v>
      </c>
      <c r="I417" s="192">
        <v>93.5</v>
      </c>
      <c r="J417" s="169">
        <v>5208</v>
      </c>
      <c r="K417" s="168">
        <v>4766</v>
      </c>
      <c r="L417" s="192">
        <v>91.5</v>
      </c>
      <c r="M417" s="169">
        <v>4187</v>
      </c>
      <c r="N417" s="168">
        <v>3893</v>
      </c>
      <c r="O417" s="192">
        <v>93</v>
      </c>
      <c r="P417" s="169">
        <v>5595</v>
      </c>
      <c r="Q417" s="168">
        <v>5128</v>
      </c>
      <c r="R417" s="192">
        <v>91.7</v>
      </c>
      <c r="S417" s="169">
        <v>4410</v>
      </c>
      <c r="T417" s="168">
        <v>4107</v>
      </c>
      <c r="U417" s="192">
        <v>93.1</v>
      </c>
      <c r="V417" s="169">
        <v>7035</v>
      </c>
      <c r="W417" s="168">
        <v>6471</v>
      </c>
      <c r="X417" s="192">
        <v>92</v>
      </c>
      <c r="Y417" s="169">
        <v>5548</v>
      </c>
      <c r="Z417" s="168">
        <v>5204</v>
      </c>
      <c r="AA417" s="192">
        <v>93.8</v>
      </c>
      <c r="AB417" s="169">
        <v>5749</v>
      </c>
      <c r="AC417" s="168">
        <v>5253</v>
      </c>
      <c r="AD417" s="192">
        <v>91.4</v>
      </c>
      <c r="AE417" s="169">
        <v>4551</v>
      </c>
      <c r="AF417" s="168">
        <v>4264</v>
      </c>
      <c r="AG417" s="192">
        <v>93.7</v>
      </c>
    </row>
    <row r="418" spans="1:33">
      <c r="A418" s="104"/>
      <c r="B418" s="441"/>
      <c r="C418" s="58" t="s">
        <v>84</v>
      </c>
      <c r="D418" s="169">
        <v>39</v>
      </c>
      <c r="E418" s="168">
        <v>36</v>
      </c>
      <c r="F418" s="192">
        <v>92.3</v>
      </c>
      <c r="G418" s="169">
        <v>39</v>
      </c>
      <c r="H418" s="168">
        <v>36</v>
      </c>
      <c r="I418" s="192">
        <v>92.3</v>
      </c>
      <c r="J418" s="169">
        <v>35</v>
      </c>
      <c r="K418" s="168">
        <v>32</v>
      </c>
      <c r="L418" s="192">
        <v>91.4</v>
      </c>
      <c r="M418" s="169">
        <v>35</v>
      </c>
      <c r="N418" s="168">
        <v>32</v>
      </c>
      <c r="O418" s="192">
        <v>91.4</v>
      </c>
      <c r="P418" s="169">
        <v>27</v>
      </c>
      <c r="Q418" s="168">
        <v>25</v>
      </c>
      <c r="R418" s="192">
        <v>92.6</v>
      </c>
      <c r="S418" s="169">
        <v>27</v>
      </c>
      <c r="T418" s="168">
        <v>25</v>
      </c>
      <c r="U418" s="192">
        <v>92.6</v>
      </c>
      <c r="V418" s="169">
        <v>44</v>
      </c>
      <c r="W418" s="168">
        <v>40</v>
      </c>
      <c r="X418" s="192">
        <v>90.9</v>
      </c>
      <c r="Y418" s="169">
        <v>42</v>
      </c>
      <c r="Z418" s="168">
        <v>38</v>
      </c>
      <c r="AA418" s="192">
        <v>90.5</v>
      </c>
      <c r="AB418" s="169">
        <v>29</v>
      </c>
      <c r="AC418" s="168">
        <v>25</v>
      </c>
      <c r="AD418" s="192">
        <v>86.2</v>
      </c>
      <c r="AE418" s="169">
        <v>29</v>
      </c>
      <c r="AF418" s="168">
        <v>25</v>
      </c>
      <c r="AG418" s="192">
        <v>86.2</v>
      </c>
    </row>
    <row r="419" spans="1:33">
      <c r="A419" s="104"/>
      <c r="B419" s="441"/>
      <c r="C419" s="58" t="s">
        <v>36</v>
      </c>
      <c r="D419" s="169">
        <v>4661</v>
      </c>
      <c r="E419" s="168">
        <v>4277</v>
      </c>
      <c r="F419" s="192">
        <v>91.8</v>
      </c>
      <c r="G419" s="169">
        <v>3760</v>
      </c>
      <c r="H419" s="168">
        <v>3515</v>
      </c>
      <c r="I419" s="192">
        <v>93.5</v>
      </c>
      <c r="J419" s="169">
        <v>5243</v>
      </c>
      <c r="K419" s="168">
        <v>4798</v>
      </c>
      <c r="L419" s="192">
        <v>91.5</v>
      </c>
      <c r="M419" s="169">
        <v>4207</v>
      </c>
      <c r="N419" s="168">
        <v>3911</v>
      </c>
      <c r="O419" s="192">
        <v>93</v>
      </c>
      <c r="P419" s="169">
        <v>5622</v>
      </c>
      <c r="Q419" s="168">
        <v>5153</v>
      </c>
      <c r="R419" s="192">
        <v>91.7</v>
      </c>
      <c r="S419" s="169">
        <v>4420</v>
      </c>
      <c r="T419" s="168">
        <v>4117</v>
      </c>
      <c r="U419" s="192">
        <v>93.1</v>
      </c>
      <c r="V419" s="169">
        <v>7079</v>
      </c>
      <c r="W419" s="168">
        <v>6511</v>
      </c>
      <c r="X419" s="192">
        <v>92</v>
      </c>
      <c r="Y419" s="169">
        <v>5567</v>
      </c>
      <c r="Z419" s="168">
        <v>5223</v>
      </c>
      <c r="AA419" s="192">
        <v>93.8</v>
      </c>
      <c r="AB419" s="169">
        <v>5778</v>
      </c>
      <c r="AC419" s="168">
        <v>5278</v>
      </c>
      <c r="AD419" s="192">
        <v>91.3</v>
      </c>
      <c r="AE419" s="169">
        <v>4566</v>
      </c>
      <c r="AF419" s="168">
        <v>4278</v>
      </c>
      <c r="AG419" s="192">
        <v>93.7</v>
      </c>
    </row>
    <row r="420" spans="1:33">
      <c r="A420" s="104"/>
      <c r="B420" s="445" t="s">
        <v>85</v>
      </c>
      <c r="C420" s="440" t="s">
        <v>294</v>
      </c>
      <c r="D420" s="179">
        <v>192</v>
      </c>
      <c r="E420" s="178">
        <v>173</v>
      </c>
      <c r="F420" s="194">
        <v>90.1</v>
      </c>
      <c r="G420" s="179">
        <v>189</v>
      </c>
      <c r="H420" s="178">
        <v>171</v>
      </c>
      <c r="I420" s="194">
        <v>90.5</v>
      </c>
      <c r="J420" s="179">
        <v>200</v>
      </c>
      <c r="K420" s="178">
        <v>177</v>
      </c>
      <c r="L420" s="194">
        <v>88.5</v>
      </c>
      <c r="M420" s="179">
        <v>191</v>
      </c>
      <c r="N420" s="178">
        <v>169</v>
      </c>
      <c r="O420" s="194">
        <v>88.5</v>
      </c>
      <c r="P420" s="179">
        <v>190</v>
      </c>
      <c r="Q420" s="178">
        <v>175</v>
      </c>
      <c r="R420" s="194">
        <v>92.1</v>
      </c>
      <c r="S420" s="179">
        <v>182</v>
      </c>
      <c r="T420" s="178">
        <v>172</v>
      </c>
      <c r="U420" s="194">
        <v>94.5</v>
      </c>
      <c r="V420" s="179">
        <v>233</v>
      </c>
      <c r="W420" s="178">
        <v>190</v>
      </c>
      <c r="X420" s="194">
        <v>81.5</v>
      </c>
      <c r="Y420" s="179">
        <v>220</v>
      </c>
      <c r="Z420" s="178">
        <v>185</v>
      </c>
      <c r="AA420" s="194">
        <v>84.1</v>
      </c>
      <c r="AB420" s="179">
        <v>201</v>
      </c>
      <c r="AC420" s="178">
        <v>176</v>
      </c>
      <c r="AD420" s="194">
        <v>87.6</v>
      </c>
      <c r="AE420" s="179">
        <v>194</v>
      </c>
      <c r="AF420" s="178">
        <v>173</v>
      </c>
      <c r="AG420" s="194">
        <v>89.2</v>
      </c>
    </row>
    <row r="421" spans="1:33">
      <c r="A421" s="104"/>
      <c r="B421" s="441" t="s">
        <v>36</v>
      </c>
      <c r="C421" s="58"/>
      <c r="D421" s="169">
        <v>5520</v>
      </c>
      <c r="E421" s="168">
        <v>4787</v>
      </c>
      <c r="F421" s="192">
        <v>86.7</v>
      </c>
      <c r="G421" s="169">
        <v>3951</v>
      </c>
      <c r="H421" s="168">
        <v>3730</v>
      </c>
      <c r="I421" s="192">
        <v>94.4</v>
      </c>
      <c r="J421" s="169">
        <v>6072</v>
      </c>
      <c r="K421" s="168">
        <v>5387</v>
      </c>
      <c r="L421" s="192">
        <v>88.7</v>
      </c>
      <c r="M421" s="169">
        <v>4426</v>
      </c>
      <c r="N421" s="168">
        <v>4168</v>
      </c>
      <c r="O421" s="192">
        <v>94.2</v>
      </c>
      <c r="P421" s="169">
        <v>6565</v>
      </c>
      <c r="Q421" s="168">
        <v>5828</v>
      </c>
      <c r="R421" s="192">
        <v>88.8</v>
      </c>
      <c r="S421" s="169">
        <v>4657</v>
      </c>
      <c r="T421" s="168">
        <v>4405</v>
      </c>
      <c r="U421" s="192">
        <v>94.6</v>
      </c>
      <c r="V421" s="169">
        <v>8349</v>
      </c>
      <c r="W421" s="168">
        <v>7290</v>
      </c>
      <c r="X421" s="192">
        <v>87.3</v>
      </c>
      <c r="Y421" s="169">
        <v>5818</v>
      </c>
      <c r="Z421" s="168">
        <v>5509</v>
      </c>
      <c r="AA421" s="192">
        <v>94.7</v>
      </c>
      <c r="AB421" s="169">
        <v>7137</v>
      </c>
      <c r="AC421" s="168">
        <v>5979</v>
      </c>
      <c r="AD421" s="192">
        <v>83.8</v>
      </c>
      <c r="AE421" s="169">
        <v>4810</v>
      </c>
      <c r="AF421" s="168">
        <v>4550</v>
      </c>
      <c r="AG421" s="192">
        <v>94.6</v>
      </c>
    </row>
    <row r="422" spans="1:33" ht="26.25">
      <c r="A422" s="363" t="s">
        <v>16</v>
      </c>
      <c r="B422" s="442" t="s">
        <v>185</v>
      </c>
      <c r="C422" s="429" t="s">
        <v>86</v>
      </c>
      <c r="D422" s="172">
        <v>329</v>
      </c>
      <c r="E422" s="173">
        <v>266</v>
      </c>
      <c r="F422" s="191">
        <v>80.900000000000006</v>
      </c>
      <c r="G422" s="172">
        <v>259</v>
      </c>
      <c r="H422" s="173">
        <v>222</v>
      </c>
      <c r="I422" s="191">
        <v>85.7</v>
      </c>
      <c r="J422" s="172">
        <v>497</v>
      </c>
      <c r="K422" s="173">
        <v>375</v>
      </c>
      <c r="L422" s="191">
        <v>75.5</v>
      </c>
      <c r="M422" s="172">
        <v>367</v>
      </c>
      <c r="N422" s="173">
        <v>311</v>
      </c>
      <c r="O422" s="191">
        <v>84.7</v>
      </c>
      <c r="P422" s="172">
        <v>557</v>
      </c>
      <c r="Q422" s="173">
        <v>426</v>
      </c>
      <c r="R422" s="191">
        <v>76.5</v>
      </c>
      <c r="S422" s="172">
        <v>415</v>
      </c>
      <c r="T422" s="173">
        <v>346</v>
      </c>
      <c r="U422" s="191">
        <v>83.4</v>
      </c>
      <c r="V422" s="172">
        <v>620</v>
      </c>
      <c r="W422" s="173">
        <v>503</v>
      </c>
      <c r="X422" s="191">
        <v>81.099999999999994</v>
      </c>
      <c r="Y422" s="172">
        <v>460</v>
      </c>
      <c r="Z422" s="173">
        <v>398</v>
      </c>
      <c r="AA422" s="191">
        <v>86.5</v>
      </c>
      <c r="AB422" s="172">
        <v>590</v>
      </c>
      <c r="AC422" s="173">
        <v>483</v>
      </c>
      <c r="AD422" s="191">
        <v>81.900000000000006</v>
      </c>
      <c r="AE422" s="172">
        <v>448</v>
      </c>
      <c r="AF422" s="173">
        <v>382</v>
      </c>
      <c r="AG422" s="191">
        <v>85.3</v>
      </c>
    </row>
    <row r="423" spans="1:33">
      <c r="A423" s="104"/>
      <c r="B423" s="441"/>
      <c r="C423" s="58" t="s">
        <v>295</v>
      </c>
      <c r="D423" s="169">
        <v>15</v>
      </c>
      <c r="E423" s="168">
        <v>9</v>
      </c>
      <c r="F423" s="192">
        <v>60</v>
      </c>
      <c r="G423" s="169">
        <v>14</v>
      </c>
      <c r="H423" s="168">
        <v>9</v>
      </c>
      <c r="I423" s="192">
        <v>64.3</v>
      </c>
      <c r="J423" s="169">
        <v>20</v>
      </c>
      <c r="K423" s="168">
        <v>16</v>
      </c>
      <c r="L423" s="192">
        <v>80</v>
      </c>
      <c r="M423" s="169">
        <v>20</v>
      </c>
      <c r="N423" s="168">
        <v>16</v>
      </c>
      <c r="O423" s="192">
        <v>80</v>
      </c>
      <c r="P423" s="169">
        <v>24</v>
      </c>
      <c r="Q423" s="168">
        <v>14</v>
      </c>
      <c r="R423" s="192">
        <v>58.3</v>
      </c>
      <c r="S423" s="169">
        <v>21</v>
      </c>
      <c r="T423" s="168">
        <v>14</v>
      </c>
      <c r="U423" s="192">
        <v>66.7</v>
      </c>
      <c r="V423" s="169">
        <v>31</v>
      </c>
      <c r="W423" s="168">
        <v>19</v>
      </c>
      <c r="X423" s="192">
        <v>61.3</v>
      </c>
      <c r="Y423" s="169">
        <v>24</v>
      </c>
      <c r="Z423" s="168">
        <v>14</v>
      </c>
      <c r="AA423" s="192">
        <v>58.3</v>
      </c>
      <c r="AB423" s="169">
        <v>30</v>
      </c>
      <c r="AC423" s="168">
        <v>18</v>
      </c>
      <c r="AD423" s="192">
        <v>60</v>
      </c>
      <c r="AE423" s="169">
        <v>28</v>
      </c>
      <c r="AF423" s="168">
        <v>17</v>
      </c>
      <c r="AG423" s="192">
        <v>60.7</v>
      </c>
    </row>
    <row r="424" spans="1:33">
      <c r="A424" s="104"/>
      <c r="B424" s="443"/>
      <c r="C424" s="444" t="s">
        <v>36</v>
      </c>
      <c r="D424" s="170">
        <v>344</v>
      </c>
      <c r="E424" s="171">
        <v>275</v>
      </c>
      <c r="F424" s="193">
        <v>79.900000000000006</v>
      </c>
      <c r="G424" s="170">
        <v>260</v>
      </c>
      <c r="H424" s="171">
        <v>222</v>
      </c>
      <c r="I424" s="193">
        <v>85.4</v>
      </c>
      <c r="J424" s="170">
        <v>517</v>
      </c>
      <c r="K424" s="171">
        <v>391</v>
      </c>
      <c r="L424" s="193">
        <v>75.599999999999994</v>
      </c>
      <c r="M424" s="170">
        <v>371</v>
      </c>
      <c r="N424" s="171">
        <v>315</v>
      </c>
      <c r="O424" s="193">
        <v>84.9</v>
      </c>
      <c r="P424" s="170">
        <v>581</v>
      </c>
      <c r="Q424" s="171">
        <v>440</v>
      </c>
      <c r="R424" s="193">
        <v>75.7</v>
      </c>
      <c r="S424" s="170">
        <v>419</v>
      </c>
      <c r="T424" s="171">
        <v>350</v>
      </c>
      <c r="U424" s="193">
        <v>83.5</v>
      </c>
      <c r="V424" s="170">
        <v>651</v>
      </c>
      <c r="W424" s="171">
        <v>522</v>
      </c>
      <c r="X424" s="193">
        <v>80.2</v>
      </c>
      <c r="Y424" s="170">
        <v>465</v>
      </c>
      <c r="Z424" s="171">
        <v>401</v>
      </c>
      <c r="AA424" s="193">
        <v>86.2</v>
      </c>
      <c r="AB424" s="170">
        <v>620</v>
      </c>
      <c r="AC424" s="171">
        <v>501</v>
      </c>
      <c r="AD424" s="193">
        <v>80.8</v>
      </c>
      <c r="AE424" s="170">
        <v>453</v>
      </c>
      <c r="AF424" s="171">
        <v>384</v>
      </c>
      <c r="AG424" s="193">
        <v>84.8</v>
      </c>
    </row>
    <row r="425" spans="1:33" ht="26.25">
      <c r="A425" s="104"/>
      <c r="B425" s="441" t="s">
        <v>186</v>
      </c>
      <c r="C425" s="58" t="s">
        <v>190</v>
      </c>
      <c r="D425" s="169">
        <v>1489</v>
      </c>
      <c r="E425" s="168">
        <v>1265</v>
      </c>
      <c r="F425" s="192">
        <v>85</v>
      </c>
      <c r="G425" s="169">
        <v>1218</v>
      </c>
      <c r="H425" s="168">
        <v>1072</v>
      </c>
      <c r="I425" s="192">
        <v>88</v>
      </c>
      <c r="J425" s="169">
        <v>1612</v>
      </c>
      <c r="K425" s="168">
        <v>1360</v>
      </c>
      <c r="L425" s="192">
        <v>84.4</v>
      </c>
      <c r="M425" s="169">
        <v>1305</v>
      </c>
      <c r="N425" s="168">
        <v>1136</v>
      </c>
      <c r="O425" s="192">
        <v>87</v>
      </c>
      <c r="P425" s="169">
        <v>1944</v>
      </c>
      <c r="Q425" s="168">
        <v>1653</v>
      </c>
      <c r="R425" s="192">
        <v>85</v>
      </c>
      <c r="S425" s="169">
        <v>1543</v>
      </c>
      <c r="T425" s="168">
        <v>1361</v>
      </c>
      <c r="U425" s="192">
        <v>88.2</v>
      </c>
      <c r="V425" s="169">
        <v>2226</v>
      </c>
      <c r="W425" s="168">
        <v>1874</v>
      </c>
      <c r="X425" s="192">
        <v>84.2</v>
      </c>
      <c r="Y425" s="169">
        <v>1750</v>
      </c>
      <c r="Z425" s="168">
        <v>1550</v>
      </c>
      <c r="AA425" s="192">
        <v>88.6</v>
      </c>
      <c r="AB425" s="169">
        <v>1988</v>
      </c>
      <c r="AC425" s="168">
        <v>1629</v>
      </c>
      <c r="AD425" s="192">
        <v>81.900000000000006</v>
      </c>
      <c r="AE425" s="169">
        <v>1540</v>
      </c>
      <c r="AF425" s="168">
        <v>1361</v>
      </c>
      <c r="AG425" s="192">
        <v>88.4</v>
      </c>
    </row>
    <row r="426" spans="1:33">
      <c r="A426" s="104"/>
      <c r="B426" s="441"/>
      <c r="C426" s="58" t="s">
        <v>87</v>
      </c>
      <c r="D426" s="169">
        <v>170</v>
      </c>
      <c r="E426" s="168">
        <v>140</v>
      </c>
      <c r="F426" s="192">
        <v>82.4</v>
      </c>
      <c r="G426" s="169">
        <v>149</v>
      </c>
      <c r="H426" s="168">
        <v>124</v>
      </c>
      <c r="I426" s="192">
        <v>83.2</v>
      </c>
      <c r="J426" s="169">
        <v>195</v>
      </c>
      <c r="K426" s="168">
        <v>149</v>
      </c>
      <c r="L426" s="192">
        <v>76.400000000000006</v>
      </c>
      <c r="M426" s="169">
        <v>163</v>
      </c>
      <c r="N426" s="168">
        <v>135</v>
      </c>
      <c r="O426" s="192">
        <v>82.8</v>
      </c>
      <c r="P426" s="169">
        <v>214</v>
      </c>
      <c r="Q426" s="168">
        <v>162</v>
      </c>
      <c r="R426" s="192">
        <v>75.7</v>
      </c>
      <c r="S426" s="169">
        <v>186</v>
      </c>
      <c r="T426" s="168">
        <v>138</v>
      </c>
      <c r="U426" s="192">
        <v>74.2</v>
      </c>
      <c r="V426" s="169">
        <v>229</v>
      </c>
      <c r="W426" s="168">
        <v>171</v>
      </c>
      <c r="X426" s="192">
        <v>74.7</v>
      </c>
      <c r="Y426" s="169">
        <v>203</v>
      </c>
      <c r="Z426" s="168">
        <v>158</v>
      </c>
      <c r="AA426" s="192">
        <v>77.8</v>
      </c>
      <c r="AB426" s="169">
        <v>211</v>
      </c>
      <c r="AC426" s="168">
        <v>155</v>
      </c>
      <c r="AD426" s="192">
        <v>73.5</v>
      </c>
      <c r="AE426" s="169">
        <v>159</v>
      </c>
      <c r="AF426" s="168">
        <v>126</v>
      </c>
      <c r="AG426" s="192">
        <v>79.2</v>
      </c>
    </row>
    <row r="427" spans="1:33" ht="26.25">
      <c r="A427" s="104"/>
      <c r="B427" s="441"/>
      <c r="C427" s="58" t="s">
        <v>88</v>
      </c>
      <c r="D427" s="169">
        <v>3</v>
      </c>
      <c r="E427" s="168">
        <v>1</v>
      </c>
      <c r="F427" s="192">
        <v>33.299999999999997</v>
      </c>
      <c r="G427" s="169">
        <v>3</v>
      </c>
      <c r="H427" s="168">
        <v>1</v>
      </c>
      <c r="I427" s="192">
        <v>33.299999999999997</v>
      </c>
      <c r="J427" s="169">
        <v>5</v>
      </c>
      <c r="K427" s="168">
        <v>3</v>
      </c>
      <c r="L427" s="192">
        <v>60</v>
      </c>
      <c r="M427" s="169">
        <v>4</v>
      </c>
      <c r="N427" s="168">
        <v>2</v>
      </c>
      <c r="O427" s="192">
        <v>50</v>
      </c>
      <c r="P427" s="169">
        <v>12</v>
      </c>
      <c r="Q427" s="168">
        <v>8</v>
      </c>
      <c r="R427" s="192">
        <v>66.7</v>
      </c>
      <c r="S427" s="169">
        <v>8</v>
      </c>
      <c r="T427" s="168">
        <v>6</v>
      </c>
      <c r="U427" s="192">
        <v>75</v>
      </c>
      <c r="V427" s="169">
        <v>45</v>
      </c>
      <c r="W427" s="168">
        <v>26</v>
      </c>
      <c r="X427" s="192">
        <v>57.8</v>
      </c>
      <c r="Y427" s="169">
        <v>20</v>
      </c>
      <c r="Z427" s="168">
        <v>15</v>
      </c>
      <c r="AA427" s="192">
        <v>75</v>
      </c>
      <c r="AB427" s="169">
        <v>10</v>
      </c>
      <c r="AC427" s="168">
        <v>6</v>
      </c>
      <c r="AD427" s="192">
        <v>60</v>
      </c>
      <c r="AE427" s="169">
        <v>8</v>
      </c>
      <c r="AF427" s="168">
        <v>6</v>
      </c>
      <c r="AG427" s="192">
        <v>75</v>
      </c>
    </row>
    <row r="428" spans="1:33" ht="30" customHeight="1">
      <c r="A428" s="104"/>
      <c r="B428" s="441"/>
      <c r="C428" s="58" t="s">
        <v>296</v>
      </c>
      <c r="D428" s="169">
        <v>12</v>
      </c>
      <c r="E428" s="168">
        <v>8</v>
      </c>
      <c r="F428" s="192">
        <v>66.7</v>
      </c>
      <c r="G428" s="169">
        <v>10</v>
      </c>
      <c r="H428" s="168">
        <v>8</v>
      </c>
      <c r="I428" s="192">
        <v>80</v>
      </c>
      <c r="J428" s="169">
        <v>16</v>
      </c>
      <c r="K428" s="168">
        <v>9</v>
      </c>
      <c r="L428" s="192">
        <v>56.3</v>
      </c>
      <c r="M428" s="169">
        <v>14</v>
      </c>
      <c r="N428" s="168">
        <v>8</v>
      </c>
      <c r="O428" s="192">
        <v>57.1</v>
      </c>
      <c r="P428" s="169">
        <v>30</v>
      </c>
      <c r="Q428" s="168">
        <v>16</v>
      </c>
      <c r="R428" s="192">
        <v>53.3</v>
      </c>
      <c r="S428" s="169">
        <v>22</v>
      </c>
      <c r="T428" s="168">
        <v>13</v>
      </c>
      <c r="U428" s="192">
        <v>59.1</v>
      </c>
      <c r="V428" s="169">
        <v>39</v>
      </c>
      <c r="W428" s="168">
        <v>26</v>
      </c>
      <c r="X428" s="192">
        <v>66.7</v>
      </c>
      <c r="Y428" s="169">
        <v>36</v>
      </c>
      <c r="Z428" s="168">
        <v>25</v>
      </c>
      <c r="AA428" s="192">
        <v>69.400000000000006</v>
      </c>
      <c r="AB428" s="169">
        <v>23</v>
      </c>
      <c r="AC428" s="168">
        <v>18</v>
      </c>
      <c r="AD428" s="192">
        <v>78.3</v>
      </c>
      <c r="AE428" s="169">
        <v>20</v>
      </c>
      <c r="AF428" s="168">
        <v>16</v>
      </c>
      <c r="AG428" s="192">
        <v>80</v>
      </c>
    </row>
    <row r="429" spans="1:33" ht="15" customHeight="1">
      <c r="A429" s="104"/>
      <c r="B429" s="441"/>
      <c r="C429" s="58" t="s">
        <v>36</v>
      </c>
      <c r="D429" s="169">
        <v>1674</v>
      </c>
      <c r="E429" s="168">
        <v>1414</v>
      </c>
      <c r="F429" s="192">
        <v>84.5</v>
      </c>
      <c r="G429" s="169">
        <v>1299</v>
      </c>
      <c r="H429" s="168">
        <v>1145</v>
      </c>
      <c r="I429" s="192">
        <v>88.1</v>
      </c>
      <c r="J429" s="169">
        <v>1828</v>
      </c>
      <c r="K429" s="168">
        <v>1521</v>
      </c>
      <c r="L429" s="192">
        <v>83.2</v>
      </c>
      <c r="M429" s="169">
        <v>1403</v>
      </c>
      <c r="N429" s="168">
        <v>1223</v>
      </c>
      <c r="O429" s="192">
        <v>87.2</v>
      </c>
      <c r="P429" s="169">
        <v>2200</v>
      </c>
      <c r="Q429" s="168">
        <v>1839</v>
      </c>
      <c r="R429" s="192">
        <v>83.6</v>
      </c>
      <c r="S429" s="169">
        <v>1653</v>
      </c>
      <c r="T429" s="168">
        <v>1451</v>
      </c>
      <c r="U429" s="192">
        <v>87.8</v>
      </c>
      <c r="V429" s="169">
        <v>2539</v>
      </c>
      <c r="W429" s="168">
        <v>2097</v>
      </c>
      <c r="X429" s="192">
        <v>82.6</v>
      </c>
      <c r="Y429" s="169">
        <v>1861</v>
      </c>
      <c r="Z429" s="168">
        <v>1651</v>
      </c>
      <c r="AA429" s="192">
        <v>88.7</v>
      </c>
      <c r="AB429" s="169">
        <v>2232</v>
      </c>
      <c r="AC429" s="168">
        <v>1808</v>
      </c>
      <c r="AD429" s="192">
        <v>81</v>
      </c>
      <c r="AE429" s="169">
        <v>1628</v>
      </c>
      <c r="AF429" s="168">
        <v>1438</v>
      </c>
      <c r="AG429" s="192">
        <v>88.3</v>
      </c>
    </row>
    <row r="430" spans="1:33">
      <c r="A430" s="104"/>
      <c r="B430" s="445" t="s">
        <v>36</v>
      </c>
      <c r="C430" s="440"/>
      <c r="D430" s="179">
        <v>2018</v>
      </c>
      <c r="E430" s="178">
        <v>1689</v>
      </c>
      <c r="F430" s="194">
        <v>83.7</v>
      </c>
      <c r="G430" s="179">
        <v>1456</v>
      </c>
      <c r="H430" s="178">
        <v>1289</v>
      </c>
      <c r="I430" s="194">
        <v>88.5</v>
      </c>
      <c r="J430" s="179">
        <v>2345</v>
      </c>
      <c r="K430" s="178">
        <v>1912</v>
      </c>
      <c r="L430" s="194">
        <v>81.5</v>
      </c>
      <c r="M430" s="179">
        <v>1648</v>
      </c>
      <c r="N430" s="178">
        <v>1451</v>
      </c>
      <c r="O430" s="194">
        <v>88</v>
      </c>
      <c r="P430" s="179">
        <v>2781</v>
      </c>
      <c r="Q430" s="178">
        <v>2279</v>
      </c>
      <c r="R430" s="194">
        <v>81.900000000000006</v>
      </c>
      <c r="S430" s="179">
        <v>1913</v>
      </c>
      <c r="T430" s="178">
        <v>1694</v>
      </c>
      <c r="U430" s="194">
        <v>88.6</v>
      </c>
      <c r="V430" s="179">
        <v>3190</v>
      </c>
      <c r="W430" s="178">
        <v>2619</v>
      </c>
      <c r="X430" s="194">
        <v>82.1</v>
      </c>
      <c r="Y430" s="179">
        <v>2142</v>
      </c>
      <c r="Z430" s="178">
        <v>1918</v>
      </c>
      <c r="AA430" s="194">
        <v>89.5</v>
      </c>
      <c r="AB430" s="179">
        <v>2852</v>
      </c>
      <c r="AC430" s="178">
        <v>2309</v>
      </c>
      <c r="AD430" s="194">
        <v>81</v>
      </c>
      <c r="AE430" s="179">
        <v>1922</v>
      </c>
      <c r="AF430" s="178">
        <v>1717</v>
      </c>
      <c r="AG430" s="194">
        <v>89.3</v>
      </c>
    </row>
    <row r="431" spans="1:33">
      <c r="A431" s="363" t="s">
        <v>17</v>
      </c>
      <c r="B431" s="441" t="s">
        <v>89</v>
      </c>
      <c r="C431" s="58" t="s">
        <v>90</v>
      </c>
      <c r="D431" s="169">
        <v>70</v>
      </c>
      <c r="E431" s="168">
        <v>48</v>
      </c>
      <c r="F431" s="192">
        <v>68.599999999999994</v>
      </c>
      <c r="G431" s="169">
        <v>63</v>
      </c>
      <c r="H431" s="168">
        <v>45</v>
      </c>
      <c r="I431" s="192">
        <v>71.400000000000006</v>
      </c>
      <c r="J431" s="169">
        <v>73</v>
      </c>
      <c r="K431" s="168">
        <v>38</v>
      </c>
      <c r="L431" s="192">
        <v>52.1</v>
      </c>
      <c r="M431" s="169">
        <v>64</v>
      </c>
      <c r="N431" s="168">
        <v>35</v>
      </c>
      <c r="O431" s="192">
        <v>54.7</v>
      </c>
      <c r="P431" s="169">
        <v>61</v>
      </c>
      <c r="Q431" s="168">
        <v>38</v>
      </c>
      <c r="R431" s="192">
        <v>62.3</v>
      </c>
      <c r="S431" s="169">
        <v>54</v>
      </c>
      <c r="T431" s="168">
        <v>34</v>
      </c>
      <c r="U431" s="192">
        <v>63</v>
      </c>
      <c r="V431" s="169">
        <v>93</v>
      </c>
      <c r="W431" s="168">
        <v>60</v>
      </c>
      <c r="X431" s="192">
        <v>64.5</v>
      </c>
      <c r="Y431" s="169">
        <v>84</v>
      </c>
      <c r="Z431" s="168">
        <v>55</v>
      </c>
      <c r="AA431" s="192">
        <v>65.5</v>
      </c>
      <c r="AB431" s="169">
        <v>113</v>
      </c>
      <c r="AC431" s="168">
        <v>76</v>
      </c>
      <c r="AD431" s="192">
        <v>67.3</v>
      </c>
      <c r="AE431" s="169">
        <v>92</v>
      </c>
      <c r="AF431" s="168">
        <v>65</v>
      </c>
      <c r="AG431" s="192">
        <v>70.7</v>
      </c>
    </row>
    <row r="432" spans="1:33">
      <c r="A432" s="104"/>
      <c r="B432" s="441"/>
      <c r="C432" s="58" t="s">
        <v>91</v>
      </c>
      <c r="D432" s="169">
        <v>94</v>
      </c>
      <c r="E432" s="168">
        <v>87</v>
      </c>
      <c r="F432" s="192">
        <v>92.6</v>
      </c>
      <c r="G432" s="169">
        <v>60</v>
      </c>
      <c r="H432" s="168">
        <v>55</v>
      </c>
      <c r="I432" s="192">
        <v>91.7</v>
      </c>
      <c r="J432" s="169">
        <v>187</v>
      </c>
      <c r="K432" s="168">
        <v>158</v>
      </c>
      <c r="L432" s="192">
        <v>84.5</v>
      </c>
      <c r="M432" s="169">
        <v>81</v>
      </c>
      <c r="N432" s="168">
        <v>75</v>
      </c>
      <c r="O432" s="192">
        <v>92.6</v>
      </c>
      <c r="P432" s="169">
        <v>146</v>
      </c>
      <c r="Q432" s="168">
        <v>138</v>
      </c>
      <c r="R432" s="192">
        <v>94.5</v>
      </c>
      <c r="S432" s="169">
        <v>80</v>
      </c>
      <c r="T432" s="168">
        <v>75</v>
      </c>
      <c r="U432" s="192">
        <v>93.8</v>
      </c>
      <c r="V432" s="169">
        <v>169</v>
      </c>
      <c r="W432" s="168">
        <v>157</v>
      </c>
      <c r="X432" s="192">
        <v>92.9</v>
      </c>
      <c r="Y432" s="169">
        <v>84</v>
      </c>
      <c r="Z432" s="168">
        <v>79</v>
      </c>
      <c r="AA432" s="192">
        <v>94</v>
      </c>
      <c r="AB432" s="169">
        <v>125</v>
      </c>
      <c r="AC432" s="168">
        <v>112</v>
      </c>
      <c r="AD432" s="192">
        <v>89.6</v>
      </c>
      <c r="AE432" s="169">
        <v>65</v>
      </c>
      <c r="AF432" s="168">
        <v>60</v>
      </c>
      <c r="AG432" s="192">
        <v>92.3</v>
      </c>
    </row>
    <row r="433" spans="1:33" ht="33" customHeight="1">
      <c r="A433" s="104"/>
      <c r="B433" s="441"/>
      <c r="C433" s="58" t="s">
        <v>297</v>
      </c>
      <c r="D433" s="169">
        <v>3777</v>
      </c>
      <c r="E433" s="168">
        <v>2943</v>
      </c>
      <c r="F433" s="192">
        <v>77.900000000000006</v>
      </c>
      <c r="G433" s="169">
        <v>2995</v>
      </c>
      <c r="H433" s="168">
        <v>2413</v>
      </c>
      <c r="I433" s="192">
        <v>80.599999999999994</v>
      </c>
      <c r="J433" s="169">
        <v>4040</v>
      </c>
      <c r="K433" s="168">
        <v>3172</v>
      </c>
      <c r="L433" s="192">
        <v>78.5</v>
      </c>
      <c r="M433" s="169">
        <v>3270</v>
      </c>
      <c r="N433" s="168">
        <v>2663</v>
      </c>
      <c r="O433" s="192">
        <v>81.400000000000006</v>
      </c>
      <c r="P433" s="169">
        <v>3673</v>
      </c>
      <c r="Q433" s="168">
        <v>2909</v>
      </c>
      <c r="R433" s="192">
        <v>79.2</v>
      </c>
      <c r="S433" s="169">
        <v>2953</v>
      </c>
      <c r="T433" s="168">
        <v>2435</v>
      </c>
      <c r="U433" s="192">
        <v>82.5</v>
      </c>
      <c r="V433" s="169">
        <v>4786</v>
      </c>
      <c r="W433" s="168">
        <v>3738</v>
      </c>
      <c r="X433" s="192">
        <v>78.099999999999994</v>
      </c>
      <c r="Y433" s="169">
        <v>3788</v>
      </c>
      <c r="Z433" s="168">
        <v>3068</v>
      </c>
      <c r="AA433" s="192">
        <v>81</v>
      </c>
      <c r="AB433" s="169">
        <v>4075</v>
      </c>
      <c r="AC433" s="168">
        <v>3200</v>
      </c>
      <c r="AD433" s="192">
        <v>78.5</v>
      </c>
      <c r="AE433" s="169">
        <v>3320</v>
      </c>
      <c r="AF433" s="168">
        <v>2693</v>
      </c>
      <c r="AG433" s="192">
        <v>81.099999999999994</v>
      </c>
    </row>
    <row r="434" spans="1:33">
      <c r="A434" s="104"/>
      <c r="B434" s="443"/>
      <c r="C434" s="444" t="s">
        <v>36</v>
      </c>
      <c r="D434" s="170">
        <v>3941</v>
      </c>
      <c r="E434" s="171">
        <v>3078</v>
      </c>
      <c r="F434" s="193">
        <v>78.099999999999994</v>
      </c>
      <c r="G434" s="170">
        <v>3103</v>
      </c>
      <c r="H434" s="171">
        <v>2501</v>
      </c>
      <c r="I434" s="193">
        <v>80.599999999999994</v>
      </c>
      <c r="J434" s="170">
        <v>4300</v>
      </c>
      <c r="K434" s="171">
        <v>3368</v>
      </c>
      <c r="L434" s="193">
        <v>78.3</v>
      </c>
      <c r="M434" s="170">
        <v>3379</v>
      </c>
      <c r="N434" s="171">
        <v>2757</v>
      </c>
      <c r="O434" s="193">
        <v>81.599999999999994</v>
      </c>
      <c r="P434" s="170">
        <v>3880</v>
      </c>
      <c r="Q434" s="171">
        <v>3085</v>
      </c>
      <c r="R434" s="193">
        <v>79.5</v>
      </c>
      <c r="S434" s="170">
        <v>3051</v>
      </c>
      <c r="T434" s="171">
        <v>2522</v>
      </c>
      <c r="U434" s="193">
        <v>82.7</v>
      </c>
      <c r="V434" s="170">
        <v>5048</v>
      </c>
      <c r="W434" s="171">
        <v>3955</v>
      </c>
      <c r="X434" s="193">
        <v>78.3</v>
      </c>
      <c r="Y434" s="170">
        <v>3923</v>
      </c>
      <c r="Z434" s="171">
        <v>3185</v>
      </c>
      <c r="AA434" s="193">
        <v>81.2</v>
      </c>
      <c r="AB434" s="170">
        <v>4313</v>
      </c>
      <c r="AC434" s="171">
        <v>3388</v>
      </c>
      <c r="AD434" s="193">
        <v>78.599999999999994</v>
      </c>
      <c r="AE434" s="170">
        <v>3441</v>
      </c>
      <c r="AF434" s="171">
        <v>2796</v>
      </c>
      <c r="AG434" s="193">
        <v>81.3</v>
      </c>
    </row>
    <row r="435" spans="1:33">
      <c r="A435" s="104"/>
      <c r="B435" s="441" t="s">
        <v>92</v>
      </c>
      <c r="C435" s="58" t="s">
        <v>95</v>
      </c>
      <c r="D435" s="169">
        <v>7</v>
      </c>
      <c r="E435" s="168">
        <v>7</v>
      </c>
      <c r="F435" s="192">
        <v>100</v>
      </c>
      <c r="G435" s="169">
        <v>6</v>
      </c>
      <c r="H435" s="168">
        <v>6</v>
      </c>
      <c r="I435" s="192">
        <v>100</v>
      </c>
      <c r="J435" s="169">
        <v>4</v>
      </c>
      <c r="K435" s="168">
        <v>3</v>
      </c>
      <c r="L435" s="192">
        <v>75</v>
      </c>
      <c r="M435" s="169">
        <v>4</v>
      </c>
      <c r="N435" s="168">
        <v>3</v>
      </c>
      <c r="O435" s="192">
        <v>75</v>
      </c>
      <c r="P435" s="169">
        <v>4</v>
      </c>
      <c r="Q435" s="168">
        <v>4</v>
      </c>
      <c r="R435" s="192">
        <v>100</v>
      </c>
      <c r="S435" s="169">
        <v>3</v>
      </c>
      <c r="T435" s="168">
        <v>3</v>
      </c>
      <c r="U435" s="192">
        <v>100</v>
      </c>
      <c r="V435" s="169">
        <v>11</v>
      </c>
      <c r="W435" s="168">
        <v>10</v>
      </c>
      <c r="X435" s="192">
        <v>90.9</v>
      </c>
      <c r="Y435" s="169">
        <v>9</v>
      </c>
      <c r="Z435" s="168">
        <v>8</v>
      </c>
      <c r="AA435" s="192">
        <v>88.9</v>
      </c>
      <c r="AB435" s="169">
        <v>8</v>
      </c>
      <c r="AC435" s="168">
        <v>7</v>
      </c>
      <c r="AD435" s="192">
        <v>87.5</v>
      </c>
      <c r="AE435" s="169">
        <v>7</v>
      </c>
      <c r="AF435" s="168">
        <v>6</v>
      </c>
      <c r="AG435" s="192">
        <v>85.7</v>
      </c>
    </row>
    <row r="436" spans="1:33">
      <c r="A436" s="104"/>
      <c r="B436" s="441"/>
      <c r="C436" s="58" t="s">
        <v>298</v>
      </c>
      <c r="D436" s="169">
        <v>16</v>
      </c>
      <c r="E436" s="168">
        <v>15</v>
      </c>
      <c r="F436" s="192">
        <v>93.8</v>
      </c>
      <c r="G436" s="169">
        <v>16</v>
      </c>
      <c r="H436" s="168">
        <v>15</v>
      </c>
      <c r="I436" s="192">
        <v>93.8</v>
      </c>
      <c r="J436" s="169">
        <v>14</v>
      </c>
      <c r="K436" s="168">
        <v>10</v>
      </c>
      <c r="L436" s="192">
        <v>71.400000000000006</v>
      </c>
      <c r="M436" s="169">
        <v>13</v>
      </c>
      <c r="N436" s="168">
        <v>10</v>
      </c>
      <c r="O436" s="192">
        <v>76.900000000000006</v>
      </c>
      <c r="P436" s="169">
        <v>16</v>
      </c>
      <c r="Q436" s="168">
        <v>15</v>
      </c>
      <c r="R436" s="192">
        <v>93.8</v>
      </c>
      <c r="S436" s="169">
        <v>16</v>
      </c>
      <c r="T436" s="168">
        <v>15</v>
      </c>
      <c r="U436" s="192">
        <v>93.8</v>
      </c>
      <c r="V436" s="169">
        <v>20</v>
      </c>
      <c r="W436" s="168">
        <v>19</v>
      </c>
      <c r="X436" s="192">
        <v>95</v>
      </c>
      <c r="Y436" s="169">
        <v>19</v>
      </c>
      <c r="Z436" s="168">
        <v>18</v>
      </c>
      <c r="AA436" s="192">
        <v>94.7</v>
      </c>
      <c r="AB436" s="169">
        <v>13</v>
      </c>
      <c r="AC436" s="168">
        <v>11</v>
      </c>
      <c r="AD436" s="192">
        <v>84.6</v>
      </c>
      <c r="AE436" s="169">
        <v>11</v>
      </c>
      <c r="AF436" s="168">
        <v>10</v>
      </c>
      <c r="AG436" s="192">
        <v>90.9</v>
      </c>
    </row>
    <row r="437" spans="1:33">
      <c r="A437" s="104"/>
      <c r="B437" s="441"/>
      <c r="C437" s="58" t="s">
        <v>36</v>
      </c>
      <c r="D437" s="169">
        <v>23</v>
      </c>
      <c r="E437" s="168">
        <v>22</v>
      </c>
      <c r="F437" s="192">
        <v>95.7</v>
      </c>
      <c r="G437" s="169">
        <v>22</v>
      </c>
      <c r="H437" s="168">
        <v>21</v>
      </c>
      <c r="I437" s="192">
        <v>95.5</v>
      </c>
      <c r="J437" s="169">
        <v>18</v>
      </c>
      <c r="K437" s="168">
        <v>13</v>
      </c>
      <c r="L437" s="192">
        <v>72.2</v>
      </c>
      <c r="M437" s="169">
        <v>17</v>
      </c>
      <c r="N437" s="168">
        <v>13</v>
      </c>
      <c r="O437" s="192">
        <v>76.5</v>
      </c>
      <c r="P437" s="169">
        <v>20</v>
      </c>
      <c r="Q437" s="168">
        <v>19</v>
      </c>
      <c r="R437" s="192">
        <v>95</v>
      </c>
      <c r="S437" s="169">
        <v>19</v>
      </c>
      <c r="T437" s="168">
        <v>18</v>
      </c>
      <c r="U437" s="192">
        <v>94.7</v>
      </c>
      <c r="V437" s="169">
        <v>31</v>
      </c>
      <c r="W437" s="168">
        <v>29</v>
      </c>
      <c r="X437" s="192">
        <v>93.5</v>
      </c>
      <c r="Y437" s="169">
        <v>28</v>
      </c>
      <c r="Z437" s="168">
        <v>26</v>
      </c>
      <c r="AA437" s="192">
        <v>92.9</v>
      </c>
      <c r="AB437" s="169">
        <v>21</v>
      </c>
      <c r="AC437" s="168">
        <v>18</v>
      </c>
      <c r="AD437" s="192">
        <v>85.7</v>
      </c>
      <c r="AE437" s="169">
        <v>18</v>
      </c>
      <c r="AF437" s="168">
        <v>16</v>
      </c>
      <c r="AG437" s="192">
        <v>88.9</v>
      </c>
    </row>
    <row r="438" spans="1:33">
      <c r="A438" s="104"/>
      <c r="B438" s="445" t="s">
        <v>36</v>
      </c>
      <c r="C438" s="440"/>
      <c r="D438" s="179">
        <v>3964</v>
      </c>
      <c r="E438" s="178">
        <v>3100</v>
      </c>
      <c r="F438" s="194">
        <v>78.2</v>
      </c>
      <c r="G438" s="179">
        <v>3120</v>
      </c>
      <c r="H438" s="178">
        <v>2518</v>
      </c>
      <c r="I438" s="194">
        <v>80.7</v>
      </c>
      <c r="J438" s="179">
        <v>4318</v>
      </c>
      <c r="K438" s="178">
        <v>3381</v>
      </c>
      <c r="L438" s="194">
        <v>78.3</v>
      </c>
      <c r="M438" s="179">
        <v>3392</v>
      </c>
      <c r="N438" s="178">
        <v>2767</v>
      </c>
      <c r="O438" s="194">
        <v>81.599999999999994</v>
      </c>
      <c r="P438" s="179">
        <v>3900</v>
      </c>
      <c r="Q438" s="178">
        <v>3104</v>
      </c>
      <c r="R438" s="194">
        <v>79.599999999999994</v>
      </c>
      <c r="S438" s="179">
        <v>3068</v>
      </c>
      <c r="T438" s="178">
        <v>2539</v>
      </c>
      <c r="U438" s="194">
        <v>82.8</v>
      </c>
      <c r="V438" s="179">
        <v>5079</v>
      </c>
      <c r="W438" s="178">
        <v>3984</v>
      </c>
      <c r="X438" s="194">
        <v>78.400000000000006</v>
      </c>
      <c r="Y438" s="179">
        <v>3948</v>
      </c>
      <c r="Z438" s="178">
        <v>3209</v>
      </c>
      <c r="AA438" s="194">
        <v>81.3</v>
      </c>
      <c r="AB438" s="179">
        <v>4334</v>
      </c>
      <c r="AC438" s="178">
        <v>3406</v>
      </c>
      <c r="AD438" s="194">
        <v>78.599999999999994</v>
      </c>
      <c r="AE438" s="179">
        <v>3457</v>
      </c>
      <c r="AF438" s="178">
        <v>2811</v>
      </c>
      <c r="AG438" s="194">
        <v>81.3</v>
      </c>
    </row>
    <row r="439" spans="1:33">
      <c r="A439" s="363" t="s">
        <v>18</v>
      </c>
      <c r="B439" s="441" t="s">
        <v>97</v>
      </c>
      <c r="C439" s="58" t="s">
        <v>98</v>
      </c>
      <c r="D439" s="169">
        <v>1480</v>
      </c>
      <c r="E439" s="168">
        <v>1245</v>
      </c>
      <c r="F439" s="192">
        <v>84.1</v>
      </c>
      <c r="G439" s="169">
        <v>1154</v>
      </c>
      <c r="H439" s="168">
        <v>990</v>
      </c>
      <c r="I439" s="192">
        <v>85.8</v>
      </c>
      <c r="J439" s="169">
        <v>1619</v>
      </c>
      <c r="K439" s="168">
        <v>1346</v>
      </c>
      <c r="L439" s="192">
        <v>83.1</v>
      </c>
      <c r="M439" s="169">
        <v>1254</v>
      </c>
      <c r="N439" s="168">
        <v>1060</v>
      </c>
      <c r="O439" s="192">
        <v>84.5</v>
      </c>
      <c r="P439" s="169">
        <v>1751</v>
      </c>
      <c r="Q439" s="168">
        <v>1452</v>
      </c>
      <c r="R439" s="192">
        <v>82.9</v>
      </c>
      <c r="S439" s="169">
        <v>1269</v>
      </c>
      <c r="T439" s="168">
        <v>1088</v>
      </c>
      <c r="U439" s="192">
        <v>85.7</v>
      </c>
      <c r="V439" s="169">
        <v>1752</v>
      </c>
      <c r="W439" s="168">
        <v>1467</v>
      </c>
      <c r="X439" s="192">
        <v>83.7</v>
      </c>
      <c r="Y439" s="169">
        <v>1314</v>
      </c>
      <c r="Z439" s="168">
        <v>1124</v>
      </c>
      <c r="AA439" s="192">
        <v>85.5</v>
      </c>
      <c r="AB439" s="169">
        <v>1636</v>
      </c>
      <c r="AC439" s="168">
        <v>1344</v>
      </c>
      <c r="AD439" s="192">
        <v>82.2</v>
      </c>
      <c r="AE439" s="169">
        <v>1248</v>
      </c>
      <c r="AF439" s="168">
        <v>1085</v>
      </c>
      <c r="AG439" s="192">
        <v>86.9</v>
      </c>
    </row>
    <row r="440" spans="1:33">
      <c r="A440" s="104"/>
      <c r="B440" s="441"/>
      <c r="C440" s="58" t="s">
        <v>99</v>
      </c>
      <c r="D440" s="169">
        <v>925</v>
      </c>
      <c r="E440" s="168">
        <v>496</v>
      </c>
      <c r="F440" s="192">
        <v>53.6</v>
      </c>
      <c r="G440" s="169">
        <v>755</v>
      </c>
      <c r="H440" s="168">
        <v>445</v>
      </c>
      <c r="I440" s="192">
        <v>58.9</v>
      </c>
      <c r="J440" s="169">
        <v>985</v>
      </c>
      <c r="K440" s="168">
        <v>544</v>
      </c>
      <c r="L440" s="192">
        <v>55.2</v>
      </c>
      <c r="M440" s="169">
        <v>832</v>
      </c>
      <c r="N440" s="168">
        <v>484</v>
      </c>
      <c r="O440" s="192">
        <v>58.2</v>
      </c>
      <c r="P440" s="169">
        <v>1029</v>
      </c>
      <c r="Q440" s="168">
        <v>602</v>
      </c>
      <c r="R440" s="192">
        <v>58.5</v>
      </c>
      <c r="S440" s="169">
        <v>866</v>
      </c>
      <c r="T440" s="168">
        <v>527</v>
      </c>
      <c r="U440" s="192">
        <v>60.9</v>
      </c>
      <c r="V440" s="169">
        <v>1090</v>
      </c>
      <c r="W440" s="168">
        <v>571</v>
      </c>
      <c r="X440" s="192">
        <v>52.4</v>
      </c>
      <c r="Y440" s="169">
        <v>888</v>
      </c>
      <c r="Z440" s="168">
        <v>478</v>
      </c>
      <c r="AA440" s="192">
        <v>53.8</v>
      </c>
      <c r="AB440" s="169">
        <v>1036</v>
      </c>
      <c r="AC440" s="168">
        <v>532</v>
      </c>
      <c r="AD440" s="192">
        <v>51.4</v>
      </c>
      <c r="AE440" s="169">
        <v>875</v>
      </c>
      <c r="AF440" s="168">
        <v>455</v>
      </c>
      <c r="AG440" s="192">
        <v>52</v>
      </c>
    </row>
    <row r="441" spans="1:33">
      <c r="A441" s="104"/>
      <c r="B441" s="441"/>
      <c r="C441" s="58" t="s">
        <v>100</v>
      </c>
      <c r="D441" s="169">
        <v>709</v>
      </c>
      <c r="E441" s="168">
        <v>441</v>
      </c>
      <c r="F441" s="192">
        <v>62.2</v>
      </c>
      <c r="G441" s="169">
        <v>671</v>
      </c>
      <c r="H441" s="168">
        <v>436</v>
      </c>
      <c r="I441" s="192">
        <v>65</v>
      </c>
      <c r="J441" s="169">
        <v>764</v>
      </c>
      <c r="K441" s="168">
        <v>445</v>
      </c>
      <c r="L441" s="192">
        <v>58.2</v>
      </c>
      <c r="M441" s="169">
        <v>699</v>
      </c>
      <c r="N441" s="168">
        <v>433</v>
      </c>
      <c r="O441" s="192">
        <v>61.9</v>
      </c>
      <c r="P441" s="169">
        <v>639</v>
      </c>
      <c r="Q441" s="168">
        <v>403</v>
      </c>
      <c r="R441" s="192">
        <v>63.1</v>
      </c>
      <c r="S441" s="169">
        <v>599</v>
      </c>
      <c r="T441" s="168">
        <v>393</v>
      </c>
      <c r="U441" s="192">
        <v>65.599999999999994</v>
      </c>
      <c r="V441" s="169">
        <v>806</v>
      </c>
      <c r="W441" s="168">
        <v>515</v>
      </c>
      <c r="X441" s="192">
        <v>63.9</v>
      </c>
      <c r="Y441" s="169">
        <v>771</v>
      </c>
      <c r="Z441" s="168">
        <v>505</v>
      </c>
      <c r="AA441" s="192">
        <v>65.5</v>
      </c>
      <c r="AB441" s="169">
        <v>788</v>
      </c>
      <c r="AC441" s="168">
        <v>493</v>
      </c>
      <c r="AD441" s="192">
        <v>62.6</v>
      </c>
      <c r="AE441" s="169">
        <v>743</v>
      </c>
      <c r="AF441" s="168">
        <v>482</v>
      </c>
      <c r="AG441" s="192">
        <v>64.900000000000006</v>
      </c>
    </row>
    <row r="442" spans="1:33">
      <c r="A442" s="104"/>
      <c r="B442" s="441"/>
      <c r="C442" s="58" t="s">
        <v>299</v>
      </c>
      <c r="D442" s="169">
        <v>1</v>
      </c>
      <c r="E442" s="168">
        <v>0</v>
      </c>
      <c r="F442" s="192">
        <v>0</v>
      </c>
      <c r="G442" s="169">
        <v>1</v>
      </c>
      <c r="H442" s="168">
        <v>0</v>
      </c>
      <c r="I442" s="192">
        <v>0</v>
      </c>
      <c r="J442" s="169">
        <v>6</v>
      </c>
      <c r="K442" s="168">
        <v>4</v>
      </c>
      <c r="L442" s="192">
        <v>66.7</v>
      </c>
      <c r="M442" s="169">
        <v>6</v>
      </c>
      <c r="N442" s="168">
        <v>4</v>
      </c>
      <c r="O442" s="192">
        <v>66.7</v>
      </c>
      <c r="P442" s="169">
        <v>2</v>
      </c>
      <c r="Q442" s="168">
        <v>0</v>
      </c>
      <c r="R442" s="192">
        <v>0</v>
      </c>
      <c r="S442" s="169">
        <v>2</v>
      </c>
      <c r="T442" s="168">
        <v>0</v>
      </c>
      <c r="U442" s="192">
        <v>0</v>
      </c>
      <c r="V442" s="169">
        <v>4</v>
      </c>
      <c r="W442" s="168">
        <v>3</v>
      </c>
      <c r="X442" s="192">
        <v>75</v>
      </c>
      <c r="Y442" s="169">
        <v>4</v>
      </c>
      <c r="Z442" s="168">
        <v>3</v>
      </c>
      <c r="AA442" s="192">
        <v>75</v>
      </c>
      <c r="AB442" s="169">
        <v>4</v>
      </c>
      <c r="AC442" s="168">
        <v>3</v>
      </c>
      <c r="AD442" s="192">
        <v>75</v>
      </c>
      <c r="AE442" s="169">
        <v>4</v>
      </c>
      <c r="AF442" s="168">
        <v>3</v>
      </c>
      <c r="AG442" s="192">
        <v>75</v>
      </c>
    </row>
    <row r="443" spans="1:33">
      <c r="A443" s="104"/>
      <c r="B443" s="443"/>
      <c r="C443" s="444" t="s">
        <v>36</v>
      </c>
      <c r="D443" s="170">
        <v>3115</v>
      </c>
      <c r="E443" s="171">
        <v>2182</v>
      </c>
      <c r="F443" s="193">
        <v>70</v>
      </c>
      <c r="G443" s="170">
        <v>2416</v>
      </c>
      <c r="H443" s="171">
        <v>1784</v>
      </c>
      <c r="I443" s="193">
        <v>73.8</v>
      </c>
      <c r="J443" s="170">
        <v>3374</v>
      </c>
      <c r="K443" s="171">
        <v>2339</v>
      </c>
      <c r="L443" s="193">
        <v>69.3</v>
      </c>
      <c r="M443" s="170">
        <v>2625</v>
      </c>
      <c r="N443" s="171">
        <v>1906</v>
      </c>
      <c r="O443" s="193">
        <v>72.599999999999994</v>
      </c>
      <c r="P443" s="170">
        <v>3421</v>
      </c>
      <c r="Q443" s="171">
        <v>2457</v>
      </c>
      <c r="R443" s="193">
        <v>71.8</v>
      </c>
      <c r="S443" s="170">
        <v>2578</v>
      </c>
      <c r="T443" s="171">
        <v>1919</v>
      </c>
      <c r="U443" s="193">
        <v>74.400000000000006</v>
      </c>
      <c r="V443" s="170">
        <v>3652</v>
      </c>
      <c r="W443" s="171">
        <v>2556</v>
      </c>
      <c r="X443" s="193">
        <v>70</v>
      </c>
      <c r="Y443" s="170">
        <v>2819</v>
      </c>
      <c r="Z443" s="171">
        <v>2034</v>
      </c>
      <c r="AA443" s="193">
        <v>72.2</v>
      </c>
      <c r="AB443" s="170">
        <v>3464</v>
      </c>
      <c r="AC443" s="171">
        <v>2372</v>
      </c>
      <c r="AD443" s="193">
        <v>68.5</v>
      </c>
      <c r="AE443" s="170">
        <v>2707</v>
      </c>
      <c r="AF443" s="171">
        <v>1947</v>
      </c>
      <c r="AG443" s="193">
        <v>71.900000000000006</v>
      </c>
    </row>
    <row r="444" spans="1:33">
      <c r="A444" s="104"/>
      <c r="B444" s="441" t="s">
        <v>101</v>
      </c>
      <c r="C444" s="58" t="s">
        <v>102</v>
      </c>
      <c r="D444" s="169">
        <v>5</v>
      </c>
      <c r="E444" s="168">
        <v>1</v>
      </c>
      <c r="F444" s="192">
        <v>20</v>
      </c>
      <c r="G444" s="169">
        <v>4</v>
      </c>
      <c r="H444" s="168">
        <v>1</v>
      </c>
      <c r="I444" s="192">
        <v>25</v>
      </c>
      <c r="J444" s="169">
        <v>5</v>
      </c>
      <c r="K444" s="168">
        <v>4</v>
      </c>
      <c r="L444" s="192">
        <v>80</v>
      </c>
      <c r="M444" s="169">
        <v>5</v>
      </c>
      <c r="N444" s="168">
        <v>4</v>
      </c>
      <c r="O444" s="192">
        <v>80</v>
      </c>
      <c r="P444" s="169">
        <v>9</v>
      </c>
      <c r="Q444" s="168">
        <v>9</v>
      </c>
      <c r="R444" s="192">
        <v>100</v>
      </c>
      <c r="S444" s="169">
        <v>7</v>
      </c>
      <c r="T444" s="168">
        <v>7</v>
      </c>
      <c r="U444" s="192">
        <v>100</v>
      </c>
      <c r="V444" s="169">
        <v>5</v>
      </c>
      <c r="W444" s="168">
        <v>5</v>
      </c>
      <c r="X444" s="192">
        <v>100</v>
      </c>
      <c r="Y444" s="169">
        <v>3</v>
      </c>
      <c r="Z444" s="168">
        <v>3</v>
      </c>
      <c r="AA444" s="192">
        <v>100</v>
      </c>
      <c r="AB444" s="169">
        <v>8</v>
      </c>
      <c r="AC444" s="168">
        <v>4</v>
      </c>
      <c r="AD444" s="192">
        <v>50</v>
      </c>
      <c r="AE444" s="169">
        <v>8</v>
      </c>
      <c r="AF444" s="168">
        <v>4</v>
      </c>
      <c r="AG444" s="192">
        <v>50</v>
      </c>
    </row>
    <row r="445" spans="1:33">
      <c r="A445" s="104"/>
      <c r="B445" s="441"/>
      <c r="C445" s="58" t="s">
        <v>103</v>
      </c>
      <c r="D445" s="169">
        <v>254</v>
      </c>
      <c r="E445" s="168">
        <v>220</v>
      </c>
      <c r="F445" s="192">
        <v>86.6</v>
      </c>
      <c r="G445" s="169">
        <v>210</v>
      </c>
      <c r="H445" s="168">
        <v>192</v>
      </c>
      <c r="I445" s="192">
        <v>91.4</v>
      </c>
      <c r="J445" s="169">
        <v>206</v>
      </c>
      <c r="K445" s="168">
        <v>184</v>
      </c>
      <c r="L445" s="192">
        <v>89.3</v>
      </c>
      <c r="M445" s="169">
        <v>186</v>
      </c>
      <c r="N445" s="168">
        <v>168</v>
      </c>
      <c r="O445" s="192">
        <v>90.3</v>
      </c>
      <c r="P445" s="169">
        <v>166</v>
      </c>
      <c r="Q445" s="168">
        <v>143</v>
      </c>
      <c r="R445" s="192">
        <v>86.1</v>
      </c>
      <c r="S445" s="169">
        <v>147</v>
      </c>
      <c r="T445" s="168">
        <v>130</v>
      </c>
      <c r="U445" s="192">
        <v>88.4</v>
      </c>
      <c r="V445" s="169">
        <v>156</v>
      </c>
      <c r="W445" s="168">
        <v>142</v>
      </c>
      <c r="X445" s="192">
        <v>91</v>
      </c>
      <c r="Y445" s="169">
        <v>130</v>
      </c>
      <c r="Z445" s="168">
        <v>121</v>
      </c>
      <c r="AA445" s="192">
        <v>93.1</v>
      </c>
      <c r="AB445" s="169">
        <v>139</v>
      </c>
      <c r="AC445" s="168">
        <v>130</v>
      </c>
      <c r="AD445" s="192">
        <v>93.5</v>
      </c>
      <c r="AE445" s="169">
        <v>129</v>
      </c>
      <c r="AF445" s="168">
        <v>121</v>
      </c>
      <c r="AG445" s="192">
        <v>93.8</v>
      </c>
    </row>
    <row r="446" spans="1:33">
      <c r="A446" s="104"/>
      <c r="B446" s="441"/>
      <c r="C446" s="58" t="s">
        <v>104</v>
      </c>
      <c r="D446" s="169">
        <v>1</v>
      </c>
      <c r="E446" s="168">
        <v>0</v>
      </c>
      <c r="F446" s="192">
        <v>0</v>
      </c>
      <c r="G446" s="169">
        <v>1</v>
      </c>
      <c r="H446" s="168">
        <v>0</v>
      </c>
      <c r="I446" s="192">
        <v>0</v>
      </c>
      <c r="J446" s="169">
        <v>1</v>
      </c>
      <c r="K446" s="168">
        <v>0</v>
      </c>
      <c r="L446" s="192">
        <v>0</v>
      </c>
      <c r="M446" s="169">
        <v>1</v>
      </c>
      <c r="N446" s="168">
        <v>0</v>
      </c>
      <c r="O446" s="192">
        <v>0</v>
      </c>
      <c r="P446" s="169">
        <v>1</v>
      </c>
      <c r="Q446" s="168">
        <v>1</v>
      </c>
      <c r="R446" s="192">
        <v>100</v>
      </c>
      <c r="S446" s="169">
        <v>1</v>
      </c>
      <c r="T446" s="168">
        <v>1</v>
      </c>
      <c r="U446" s="192">
        <v>100</v>
      </c>
      <c r="V446" s="169">
        <v>1</v>
      </c>
      <c r="W446" s="168">
        <v>1</v>
      </c>
      <c r="X446" s="192">
        <v>100</v>
      </c>
      <c r="Y446" s="169">
        <v>1</v>
      </c>
      <c r="Z446" s="168">
        <v>1</v>
      </c>
      <c r="AA446" s="192">
        <v>100</v>
      </c>
      <c r="AB446" s="169">
        <v>0</v>
      </c>
      <c r="AC446" s="168">
        <v>0</v>
      </c>
      <c r="AD446" s="192">
        <v>0</v>
      </c>
      <c r="AE446" s="169">
        <v>0</v>
      </c>
      <c r="AF446" s="168">
        <v>0</v>
      </c>
      <c r="AG446" s="192">
        <v>0</v>
      </c>
    </row>
    <row r="447" spans="1:33">
      <c r="A447" s="104"/>
      <c r="B447" s="441"/>
      <c r="C447" s="58" t="s">
        <v>105</v>
      </c>
      <c r="D447" s="169">
        <v>0</v>
      </c>
      <c r="E447" s="168">
        <v>0</v>
      </c>
      <c r="F447" s="192">
        <v>0</v>
      </c>
      <c r="G447" s="169">
        <v>0</v>
      </c>
      <c r="H447" s="168">
        <v>0</v>
      </c>
      <c r="I447" s="192">
        <v>0</v>
      </c>
      <c r="J447" s="169">
        <v>0</v>
      </c>
      <c r="K447" s="168">
        <v>0</v>
      </c>
      <c r="L447" s="192">
        <v>0</v>
      </c>
      <c r="M447" s="169">
        <v>0</v>
      </c>
      <c r="N447" s="168">
        <v>0</v>
      </c>
      <c r="O447" s="192">
        <v>0</v>
      </c>
      <c r="P447" s="169">
        <v>1</v>
      </c>
      <c r="Q447" s="168">
        <v>1</v>
      </c>
      <c r="R447" s="192">
        <v>100</v>
      </c>
      <c r="S447" s="169">
        <v>1</v>
      </c>
      <c r="T447" s="168">
        <v>1</v>
      </c>
      <c r="U447" s="192">
        <v>100</v>
      </c>
      <c r="V447" s="169">
        <v>0</v>
      </c>
      <c r="W447" s="168">
        <v>0</v>
      </c>
      <c r="X447" s="192">
        <v>0</v>
      </c>
      <c r="Y447" s="169">
        <v>0</v>
      </c>
      <c r="Z447" s="168">
        <v>0</v>
      </c>
      <c r="AA447" s="192">
        <v>0</v>
      </c>
      <c r="AB447" s="169">
        <v>0</v>
      </c>
      <c r="AC447" s="168">
        <v>0</v>
      </c>
      <c r="AD447" s="192">
        <v>0</v>
      </c>
      <c r="AE447" s="169">
        <v>0</v>
      </c>
      <c r="AF447" s="168">
        <v>0</v>
      </c>
      <c r="AG447" s="192">
        <v>0</v>
      </c>
    </row>
    <row r="448" spans="1:33">
      <c r="A448" s="104"/>
      <c r="B448" s="441"/>
      <c r="C448" s="58" t="s">
        <v>106</v>
      </c>
      <c r="D448" s="169">
        <v>67</v>
      </c>
      <c r="E448" s="168">
        <v>57</v>
      </c>
      <c r="F448" s="192">
        <v>85.1</v>
      </c>
      <c r="G448" s="169">
        <v>61</v>
      </c>
      <c r="H448" s="168">
        <v>52</v>
      </c>
      <c r="I448" s="192">
        <v>85.2</v>
      </c>
      <c r="J448" s="169">
        <v>88</v>
      </c>
      <c r="K448" s="168">
        <v>69</v>
      </c>
      <c r="L448" s="192">
        <v>78.400000000000006</v>
      </c>
      <c r="M448" s="169">
        <v>74</v>
      </c>
      <c r="N448" s="168">
        <v>61</v>
      </c>
      <c r="O448" s="192">
        <v>82.4</v>
      </c>
      <c r="P448" s="169">
        <v>66</v>
      </c>
      <c r="Q448" s="168">
        <v>59</v>
      </c>
      <c r="R448" s="192">
        <v>89.4</v>
      </c>
      <c r="S448" s="169">
        <v>59</v>
      </c>
      <c r="T448" s="168">
        <v>53</v>
      </c>
      <c r="U448" s="192">
        <v>89.8</v>
      </c>
      <c r="V448" s="169">
        <v>66</v>
      </c>
      <c r="W448" s="168">
        <v>45</v>
      </c>
      <c r="X448" s="192">
        <v>68.2</v>
      </c>
      <c r="Y448" s="169">
        <v>62</v>
      </c>
      <c r="Z448" s="168">
        <v>44</v>
      </c>
      <c r="AA448" s="192">
        <v>71</v>
      </c>
      <c r="AB448" s="169">
        <v>60</v>
      </c>
      <c r="AC448" s="168">
        <v>45</v>
      </c>
      <c r="AD448" s="192">
        <v>75</v>
      </c>
      <c r="AE448" s="169">
        <v>55</v>
      </c>
      <c r="AF448" s="168">
        <v>41</v>
      </c>
      <c r="AG448" s="192">
        <v>74.5</v>
      </c>
    </row>
    <row r="449" spans="1:33" ht="26.25">
      <c r="A449" s="104"/>
      <c r="B449" s="441"/>
      <c r="C449" s="58" t="s">
        <v>107</v>
      </c>
      <c r="D449" s="169">
        <v>7</v>
      </c>
      <c r="E449" s="168">
        <v>2</v>
      </c>
      <c r="F449" s="192">
        <v>28.6</v>
      </c>
      <c r="G449" s="169">
        <v>7</v>
      </c>
      <c r="H449" s="168">
        <v>2</v>
      </c>
      <c r="I449" s="192">
        <v>28.6</v>
      </c>
      <c r="J449" s="169">
        <v>5</v>
      </c>
      <c r="K449" s="168">
        <v>3</v>
      </c>
      <c r="L449" s="192">
        <v>60</v>
      </c>
      <c r="M449" s="169">
        <v>5</v>
      </c>
      <c r="N449" s="168">
        <v>3</v>
      </c>
      <c r="O449" s="192">
        <v>60</v>
      </c>
      <c r="P449" s="169">
        <v>4</v>
      </c>
      <c r="Q449" s="168">
        <v>4</v>
      </c>
      <c r="R449" s="192">
        <v>100</v>
      </c>
      <c r="S449" s="169">
        <v>4</v>
      </c>
      <c r="T449" s="168">
        <v>4</v>
      </c>
      <c r="U449" s="192">
        <v>100</v>
      </c>
      <c r="V449" s="169">
        <v>0</v>
      </c>
      <c r="W449" s="168">
        <v>0</v>
      </c>
      <c r="X449" s="192">
        <v>0</v>
      </c>
      <c r="Y449" s="169">
        <v>0</v>
      </c>
      <c r="Z449" s="168">
        <v>0</v>
      </c>
      <c r="AA449" s="192">
        <v>0</v>
      </c>
      <c r="AB449" s="169">
        <v>2</v>
      </c>
      <c r="AC449" s="168">
        <v>2</v>
      </c>
      <c r="AD449" s="192">
        <v>100</v>
      </c>
      <c r="AE449" s="169">
        <v>2</v>
      </c>
      <c r="AF449" s="168">
        <v>2</v>
      </c>
      <c r="AG449" s="192">
        <v>100</v>
      </c>
    </row>
    <row r="450" spans="1:33">
      <c r="A450" s="104"/>
      <c r="B450" s="441"/>
      <c r="C450" s="58" t="s">
        <v>300</v>
      </c>
      <c r="D450" s="169">
        <v>10</v>
      </c>
      <c r="E450" s="168">
        <v>8</v>
      </c>
      <c r="F450" s="192">
        <v>80</v>
      </c>
      <c r="G450" s="169">
        <v>10</v>
      </c>
      <c r="H450" s="168">
        <v>8</v>
      </c>
      <c r="I450" s="192">
        <v>80</v>
      </c>
      <c r="J450" s="169">
        <v>6</v>
      </c>
      <c r="K450" s="168">
        <v>4</v>
      </c>
      <c r="L450" s="192">
        <v>66.7</v>
      </c>
      <c r="M450" s="169">
        <v>6</v>
      </c>
      <c r="N450" s="168">
        <v>4</v>
      </c>
      <c r="O450" s="192">
        <v>66.7</v>
      </c>
      <c r="P450" s="169">
        <v>8</v>
      </c>
      <c r="Q450" s="168">
        <v>7</v>
      </c>
      <c r="R450" s="192">
        <v>87.5</v>
      </c>
      <c r="S450" s="169">
        <v>8</v>
      </c>
      <c r="T450" s="168">
        <v>7</v>
      </c>
      <c r="U450" s="192">
        <v>87.5</v>
      </c>
      <c r="V450" s="169">
        <v>6</v>
      </c>
      <c r="W450" s="168">
        <v>3</v>
      </c>
      <c r="X450" s="192">
        <v>50</v>
      </c>
      <c r="Y450" s="169">
        <v>6</v>
      </c>
      <c r="Z450" s="168">
        <v>3</v>
      </c>
      <c r="AA450" s="192">
        <v>50</v>
      </c>
      <c r="AB450" s="169">
        <v>6</v>
      </c>
      <c r="AC450" s="168">
        <v>3</v>
      </c>
      <c r="AD450" s="192">
        <v>50</v>
      </c>
      <c r="AE450" s="169">
        <v>5</v>
      </c>
      <c r="AF450" s="168">
        <v>2</v>
      </c>
      <c r="AG450" s="192">
        <v>40</v>
      </c>
    </row>
    <row r="451" spans="1:33">
      <c r="A451" s="104"/>
      <c r="B451" s="443"/>
      <c r="C451" s="444" t="s">
        <v>36</v>
      </c>
      <c r="D451" s="170">
        <v>344</v>
      </c>
      <c r="E451" s="171">
        <v>288</v>
      </c>
      <c r="F451" s="193">
        <v>83.7</v>
      </c>
      <c r="G451" s="170">
        <v>290</v>
      </c>
      <c r="H451" s="171">
        <v>253</v>
      </c>
      <c r="I451" s="193">
        <v>87.2</v>
      </c>
      <c r="J451" s="170">
        <v>311</v>
      </c>
      <c r="K451" s="171">
        <v>264</v>
      </c>
      <c r="L451" s="193">
        <v>84.9</v>
      </c>
      <c r="M451" s="170">
        <v>274</v>
      </c>
      <c r="N451" s="171">
        <v>238</v>
      </c>
      <c r="O451" s="193">
        <v>86.9</v>
      </c>
      <c r="P451" s="170">
        <v>255</v>
      </c>
      <c r="Q451" s="171">
        <v>224</v>
      </c>
      <c r="R451" s="193">
        <v>87.8</v>
      </c>
      <c r="S451" s="170">
        <v>223</v>
      </c>
      <c r="T451" s="171">
        <v>199</v>
      </c>
      <c r="U451" s="193">
        <v>89.2</v>
      </c>
      <c r="V451" s="170">
        <v>234</v>
      </c>
      <c r="W451" s="171">
        <v>196</v>
      </c>
      <c r="X451" s="193">
        <v>83.8</v>
      </c>
      <c r="Y451" s="170">
        <v>202</v>
      </c>
      <c r="Z451" s="171">
        <v>172</v>
      </c>
      <c r="AA451" s="193">
        <v>85.1</v>
      </c>
      <c r="AB451" s="170">
        <v>215</v>
      </c>
      <c r="AC451" s="171">
        <v>184</v>
      </c>
      <c r="AD451" s="193">
        <v>85.6</v>
      </c>
      <c r="AE451" s="170">
        <v>197</v>
      </c>
      <c r="AF451" s="171">
        <v>168</v>
      </c>
      <c r="AG451" s="193">
        <v>85.3</v>
      </c>
    </row>
    <row r="452" spans="1:33">
      <c r="A452" s="104"/>
      <c r="B452" s="441" t="s">
        <v>108</v>
      </c>
      <c r="C452" s="58" t="s">
        <v>109</v>
      </c>
      <c r="D452" s="169">
        <v>517</v>
      </c>
      <c r="E452" s="168">
        <v>452</v>
      </c>
      <c r="F452" s="192">
        <v>87.4</v>
      </c>
      <c r="G452" s="169">
        <v>493</v>
      </c>
      <c r="H452" s="168">
        <v>431</v>
      </c>
      <c r="I452" s="192">
        <v>87.4</v>
      </c>
      <c r="J452" s="169">
        <v>385</v>
      </c>
      <c r="K452" s="168">
        <v>327</v>
      </c>
      <c r="L452" s="192">
        <v>84.9</v>
      </c>
      <c r="M452" s="169">
        <v>374</v>
      </c>
      <c r="N452" s="168">
        <v>319</v>
      </c>
      <c r="O452" s="192">
        <v>85.3</v>
      </c>
      <c r="P452" s="169">
        <v>373</v>
      </c>
      <c r="Q452" s="168">
        <v>340</v>
      </c>
      <c r="R452" s="192">
        <v>91.2</v>
      </c>
      <c r="S452" s="169">
        <v>352</v>
      </c>
      <c r="T452" s="168">
        <v>322</v>
      </c>
      <c r="U452" s="192">
        <v>91.5</v>
      </c>
      <c r="V452" s="169">
        <v>359</v>
      </c>
      <c r="W452" s="168">
        <v>308</v>
      </c>
      <c r="X452" s="192">
        <v>85.8</v>
      </c>
      <c r="Y452" s="169">
        <v>346</v>
      </c>
      <c r="Z452" s="168">
        <v>297</v>
      </c>
      <c r="AA452" s="192">
        <v>85.8</v>
      </c>
      <c r="AB452" s="169">
        <v>291</v>
      </c>
      <c r="AC452" s="168">
        <v>252</v>
      </c>
      <c r="AD452" s="192">
        <v>86.6</v>
      </c>
      <c r="AE452" s="169">
        <v>282</v>
      </c>
      <c r="AF452" s="168">
        <v>248</v>
      </c>
      <c r="AG452" s="192">
        <v>87.9</v>
      </c>
    </row>
    <row r="453" spans="1:33">
      <c r="A453" s="104"/>
      <c r="B453" s="441"/>
      <c r="C453" s="58" t="s">
        <v>110</v>
      </c>
      <c r="D453" s="169">
        <v>619</v>
      </c>
      <c r="E453" s="168">
        <v>465</v>
      </c>
      <c r="F453" s="192">
        <v>75.099999999999994</v>
      </c>
      <c r="G453" s="169">
        <v>587</v>
      </c>
      <c r="H453" s="168">
        <v>445</v>
      </c>
      <c r="I453" s="192">
        <v>75.8</v>
      </c>
      <c r="J453" s="169">
        <v>643</v>
      </c>
      <c r="K453" s="168">
        <v>496</v>
      </c>
      <c r="L453" s="192">
        <v>77.099999999999994</v>
      </c>
      <c r="M453" s="169">
        <v>616</v>
      </c>
      <c r="N453" s="168">
        <v>479</v>
      </c>
      <c r="O453" s="192">
        <v>77.8</v>
      </c>
      <c r="P453" s="169">
        <v>504</v>
      </c>
      <c r="Q453" s="168">
        <v>412</v>
      </c>
      <c r="R453" s="192">
        <v>81.7</v>
      </c>
      <c r="S453" s="169">
        <v>478</v>
      </c>
      <c r="T453" s="168">
        <v>393</v>
      </c>
      <c r="U453" s="192">
        <v>82.2</v>
      </c>
      <c r="V453" s="169">
        <v>542</v>
      </c>
      <c r="W453" s="168">
        <v>433</v>
      </c>
      <c r="X453" s="192">
        <v>79.900000000000006</v>
      </c>
      <c r="Y453" s="169">
        <v>505</v>
      </c>
      <c r="Z453" s="168">
        <v>409</v>
      </c>
      <c r="AA453" s="192">
        <v>81</v>
      </c>
      <c r="AB453" s="169">
        <v>544</v>
      </c>
      <c r="AC453" s="168">
        <v>448</v>
      </c>
      <c r="AD453" s="192">
        <v>82.4</v>
      </c>
      <c r="AE453" s="169">
        <v>523</v>
      </c>
      <c r="AF453" s="168">
        <v>431</v>
      </c>
      <c r="AG453" s="192">
        <v>82.4</v>
      </c>
    </row>
    <row r="454" spans="1:33">
      <c r="A454" s="104"/>
      <c r="B454" s="441"/>
      <c r="C454" s="58" t="s">
        <v>111</v>
      </c>
      <c r="D454" s="169">
        <v>59</v>
      </c>
      <c r="E454" s="168">
        <v>38</v>
      </c>
      <c r="F454" s="192">
        <v>64.400000000000006</v>
      </c>
      <c r="G454" s="169">
        <v>33</v>
      </c>
      <c r="H454" s="168">
        <v>24</v>
      </c>
      <c r="I454" s="192">
        <v>72.7</v>
      </c>
      <c r="J454" s="169">
        <v>54</v>
      </c>
      <c r="K454" s="168">
        <v>38</v>
      </c>
      <c r="L454" s="192">
        <v>70.400000000000006</v>
      </c>
      <c r="M454" s="169">
        <v>37</v>
      </c>
      <c r="N454" s="168">
        <v>28</v>
      </c>
      <c r="O454" s="192">
        <v>75.7</v>
      </c>
      <c r="P454" s="169">
        <v>54</v>
      </c>
      <c r="Q454" s="168">
        <v>36</v>
      </c>
      <c r="R454" s="192">
        <v>66.7</v>
      </c>
      <c r="S454" s="169">
        <v>31</v>
      </c>
      <c r="T454" s="168">
        <v>23</v>
      </c>
      <c r="U454" s="192">
        <v>74.2</v>
      </c>
      <c r="V454" s="169">
        <v>113</v>
      </c>
      <c r="W454" s="168">
        <v>89</v>
      </c>
      <c r="X454" s="192">
        <v>78.8</v>
      </c>
      <c r="Y454" s="169">
        <v>62</v>
      </c>
      <c r="Z454" s="168">
        <v>51</v>
      </c>
      <c r="AA454" s="192">
        <v>82.3</v>
      </c>
      <c r="AB454" s="169">
        <v>123</v>
      </c>
      <c r="AC454" s="168">
        <v>77</v>
      </c>
      <c r="AD454" s="192">
        <v>62.6</v>
      </c>
      <c r="AE454" s="169">
        <v>47</v>
      </c>
      <c r="AF454" s="168">
        <v>35</v>
      </c>
      <c r="AG454" s="192">
        <v>74.5</v>
      </c>
    </row>
    <row r="455" spans="1:33">
      <c r="A455" s="104"/>
      <c r="B455" s="441"/>
      <c r="C455" s="58" t="s">
        <v>36</v>
      </c>
      <c r="D455" s="169">
        <v>1195</v>
      </c>
      <c r="E455" s="168">
        <v>955</v>
      </c>
      <c r="F455" s="192">
        <v>79.900000000000006</v>
      </c>
      <c r="G455" s="169">
        <v>1041</v>
      </c>
      <c r="H455" s="168">
        <v>863</v>
      </c>
      <c r="I455" s="192">
        <v>82.9</v>
      </c>
      <c r="J455" s="169">
        <v>1082</v>
      </c>
      <c r="K455" s="168">
        <v>861</v>
      </c>
      <c r="L455" s="192">
        <v>79.599999999999994</v>
      </c>
      <c r="M455" s="169">
        <v>965</v>
      </c>
      <c r="N455" s="168">
        <v>788</v>
      </c>
      <c r="O455" s="192">
        <v>81.7</v>
      </c>
      <c r="P455" s="169">
        <v>931</v>
      </c>
      <c r="Q455" s="168">
        <v>788</v>
      </c>
      <c r="R455" s="192">
        <v>84.6</v>
      </c>
      <c r="S455" s="169">
        <v>799</v>
      </c>
      <c r="T455" s="168">
        <v>694</v>
      </c>
      <c r="U455" s="192">
        <v>86.9</v>
      </c>
      <c r="V455" s="169">
        <v>1014</v>
      </c>
      <c r="W455" s="168">
        <v>830</v>
      </c>
      <c r="X455" s="192">
        <v>81.900000000000006</v>
      </c>
      <c r="Y455" s="169">
        <v>844</v>
      </c>
      <c r="Z455" s="168">
        <v>716</v>
      </c>
      <c r="AA455" s="192">
        <v>84.8</v>
      </c>
      <c r="AB455" s="169">
        <v>958</v>
      </c>
      <c r="AC455" s="168">
        <v>777</v>
      </c>
      <c r="AD455" s="192">
        <v>81.099999999999994</v>
      </c>
      <c r="AE455" s="169">
        <v>794</v>
      </c>
      <c r="AF455" s="168">
        <v>672</v>
      </c>
      <c r="AG455" s="192">
        <v>84.6</v>
      </c>
    </row>
    <row r="456" spans="1:33">
      <c r="A456" s="104"/>
      <c r="B456" s="445" t="s">
        <v>36</v>
      </c>
      <c r="C456" s="440"/>
      <c r="D456" s="179">
        <v>4654</v>
      </c>
      <c r="E456" s="178">
        <v>3425</v>
      </c>
      <c r="F456" s="194">
        <v>73.599999999999994</v>
      </c>
      <c r="G456" s="179">
        <v>3430</v>
      </c>
      <c r="H456" s="178">
        <v>2722</v>
      </c>
      <c r="I456" s="194">
        <v>79.400000000000006</v>
      </c>
      <c r="J456" s="179">
        <v>4767</v>
      </c>
      <c r="K456" s="178">
        <v>3464</v>
      </c>
      <c r="L456" s="194">
        <v>72.7</v>
      </c>
      <c r="M456" s="179">
        <v>3576</v>
      </c>
      <c r="N456" s="178">
        <v>2782</v>
      </c>
      <c r="O456" s="194">
        <v>77.8</v>
      </c>
      <c r="P456" s="179">
        <v>4607</v>
      </c>
      <c r="Q456" s="178">
        <v>3469</v>
      </c>
      <c r="R456" s="194">
        <v>75.3</v>
      </c>
      <c r="S456" s="179">
        <v>3361</v>
      </c>
      <c r="T456" s="178">
        <v>2650</v>
      </c>
      <c r="U456" s="194">
        <v>78.8</v>
      </c>
      <c r="V456" s="179">
        <v>4900</v>
      </c>
      <c r="W456" s="178">
        <v>3582</v>
      </c>
      <c r="X456" s="194">
        <v>73.099999999999994</v>
      </c>
      <c r="Y456" s="179">
        <v>3638</v>
      </c>
      <c r="Z456" s="178">
        <v>2798</v>
      </c>
      <c r="AA456" s="194">
        <v>76.900000000000006</v>
      </c>
      <c r="AB456" s="179">
        <v>4637</v>
      </c>
      <c r="AC456" s="178">
        <v>3333</v>
      </c>
      <c r="AD456" s="194">
        <v>71.900000000000006</v>
      </c>
      <c r="AE456" s="179">
        <v>3473</v>
      </c>
      <c r="AF456" s="178">
        <v>2665</v>
      </c>
      <c r="AG456" s="194">
        <v>76.7</v>
      </c>
    </row>
    <row r="457" spans="1:33">
      <c r="A457" s="363" t="s">
        <v>19</v>
      </c>
      <c r="B457" s="441" t="s">
        <v>112</v>
      </c>
      <c r="C457" s="58" t="s">
        <v>113</v>
      </c>
      <c r="D457" s="169">
        <v>4334</v>
      </c>
      <c r="E457" s="168">
        <v>3958</v>
      </c>
      <c r="F457" s="192">
        <v>91.3</v>
      </c>
      <c r="G457" s="169">
        <v>3344</v>
      </c>
      <c r="H457" s="168">
        <v>3139</v>
      </c>
      <c r="I457" s="192">
        <v>93.9</v>
      </c>
      <c r="J457" s="169">
        <v>4259</v>
      </c>
      <c r="K457" s="168">
        <v>3936</v>
      </c>
      <c r="L457" s="192">
        <v>92.4</v>
      </c>
      <c r="M457" s="169">
        <v>3226</v>
      </c>
      <c r="N457" s="168">
        <v>3062</v>
      </c>
      <c r="O457" s="192">
        <v>94.9</v>
      </c>
      <c r="P457" s="169">
        <v>4008</v>
      </c>
      <c r="Q457" s="168">
        <v>3664</v>
      </c>
      <c r="R457" s="192">
        <v>91.4</v>
      </c>
      <c r="S457" s="169">
        <v>3008</v>
      </c>
      <c r="T457" s="168">
        <v>2828</v>
      </c>
      <c r="U457" s="192">
        <v>94</v>
      </c>
      <c r="V457" s="169">
        <v>5286</v>
      </c>
      <c r="W457" s="168">
        <v>4870</v>
      </c>
      <c r="X457" s="192">
        <v>92.1</v>
      </c>
      <c r="Y457" s="169">
        <v>3870</v>
      </c>
      <c r="Z457" s="168">
        <v>3654</v>
      </c>
      <c r="AA457" s="192">
        <v>94.4</v>
      </c>
      <c r="AB457" s="169">
        <v>4624</v>
      </c>
      <c r="AC457" s="168">
        <v>4293</v>
      </c>
      <c r="AD457" s="192">
        <v>92.8</v>
      </c>
      <c r="AE457" s="169">
        <v>3479</v>
      </c>
      <c r="AF457" s="168">
        <v>3312</v>
      </c>
      <c r="AG457" s="192">
        <v>95.2</v>
      </c>
    </row>
    <row r="458" spans="1:33">
      <c r="A458" s="104"/>
      <c r="B458" s="441"/>
      <c r="C458" s="58" t="s">
        <v>114</v>
      </c>
      <c r="D458" s="169">
        <v>2022</v>
      </c>
      <c r="E458" s="168">
        <v>1866</v>
      </c>
      <c r="F458" s="192">
        <v>92.3</v>
      </c>
      <c r="G458" s="169">
        <v>1688</v>
      </c>
      <c r="H458" s="168">
        <v>1588</v>
      </c>
      <c r="I458" s="192">
        <v>94.1</v>
      </c>
      <c r="J458" s="169">
        <v>1966</v>
      </c>
      <c r="K458" s="168">
        <v>1818</v>
      </c>
      <c r="L458" s="192">
        <v>92.5</v>
      </c>
      <c r="M458" s="169">
        <v>1631</v>
      </c>
      <c r="N458" s="168">
        <v>1532</v>
      </c>
      <c r="O458" s="192">
        <v>93.9</v>
      </c>
      <c r="P458" s="169">
        <v>1719</v>
      </c>
      <c r="Q458" s="168">
        <v>1587</v>
      </c>
      <c r="R458" s="192">
        <v>92.3</v>
      </c>
      <c r="S458" s="169">
        <v>1408</v>
      </c>
      <c r="T458" s="168">
        <v>1326</v>
      </c>
      <c r="U458" s="192">
        <v>94.2</v>
      </c>
      <c r="V458" s="169">
        <v>2499</v>
      </c>
      <c r="W458" s="168">
        <v>2295</v>
      </c>
      <c r="X458" s="192">
        <v>91.8</v>
      </c>
      <c r="Y458" s="169">
        <v>2037</v>
      </c>
      <c r="Z458" s="168">
        <v>1913</v>
      </c>
      <c r="AA458" s="192">
        <v>93.9</v>
      </c>
      <c r="AB458" s="169">
        <v>1994</v>
      </c>
      <c r="AC458" s="168">
        <v>1845</v>
      </c>
      <c r="AD458" s="192">
        <v>92.5</v>
      </c>
      <c r="AE458" s="169">
        <v>1637</v>
      </c>
      <c r="AF458" s="168">
        <v>1547</v>
      </c>
      <c r="AG458" s="192">
        <v>94.5</v>
      </c>
    </row>
    <row r="459" spans="1:33">
      <c r="A459" s="104"/>
      <c r="B459" s="441"/>
      <c r="C459" s="58" t="s">
        <v>301</v>
      </c>
      <c r="D459" s="169">
        <v>28</v>
      </c>
      <c r="E459" s="168">
        <v>25</v>
      </c>
      <c r="F459" s="192">
        <v>89.3</v>
      </c>
      <c r="G459" s="169">
        <v>25</v>
      </c>
      <c r="H459" s="168">
        <v>23</v>
      </c>
      <c r="I459" s="192">
        <v>92</v>
      </c>
      <c r="J459" s="169">
        <v>24</v>
      </c>
      <c r="K459" s="168">
        <v>22</v>
      </c>
      <c r="L459" s="192">
        <v>91.7</v>
      </c>
      <c r="M459" s="169">
        <v>21</v>
      </c>
      <c r="N459" s="168">
        <v>20</v>
      </c>
      <c r="O459" s="192">
        <v>95.2</v>
      </c>
      <c r="P459" s="169">
        <v>24</v>
      </c>
      <c r="Q459" s="168">
        <v>21</v>
      </c>
      <c r="R459" s="192">
        <v>87.5</v>
      </c>
      <c r="S459" s="169">
        <v>22</v>
      </c>
      <c r="T459" s="168">
        <v>20</v>
      </c>
      <c r="U459" s="192">
        <v>90.9</v>
      </c>
      <c r="V459" s="169">
        <v>28</v>
      </c>
      <c r="W459" s="168">
        <v>14</v>
      </c>
      <c r="X459" s="192">
        <v>50</v>
      </c>
      <c r="Y459" s="169">
        <v>19</v>
      </c>
      <c r="Z459" s="168">
        <v>14</v>
      </c>
      <c r="AA459" s="192">
        <v>73.7</v>
      </c>
      <c r="AB459" s="169">
        <v>16</v>
      </c>
      <c r="AC459" s="168">
        <v>16</v>
      </c>
      <c r="AD459" s="192">
        <v>100</v>
      </c>
      <c r="AE459" s="169">
        <v>16</v>
      </c>
      <c r="AF459" s="168">
        <v>16</v>
      </c>
      <c r="AG459" s="192">
        <v>100</v>
      </c>
    </row>
    <row r="460" spans="1:33">
      <c r="A460" s="104"/>
      <c r="B460" s="443"/>
      <c r="C460" s="444" t="s">
        <v>36</v>
      </c>
      <c r="D460" s="170">
        <v>6384</v>
      </c>
      <c r="E460" s="171">
        <v>5849</v>
      </c>
      <c r="F460" s="193">
        <v>91.6</v>
      </c>
      <c r="G460" s="170">
        <v>4938</v>
      </c>
      <c r="H460" s="171">
        <v>4703</v>
      </c>
      <c r="I460" s="193">
        <v>95.2</v>
      </c>
      <c r="J460" s="170">
        <v>6249</v>
      </c>
      <c r="K460" s="171">
        <v>5776</v>
      </c>
      <c r="L460" s="193">
        <v>92.4</v>
      </c>
      <c r="M460" s="170">
        <v>4747</v>
      </c>
      <c r="N460" s="171">
        <v>4573</v>
      </c>
      <c r="O460" s="193">
        <v>96.3</v>
      </c>
      <c r="P460" s="170">
        <v>5751</v>
      </c>
      <c r="Q460" s="171">
        <v>5272</v>
      </c>
      <c r="R460" s="193">
        <v>91.7</v>
      </c>
      <c r="S460" s="170">
        <v>4314</v>
      </c>
      <c r="T460" s="171">
        <v>4126</v>
      </c>
      <c r="U460" s="193">
        <v>95.6</v>
      </c>
      <c r="V460" s="170">
        <v>7813</v>
      </c>
      <c r="W460" s="171">
        <v>7179</v>
      </c>
      <c r="X460" s="193">
        <v>91.9</v>
      </c>
      <c r="Y460" s="170">
        <v>5731</v>
      </c>
      <c r="Z460" s="171">
        <v>5521</v>
      </c>
      <c r="AA460" s="193">
        <v>96.3</v>
      </c>
      <c r="AB460" s="170">
        <v>6634</v>
      </c>
      <c r="AC460" s="171">
        <v>6154</v>
      </c>
      <c r="AD460" s="193">
        <v>92.8</v>
      </c>
      <c r="AE460" s="170">
        <v>5009</v>
      </c>
      <c r="AF460" s="171">
        <v>4826</v>
      </c>
      <c r="AG460" s="193">
        <v>96.3</v>
      </c>
    </row>
    <row r="461" spans="1:33" ht="26.25">
      <c r="A461" s="104"/>
      <c r="B461" s="441" t="s">
        <v>187</v>
      </c>
      <c r="C461" s="58" t="s">
        <v>115</v>
      </c>
      <c r="D461" s="169">
        <v>1125</v>
      </c>
      <c r="E461" s="168">
        <v>1071</v>
      </c>
      <c r="F461" s="192">
        <v>95.2</v>
      </c>
      <c r="G461" s="169">
        <v>907</v>
      </c>
      <c r="H461" s="168">
        <v>859</v>
      </c>
      <c r="I461" s="192">
        <v>94.7</v>
      </c>
      <c r="J461" s="169">
        <v>1054</v>
      </c>
      <c r="K461" s="168">
        <v>999</v>
      </c>
      <c r="L461" s="192">
        <v>94.8</v>
      </c>
      <c r="M461" s="169">
        <v>859</v>
      </c>
      <c r="N461" s="168">
        <v>819</v>
      </c>
      <c r="O461" s="192">
        <v>95.3</v>
      </c>
      <c r="P461" s="169">
        <v>986</v>
      </c>
      <c r="Q461" s="168">
        <v>927</v>
      </c>
      <c r="R461" s="192">
        <v>94</v>
      </c>
      <c r="S461" s="169">
        <v>736</v>
      </c>
      <c r="T461" s="168">
        <v>699</v>
      </c>
      <c r="U461" s="192">
        <v>95</v>
      </c>
      <c r="V461" s="169">
        <v>1200</v>
      </c>
      <c r="W461" s="168">
        <v>1149</v>
      </c>
      <c r="X461" s="192">
        <v>95.8</v>
      </c>
      <c r="Y461" s="169">
        <v>899</v>
      </c>
      <c r="Z461" s="168">
        <v>866</v>
      </c>
      <c r="AA461" s="192">
        <v>96.3</v>
      </c>
      <c r="AB461" s="169">
        <v>919</v>
      </c>
      <c r="AC461" s="168">
        <v>870</v>
      </c>
      <c r="AD461" s="192">
        <v>94.7</v>
      </c>
      <c r="AE461" s="169">
        <v>704</v>
      </c>
      <c r="AF461" s="168">
        <v>680</v>
      </c>
      <c r="AG461" s="192">
        <v>96.6</v>
      </c>
    </row>
    <row r="462" spans="1:33">
      <c r="A462" s="104"/>
      <c r="B462" s="441"/>
      <c r="C462" s="58" t="s">
        <v>116</v>
      </c>
      <c r="D462" s="169">
        <v>0</v>
      </c>
      <c r="E462" s="168">
        <v>0</v>
      </c>
      <c r="F462" s="192">
        <v>0</v>
      </c>
      <c r="G462" s="169">
        <v>0</v>
      </c>
      <c r="H462" s="168">
        <v>0</v>
      </c>
      <c r="I462" s="192">
        <v>0</v>
      </c>
      <c r="J462" s="169">
        <v>1</v>
      </c>
      <c r="K462" s="168">
        <v>1</v>
      </c>
      <c r="L462" s="192">
        <v>100</v>
      </c>
      <c r="M462" s="169">
        <v>1</v>
      </c>
      <c r="N462" s="168">
        <v>1</v>
      </c>
      <c r="O462" s="192">
        <v>100</v>
      </c>
      <c r="P462" s="169">
        <v>1</v>
      </c>
      <c r="Q462" s="168">
        <v>1</v>
      </c>
      <c r="R462" s="192">
        <v>100</v>
      </c>
      <c r="S462" s="169">
        <v>1</v>
      </c>
      <c r="T462" s="168">
        <v>1</v>
      </c>
      <c r="U462" s="192">
        <v>100</v>
      </c>
      <c r="V462" s="169">
        <v>1</v>
      </c>
      <c r="W462" s="168">
        <v>1</v>
      </c>
      <c r="X462" s="192">
        <v>100</v>
      </c>
      <c r="Y462" s="169">
        <v>1</v>
      </c>
      <c r="Z462" s="168">
        <v>1</v>
      </c>
      <c r="AA462" s="192">
        <v>100</v>
      </c>
      <c r="AB462" s="169">
        <v>0</v>
      </c>
      <c r="AC462" s="168">
        <v>0</v>
      </c>
      <c r="AD462" s="192">
        <v>0</v>
      </c>
      <c r="AE462" s="169">
        <v>0</v>
      </c>
      <c r="AF462" s="168">
        <v>0</v>
      </c>
      <c r="AG462" s="192">
        <v>0</v>
      </c>
    </row>
    <row r="463" spans="1:33">
      <c r="A463" s="104"/>
      <c r="B463" s="443"/>
      <c r="C463" s="444" t="s">
        <v>36</v>
      </c>
      <c r="D463" s="170">
        <v>1125</v>
      </c>
      <c r="E463" s="171">
        <v>1071</v>
      </c>
      <c r="F463" s="193">
        <v>95.2</v>
      </c>
      <c r="G463" s="170">
        <v>907</v>
      </c>
      <c r="H463" s="171">
        <v>859</v>
      </c>
      <c r="I463" s="193">
        <v>94.7</v>
      </c>
      <c r="J463" s="170">
        <v>1055</v>
      </c>
      <c r="K463" s="171">
        <v>1000</v>
      </c>
      <c r="L463" s="193">
        <v>94.8</v>
      </c>
      <c r="M463" s="170">
        <v>860</v>
      </c>
      <c r="N463" s="171">
        <v>820</v>
      </c>
      <c r="O463" s="193">
        <v>95.3</v>
      </c>
      <c r="P463" s="170">
        <v>987</v>
      </c>
      <c r="Q463" s="171">
        <v>928</v>
      </c>
      <c r="R463" s="193">
        <v>94</v>
      </c>
      <c r="S463" s="170">
        <v>737</v>
      </c>
      <c r="T463" s="171">
        <v>700</v>
      </c>
      <c r="U463" s="193">
        <v>95</v>
      </c>
      <c r="V463" s="170">
        <v>1201</v>
      </c>
      <c r="W463" s="171">
        <v>1150</v>
      </c>
      <c r="X463" s="193">
        <v>95.8</v>
      </c>
      <c r="Y463" s="170">
        <v>900</v>
      </c>
      <c r="Z463" s="171">
        <v>867</v>
      </c>
      <c r="AA463" s="193">
        <v>96.3</v>
      </c>
      <c r="AB463" s="170">
        <v>919</v>
      </c>
      <c r="AC463" s="171">
        <v>870</v>
      </c>
      <c r="AD463" s="193">
        <v>94.7</v>
      </c>
      <c r="AE463" s="170">
        <v>704</v>
      </c>
      <c r="AF463" s="171">
        <v>680</v>
      </c>
      <c r="AG463" s="193">
        <v>96.6</v>
      </c>
    </row>
    <row r="464" spans="1:33">
      <c r="A464" s="104"/>
      <c r="B464" s="441" t="s">
        <v>117</v>
      </c>
      <c r="C464" s="58" t="s">
        <v>283</v>
      </c>
      <c r="D464" s="169">
        <v>1481</v>
      </c>
      <c r="E464" s="168">
        <v>1447</v>
      </c>
      <c r="F464" s="192">
        <v>97.7</v>
      </c>
      <c r="G464" s="169">
        <v>1427</v>
      </c>
      <c r="H464" s="168">
        <v>1406</v>
      </c>
      <c r="I464" s="192">
        <v>98.5</v>
      </c>
      <c r="J464" s="169">
        <v>1459</v>
      </c>
      <c r="K464" s="168">
        <v>1438</v>
      </c>
      <c r="L464" s="192">
        <v>98.6</v>
      </c>
      <c r="M464" s="169">
        <v>1410</v>
      </c>
      <c r="N464" s="168">
        <v>1397</v>
      </c>
      <c r="O464" s="192">
        <v>99.1</v>
      </c>
      <c r="P464" s="169">
        <v>957</v>
      </c>
      <c r="Q464" s="168">
        <v>936</v>
      </c>
      <c r="R464" s="192">
        <v>97.8</v>
      </c>
      <c r="S464" s="169">
        <v>915</v>
      </c>
      <c r="T464" s="168">
        <v>905</v>
      </c>
      <c r="U464" s="192">
        <v>98.9</v>
      </c>
      <c r="V464" s="169">
        <v>1303</v>
      </c>
      <c r="W464" s="168">
        <v>1274</v>
      </c>
      <c r="X464" s="192">
        <v>97.8</v>
      </c>
      <c r="Y464" s="169">
        <v>1251</v>
      </c>
      <c r="Z464" s="168">
        <v>1235</v>
      </c>
      <c r="AA464" s="192">
        <v>98.7</v>
      </c>
      <c r="AB464" s="169">
        <v>1059</v>
      </c>
      <c r="AC464" s="168">
        <v>1027</v>
      </c>
      <c r="AD464" s="192">
        <v>97</v>
      </c>
      <c r="AE464" s="169">
        <v>1028</v>
      </c>
      <c r="AF464" s="168">
        <v>1003</v>
      </c>
      <c r="AG464" s="192">
        <v>97.6</v>
      </c>
    </row>
    <row r="465" spans="1:33">
      <c r="A465" s="104"/>
      <c r="B465" s="441"/>
      <c r="C465" s="58" t="s">
        <v>309</v>
      </c>
      <c r="D465" s="169">
        <v>1876</v>
      </c>
      <c r="E465" s="168">
        <v>1835</v>
      </c>
      <c r="F465" s="192">
        <v>97.8</v>
      </c>
      <c r="G465" s="169">
        <v>1668</v>
      </c>
      <c r="H465" s="168">
        <v>1642</v>
      </c>
      <c r="I465" s="192">
        <v>98.4</v>
      </c>
      <c r="J465" s="169">
        <v>1760</v>
      </c>
      <c r="K465" s="168">
        <v>1716</v>
      </c>
      <c r="L465" s="192">
        <v>97.5</v>
      </c>
      <c r="M465" s="169">
        <v>1564</v>
      </c>
      <c r="N465" s="168">
        <v>1537</v>
      </c>
      <c r="O465" s="192">
        <v>98.3</v>
      </c>
      <c r="P465" s="169">
        <v>1304</v>
      </c>
      <c r="Q465" s="168">
        <v>1272</v>
      </c>
      <c r="R465" s="192">
        <v>97.5</v>
      </c>
      <c r="S465" s="169">
        <v>1157</v>
      </c>
      <c r="T465" s="168">
        <v>1132</v>
      </c>
      <c r="U465" s="192">
        <v>97.8</v>
      </c>
      <c r="V465" s="169">
        <v>2071</v>
      </c>
      <c r="W465" s="168">
        <v>2037</v>
      </c>
      <c r="X465" s="192">
        <v>98.4</v>
      </c>
      <c r="Y465" s="169">
        <v>1848</v>
      </c>
      <c r="Z465" s="168">
        <v>1824</v>
      </c>
      <c r="AA465" s="192">
        <v>98.7</v>
      </c>
      <c r="AB465" s="169">
        <v>2217</v>
      </c>
      <c r="AC465" s="168">
        <v>2183</v>
      </c>
      <c r="AD465" s="192">
        <v>98.5</v>
      </c>
      <c r="AE465" s="169">
        <v>1940</v>
      </c>
      <c r="AF465" s="168">
        <v>1916</v>
      </c>
      <c r="AG465" s="192">
        <v>98.8</v>
      </c>
    </row>
    <row r="466" spans="1:33">
      <c r="A466" s="104"/>
      <c r="B466" s="441"/>
      <c r="C466" s="58" t="s">
        <v>302</v>
      </c>
      <c r="D466" s="169">
        <v>978</v>
      </c>
      <c r="E466" s="168">
        <v>911</v>
      </c>
      <c r="F466" s="192">
        <v>93.1</v>
      </c>
      <c r="G466" s="169">
        <v>778</v>
      </c>
      <c r="H466" s="168">
        <v>730</v>
      </c>
      <c r="I466" s="192">
        <v>93.8</v>
      </c>
      <c r="J466" s="169">
        <v>806</v>
      </c>
      <c r="K466" s="168">
        <v>749</v>
      </c>
      <c r="L466" s="192">
        <v>92.9</v>
      </c>
      <c r="M466" s="169">
        <v>655</v>
      </c>
      <c r="N466" s="168">
        <v>612</v>
      </c>
      <c r="O466" s="192">
        <v>93.4</v>
      </c>
      <c r="P466" s="169">
        <v>751</v>
      </c>
      <c r="Q466" s="168">
        <v>679</v>
      </c>
      <c r="R466" s="192">
        <v>90.4</v>
      </c>
      <c r="S466" s="169">
        <v>619</v>
      </c>
      <c r="T466" s="168">
        <v>572</v>
      </c>
      <c r="U466" s="192">
        <v>92.4</v>
      </c>
      <c r="V466" s="169">
        <v>900</v>
      </c>
      <c r="W466" s="168">
        <v>847</v>
      </c>
      <c r="X466" s="192">
        <v>94.1</v>
      </c>
      <c r="Y466" s="169">
        <v>730</v>
      </c>
      <c r="Z466" s="168">
        <v>694</v>
      </c>
      <c r="AA466" s="192">
        <v>95.1</v>
      </c>
      <c r="AB466" s="169">
        <v>757</v>
      </c>
      <c r="AC466" s="168">
        <v>703</v>
      </c>
      <c r="AD466" s="192">
        <v>92.9</v>
      </c>
      <c r="AE466" s="169">
        <v>601</v>
      </c>
      <c r="AF466" s="168">
        <v>561</v>
      </c>
      <c r="AG466" s="192">
        <v>93.3</v>
      </c>
    </row>
    <row r="467" spans="1:33">
      <c r="A467" s="104"/>
      <c r="B467" s="441"/>
      <c r="C467" s="58" t="s">
        <v>36</v>
      </c>
      <c r="D467" s="169">
        <v>4335</v>
      </c>
      <c r="E467" s="168">
        <v>4193</v>
      </c>
      <c r="F467" s="192">
        <v>96.7</v>
      </c>
      <c r="G467" s="169">
        <v>3758</v>
      </c>
      <c r="H467" s="168">
        <v>3673</v>
      </c>
      <c r="I467" s="192">
        <v>97.7</v>
      </c>
      <c r="J467" s="169">
        <v>4025</v>
      </c>
      <c r="K467" s="168">
        <v>3903</v>
      </c>
      <c r="L467" s="192">
        <v>97</v>
      </c>
      <c r="M467" s="169">
        <v>3521</v>
      </c>
      <c r="N467" s="168">
        <v>3446</v>
      </c>
      <c r="O467" s="192">
        <v>97.9</v>
      </c>
      <c r="P467" s="169">
        <v>3012</v>
      </c>
      <c r="Q467" s="168">
        <v>2887</v>
      </c>
      <c r="R467" s="192">
        <v>95.8</v>
      </c>
      <c r="S467" s="169">
        <v>2597</v>
      </c>
      <c r="T467" s="168">
        <v>2519</v>
      </c>
      <c r="U467" s="192">
        <v>97</v>
      </c>
      <c r="V467" s="169">
        <v>4274</v>
      </c>
      <c r="W467" s="168">
        <v>4158</v>
      </c>
      <c r="X467" s="192">
        <v>97.3</v>
      </c>
      <c r="Y467" s="169">
        <v>3702</v>
      </c>
      <c r="Z467" s="168">
        <v>3631</v>
      </c>
      <c r="AA467" s="192">
        <v>98.1</v>
      </c>
      <c r="AB467" s="169">
        <v>4033</v>
      </c>
      <c r="AC467" s="168">
        <v>3913</v>
      </c>
      <c r="AD467" s="192">
        <v>97</v>
      </c>
      <c r="AE467" s="169">
        <v>3434</v>
      </c>
      <c r="AF467" s="168">
        <v>3369</v>
      </c>
      <c r="AG467" s="192">
        <v>98.1</v>
      </c>
    </row>
    <row r="468" spans="1:33">
      <c r="A468" s="104"/>
      <c r="B468" s="445" t="s">
        <v>36</v>
      </c>
      <c r="C468" s="440"/>
      <c r="D468" s="179">
        <v>11844</v>
      </c>
      <c r="E468" s="178">
        <v>11113</v>
      </c>
      <c r="F468" s="194">
        <v>93.8</v>
      </c>
      <c r="G468" s="179">
        <v>7552</v>
      </c>
      <c r="H468" s="178">
        <v>7293</v>
      </c>
      <c r="I468" s="194">
        <v>96.6</v>
      </c>
      <c r="J468" s="179">
        <v>11329</v>
      </c>
      <c r="K468" s="178">
        <v>10679</v>
      </c>
      <c r="L468" s="194">
        <v>94.3</v>
      </c>
      <c r="M468" s="179">
        <v>7196</v>
      </c>
      <c r="N468" s="178">
        <v>6986</v>
      </c>
      <c r="O468" s="194">
        <v>97.1</v>
      </c>
      <c r="P468" s="179">
        <v>9750</v>
      </c>
      <c r="Q468" s="178">
        <v>9087</v>
      </c>
      <c r="R468" s="194">
        <v>93.2</v>
      </c>
      <c r="S468" s="179">
        <v>6019</v>
      </c>
      <c r="T468" s="178">
        <v>5798</v>
      </c>
      <c r="U468" s="194">
        <v>96.3</v>
      </c>
      <c r="V468" s="179">
        <v>13288</v>
      </c>
      <c r="W468" s="178">
        <v>12487</v>
      </c>
      <c r="X468" s="194">
        <v>94</v>
      </c>
      <c r="Y468" s="179">
        <v>8211</v>
      </c>
      <c r="Z468" s="178">
        <v>7977</v>
      </c>
      <c r="AA468" s="194">
        <v>97.2</v>
      </c>
      <c r="AB468" s="179">
        <v>11586</v>
      </c>
      <c r="AC468" s="178">
        <v>10937</v>
      </c>
      <c r="AD468" s="194">
        <v>94.4</v>
      </c>
      <c r="AE468" s="179">
        <v>7381</v>
      </c>
      <c r="AF468" s="178">
        <v>7167</v>
      </c>
      <c r="AG468" s="194">
        <v>97.1</v>
      </c>
    </row>
    <row r="469" spans="1:33" ht="39">
      <c r="A469" s="363" t="s">
        <v>20</v>
      </c>
      <c r="B469" s="441" t="s">
        <v>118</v>
      </c>
      <c r="C469" s="58" t="s">
        <v>119</v>
      </c>
      <c r="D469" s="169">
        <v>95</v>
      </c>
      <c r="E469" s="168">
        <v>72</v>
      </c>
      <c r="F469" s="192">
        <v>75.8</v>
      </c>
      <c r="G469" s="169">
        <v>91</v>
      </c>
      <c r="H469" s="168">
        <v>70</v>
      </c>
      <c r="I469" s="192">
        <v>76.900000000000006</v>
      </c>
      <c r="J469" s="169">
        <v>118</v>
      </c>
      <c r="K469" s="168">
        <v>83</v>
      </c>
      <c r="L469" s="192">
        <v>70.3</v>
      </c>
      <c r="M469" s="169">
        <v>110</v>
      </c>
      <c r="N469" s="168">
        <v>82</v>
      </c>
      <c r="O469" s="192">
        <v>74.5</v>
      </c>
      <c r="P469" s="169">
        <v>117</v>
      </c>
      <c r="Q469" s="168">
        <v>81</v>
      </c>
      <c r="R469" s="192">
        <v>69.2</v>
      </c>
      <c r="S469" s="169">
        <v>110</v>
      </c>
      <c r="T469" s="168">
        <v>79</v>
      </c>
      <c r="U469" s="192">
        <v>71.8</v>
      </c>
      <c r="V469" s="169">
        <v>108</v>
      </c>
      <c r="W469" s="168">
        <v>69</v>
      </c>
      <c r="X469" s="192">
        <v>63.9</v>
      </c>
      <c r="Y469" s="169">
        <v>102</v>
      </c>
      <c r="Z469" s="168">
        <v>68</v>
      </c>
      <c r="AA469" s="192">
        <v>66.7</v>
      </c>
      <c r="AB469" s="169">
        <v>116</v>
      </c>
      <c r="AC469" s="168">
        <v>69</v>
      </c>
      <c r="AD469" s="192">
        <v>59.5</v>
      </c>
      <c r="AE469" s="169">
        <v>111</v>
      </c>
      <c r="AF469" s="168">
        <v>68</v>
      </c>
      <c r="AG469" s="192">
        <v>61.3</v>
      </c>
    </row>
    <row r="470" spans="1:33">
      <c r="A470" s="104"/>
      <c r="B470" s="441"/>
      <c r="C470" s="58" t="s">
        <v>120</v>
      </c>
      <c r="D470" s="169">
        <v>1897</v>
      </c>
      <c r="E470" s="168">
        <v>1897</v>
      </c>
      <c r="F470" s="192">
        <v>100</v>
      </c>
      <c r="G470" s="169">
        <v>800</v>
      </c>
      <c r="H470" s="168">
        <v>800</v>
      </c>
      <c r="I470" s="192">
        <v>100</v>
      </c>
      <c r="J470" s="169">
        <v>1302</v>
      </c>
      <c r="K470" s="168">
        <v>1302</v>
      </c>
      <c r="L470" s="192">
        <v>100</v>
      </c>
      <c r="M470" s="169">
        <v>638</v>
      </c>
      <c r="N470" s="168">
        <v>638</v>
      </c>
      <c r="O470" s="192">
        <v>100</v>
      </c>
      <c r="P470" s="169">
        <v>237</v>
      </c>
      <c r="Q470" s="168">
        <v>237</v>
      </c>
      <c r="R470" s="192">
        <v>100</v>
      </c>
      <c r="S470" s="169">
        <v>124</v>
      </c>
      <c r="T470" s="168">
        <v>124</v>
      </c>
      <c r="U470" s="192">
        <v>100</v>
      </c>
      <c r="V470" s="169">
        <v>73</v>
      </c>
      <c r="W470" s="168">
        <v>73</v>
      </c>
      <c r="X470" s="192">
        <v>100</v>
      </c>
      <c r="Y470" s="169">
        <v>24</v>
      </c>
      <c r="Z470" s="168">
        <v>24</v>
      </c>
      <c r="AA470" s="192">
        <v>100</v>
      </c>
      <c r="AB470" s="169">
        <v>31</v>
      </c>
      <c r="AC470" s="168">
        <v>31</v>
      </c>
      <c r="AD470" s="192">
        <v>100</v>
      </c>
      <c r="AE470" s="169">
        <v>8</v>
      </c>
      <c r="AF470" s="168">
        <v>8</v>
      </c>
      <c r="AG470" s="192">
        <v>100</v>
      </c>
    </row>
    <row r="471" spans="1:33">
      <c r="A471" s="104"/>
      <c r="B471" s="443"/>
      <c r="C471" s="444" t="s">
        <v>36</v>
      </c>
      <c r="D471" s="170">
        <v>1992</v>
      </c>
      <c r="E471" s="171">
        <v>1969</v>
      </c>
      <c r="F471" s="193">
        <v>98.8</v>
      </c>
      <c r="G471" s="170">
        <v>889</v>
      </c>
      <c r="H471" s="171">
        <v>869</v>
      </c>
      <c r="I471" s="193">
        <v>97.8</v>
      </c>
      <c r="J471" s="170">
        <v>1420</v>
      </c>
      <c r="K471" s="171">
        <v>1385</v>
      </c>
      <c r="L471" s="193">
        <v>97.5</v>
      </c>
      <c r="M471" s="170">
        <v>745</v>
      </c>
      <c r="N471" s="171">
        <v>718</v>
      </c>
      <c r="O471" s="193">
        <v>96.4</v>
      </c>
      <c r="P471" s="170">
        <v>354</v>
      </c>
      <c r="Q471" s="171">
        <v>318</v>
      </c>
      <c r="R471" s="193">
        <v>89.8</v>
      </c>
      <c r="S471" s="170">
        <v>233</v>
      </c>
      <c r="T471" s="171">
        <v>202</v>
      </c>
      <c r="U471" s="193">
        <v>86.7</v>
      </c>
      <c r="V471" s="170">
        <v>181</v>
      </c>
      <c r="W471" s="171">
        <v>142</v>
      </c>
      <c r="X471" s="193">
        <v>78.5</v>
      </c>
      <c r="Y471" s="170">
        <v>126</v>
      </c>
      <c r="Z471" s="171">
        <v>92</v>
      </c>
      <c r="AA471" s="193">
        <v>73</v>
      </c>
      <c r="AB471" s="170">
        <v>147</v>
      </c>
      <c r="AC471" s="171">
        <v>100</v>
      </c>
      <c r="AD471" s="193">
        <v>68</v>
      </c>
      <c r="AE471" s="170">
        <v>119</v>
      </c>
      <c r="AF471" s="171">
        <v>76</v>
      </c>
      <c r="AG471" s="193">
        <v>63.9</v>
      </c>
    </row>
    <row r="472" spans="1:33">
      <c r="A472" s="104"/>
      <c r="B472" s="441" t="s">
        <v>121</v>
      </c>
      <c r="C472" s="58" t="s">
        <v>401</v>
      </c>
      <c r="D472" s="169">
        <v>1</v>
      </c>
      <c r="E472" s="168">
        <v>0</v>
      </c>
      <c r="F472" s="192">
        <v>0</v>
      </c>
      <c r="G472" s="169">
        <v>1</v>
      </c>
      <c r="H472" s="168">
        <v>0</v>
      </c>
      <c r="I472" s="192">
        <v>0</v>
      </c>
      <c r="J472" s="169">
        <v>0</v>
      </c>
      <c r="K472" s="168">
        <v>0</v>
      </c>
      <c r="L472" s="192">
        <v>0</v>
      </c>
      <c r="M472" s="169">
        <v>0</v>
      </c>
      <c r="N472" s="168">
        <v>0</v>
      </c>
      <c r="O472" s="192">
        <v>0</v>
      </c>
      <c r="P472" s="169">
        <v>2</v>
      </c>
      <c r="Q472" s="168">
        <v>1</v>
      </c>
      <c r="R472" s="192">
        <v>50</v>
      </c>
      <c r="S472" s="169">
        <v>2</v>
      </c>
      <c r="T472" s="168">
        <v>1</v>
      </c>
      <c r="U472" s="192">
        <v>50</v>
      </c>
      <c r="V472" s="169">
        <v>1</v>
      </c>
      <c r="W472" s="168">
        <v>1</v>
      </c>
      <c r="X472" s="192">
        <v>100</v>
      </c>
      <c r="Y472" s="169">
        <v>1</v>
      </c>
      <c r="Z472" s="168">
        <v>1</v>
      </c>
      <c r="AA472" s="192">
        <v>100</v>
      </c>
      <c r="AB472" s="169">
        <v>1</v>
      </c>
      <c r="AC472" s="168">
        <v>1</v>
      </c>
      <c r="AD472" s="192">
        <v>100</v>
      </c>
      <c r="AE472" s="169">
        <v>1</v>
      </c>
      <c r="AF472" s="168">
        <v>1</v>
      </c>
      <c r="AG472" s="192">
        <v>100</v>
      </c>
    </row>
    <row r="473" spans="1:33">
      <c r="A473" s="104"/>
      <c r="B473" s="441"/>
      <c r="C473" s="58" t="s">
        <v>122</v>
      </c>
      <c r="D473" s="169">
        <v>885</v>
      </c>
      <c r="E473" s="168">
        <v>885</v>
      </c>
      <c r="F473" s="192">
        <v>100</v>
      </c>
      <c r="G473" s="169">
        <v>474</v>
      </c>
      <c r="H473" s="168">
        <v>474</v>
      </c>
      <c r="I473" s="192">
        <v>100</v>
      </c>
      <c r="J473" s="169">
        <v>738</v>
      </c>
      <c r="K473" s="168">
        <v>737</v>
      </c>
      <c r="L473" s="192">
        <v>99.9</v>
      </c>
      <c r="M473" s="169">
        <v>448</v>
      </c>
      <c r="N473" s="168">
        <v>447</v>
      </c>
      <c r="O473" s="192">
        <v>99.8</v>
      </c>
      <c r="P473" s="169">
        <v>146</v>
      </c>
      <c r="Q473" s="168">
        <v>146</v>
      </c>
      <c r="R473" s="192">
        <v>100</v>
      </c>
      <c r="S473" s="169">
        <v>83</v>
      </c>
      <c r="T473" s="168">
        <v>83</v>
      </c>
      <c r="U473" s="192">
        <v>100</v>
      </c>
      <c r="V473" s="169">
        <v>18</v>
      </c>
      <c r="W473" s="168">
        <v>18</v>
      </c>
      <c r="X473" s="192">
        <v>100</v>
      </c>
      <c r="Y473" s="169">
        <v>8</v>
      </c>
      <c r="Z473" s="168">
        <v>8</v>
      </c>
      <c r="AA473" s="192">
        <v>100</v>
      </c>
      <c r="AB473" s="169">
        <v>0</v>
      </c>
      <c r="AC473" s="168">
        <v>0</v>
      </c>
      <c r="AD473" s="192">
        <v>0</v>
      </c>
      <c r="AE473" s="169">
        <v>0</v>
      </c>
      <c r="AF473" s="168">
        <v>0</v>
      </c>
      <c r="AG473" s="192">
        <v>0</v>
      </c>
    </row>
    <row r="474" spans="1:33">
      <c r="A474" s="104"/>
      <c r="B474" s="441"/>
      <c r="C474" s="58" t="s">
        <v>123</v>
      </c>
      <c r="D474" s="169">
        <v>5424</v>
      </c>
      <c r="E474" s="168">
        <v>5424</v>
      </c>
      <c r="F474" s="192">
        <v>100</v>
      </c>
      <c r="G474" s="169">
        <v>2514</v>
      </c>
      <c r="H474" s="168">
        <v>2514</v>
      </c>
      <c r="I474" s="192">
        <v>100</v>
      </c>
      <c r="J474" s="169">
        <v>6630</v>
      </c>
      <c r="K474" s="168">
        <v>6628</v>
      </c>
      <c r="L474" s="192">
        <v>100</v>
      </c>
      <c r="M474" s="169">
        <v>2928</v>
      </c>
      <c r="N474" s="168">
        <v>2927</v>
      </c>
      <c r="O474" s="192">
        <v>100</v>
      </c>
      <c r="P474" s="169">
        <v>9337</v>
      </c>
      <c r="Q474" s="168">
        <v>9337</v>
      </c>
      <c r="R474" s="192">
        <v>100</v>
      </c>
      <c r="S474" s="169">
        <v>3836</v>
      </c>
      <c r="T474" s="168">
        <v>3836</v>
      </c>
      <c r="U474" s="192">
        <v>100</v>
      </c>
      <c r="V474" s="169">
        <v>9200</v>
      </c>
      <c r="W474" s="168">
        <v>9200</v>
      </c>
      <c r="X474" s="192">
        <v>100</v>
      </c>
      <c r="Y474" s="169">
        <v>3880</v>
      </c>
      <c r="Z474" s="168">
        <v>3880</v>
      </c>
      <c r="AA474" s="192">
        <v>100</v>
      </c>
      <c r="AB474" s="169">
        <v>8057</v>
      </c>
      <c r="AC474" s="168">
        <v>8056</v>
      </c>
      <c r="AD474" s="192">
        <v>100</v>
      </c>
      <c r="AE474" s="169">
        <v>3554</v>
      </c>
      <c r="AF474" s="168">
        <v>3553</v>
      </c>
      <c r="AG474" s="192">
        <v>100</v>
      </c>
    </row>
    <row r="475" spans="1:33">
      <c r="A475" s="104"/>
      <c r="B475" s="441"/>
      <c r="C475" s="58" t="s">
        <v>124</v>
      </c>
      <c r="D475" s="169">
        <v>2908</v>
      </c>
      <c r="E475" s="168">
        <v>2908</v>
      </c>
      <c r="F475" s="192">
        <v>100</v>
      </c>
      <c r="G475" s="169">
        <v>1773</v>
      </c>
      <c r="H475" s="168">
        <v>1773</v>
      </c>
      <c r="I475" s="192">
        <v>100</v>
      </c>
      <c r="J475" s="169">
        <v>3259</v>
      </c>
      <c r="K475" s="168">
        <v>3259</v>
      </c>
      <c r="L475" s="192">
        <v>100</v>
      </c>
      <c r="M475" s="169">
        <v>1944</v>
      </c>
      <c r="N475" s="168">
        <v>1944</v>
      </c>
      <c r="O475" s="192">
        <v>100</v>
      </c>
      <c r="P475" s="169">
        <v>3084</v>
      </c>
      <c r="Q475" s="168">
        <v>3084</v>
      </c>
      <c r="R475" s="192">
        <v>100</v>
      </c>
      <c r="S475" s="169">
        <v>1798</v>
      </c>
      <c r="T475" s="168">
        <v>1798</v>
      </c>
      <c r="U475" s="192">
        <v>100</v>
      </c>
      <c r="V475" s="169">
        <v>2962</v>
      </c>
      <c r="W475" s="168">
        <v>2962</v>
      </c>
      <c r="X475" s="192">
        <v>100</v>
      </c>
      <c r="Y475" s="169">
        <v>1794</v>
      </c>
      <c r="Z475" s="168">
        <v>1794</v>
      </c>
      <c r="AA475" s="192">
        <v>100</v>
      </c>
      <c r="AB475" s="169">
        <v>2853</v>
      </c>
      <c r="AC475" s="168">
        <v>2853</v>
      </c>
      <c r="AD475" s="192">
        <v>100</v>
      </c>
      <c r="AE475" s="169">
        <v>1653</v>
      </c>
      <c r="AF475" s="168">
        <v>1653</v>
      </c>
      <c r="AG475" s="192">
        <v>100</v>
      </c>
    </row>
    <row r="476" spans="1:33">
      <c r="A476" s="104"/>
      <c r="B476" s="441"/>
      <c r="C476" s="58" t="s">
        <v>303</v>
      </c>
      <c r="D476" s="169">
        <v>244</v>
      </c>
      <c r="E476" s="168">
        <v>198</v>
      </c>
      <c r="F476" s="192">
        <v>81.099999999999994</v>
      </c>
      <c r="G476" s="169">
        <v>141</v>
      </c>
      <c r="H476" s="168">
        <v>128</v>
      </c>
      <c r="I476" s="192">
        <v>90.8</v>
      </c>
      <c r="J476" s="169">
        <v>333</v>
      </c>
      <c r="K476" s="168">
        <v>285</v>
      </c>
      <c r="L476" s="192">
        <v>85.6</v>
      </c>
      <c r="M476" s="169">
        <v>189</v>
      </c>
      <c r="N476" s="168">
        <v>174</v>
      </c>
      <c r="O476" s="192">
        <v>92.1</v>
      </c>
      <c r="P476" s="169">
        <v>376</v>
      </c>
      <c r="Q476" s="168">
        <v>332</v>
      </c>
      <c r="R476" s="192">
        <v>88.3</v>
      </c>
      <c r="S476" s="169">
        <v>204</v>
      </c>
      <c r="T476" s="168">
        <v>192</v>
      </c>
      <c r="U476" s="192">
        <v>94.1</v>
      </c>
      <c r="V476" s="169">
        <v>410</v>
      </c>
      <c r="W476" s="168">
        <v>346</v>
      </c>
      <c r="X476" s="192">
        <v>84.4</v>
      </c>
      <c r="Y476" s="169">
        <v>255</v>
      </c>
      <c r="Z476" s="168">
        <v>235</v>
      </c>
      <c r="AA476" s="192">
        <v>92.2</v>
      </c>
      <c r="AB476" s="169">
        <v>356</v>
      </c>
      <c r="AC476" s="168">
        <v>313</v>
      </c>
      <c r="AD476" s="192">
        <v>87.9</v>
      </c>
      <c r="AE476" s="169">
        <v>207</v>
      </c>
      <c r="AF476" s="168">
        <v>192</v>
      </c>
      <c r="AG476" s="192">
        <v>92.8</v>
      </c>
    </row>
    <row r="477" spans="1:33">
      <c r="A477" s="104"/>
      <c r="B477" s="443"/>
      <c r="C477" s="444" t="s">
        <v>36</v>
      </c>
      <c r="D477" s="170">
        <v>9462</v>
      </c>
      <c r="E477" s="171">
        <v>9415</v>
      </c>
      <c r="F477" s="193">
        <v>99.5</v>
      </c>
      <c r="G477" s="170">
        <v>4586</v>
      </c>
      <c r="H477" s="171">
        <v>4572</v>
      </c>
      <c r="I477" s="193">
        <v>99.7</v>
      </c>
      <c r="J477" s="170">
        <v>10960</v>
      </c>
      <c r="K477" s="171">
        <v>10909</v>
      </c>
      <c r="L477" s="193">
        <v>99.5</v>
      </c>
      <c r="M477" s="170">
        <v>5137</v>
      </c>
      <c r="N477" s="171">
        <v>5122</v>
      </c>
      <c r="O477" s="193">
        <v>99.7</v>
      </c>
      <c r="P477" s="170">
        <v>12945</v>
      </c>
      <c r="Q477" s="171">
        <v>12900</v>
      </c>
      <c r="R477" s="193">
        <v>99.7</v>
      </c>
      <c r="S477" s="170">
        <v>5517</v>
      </c>
      <c r="T477" s="171">
        <v>5507</v>
      </c>
      <c r="U477" s="193">
        <v>99.8</v>
      </c>
      <c r="V477" s="170">
        <v>12591</v>
      </c>
      <c r="W477" s="171">
        <v>12527</v>
      </c>
      <c r="X477" s="193">
        <v>99.5</v>
      </c>
      <c r="Y477" s="170">
        <v>5559</v>
      </c>
      <c r="Z477" s="171">
        <v>5540</v>
      </c>
      <c r="AA477" s="193">
        <v>99.7</v>
      </c>
      <c r="AB477" s="170">
        <v>11267</v>
      </c>
      <c r="AC477" s="171">
        <v>11223</v>
      </c>
      <c r="AD477" s="193">
        <v>99.6</v>
      </c>
      <c r="AE477" s="170">
        <v>5039</v>
      </c>
      <c r="AF477" s="171">
        <v>5023</v>
      </c>
      <c r="AG477" s="193">
        <v>99.7</v>
      </c>
    </row>
    <row r="478" spans="1:33" ht="26.25">
      <c r="A478" s="104"/>
      <c r="B478" s="445" t="s">
        <v>188</v>
      </c>
      <c r="C478" s="440" t="s">
        <v>125</v>
      </c>
      <c r="D478" s="179">
        <v>4303</v>
      </c>
      <c r="E478" s="178">
        <v>3413</v>
      </c>
      <c r="F478" s="194">
        <v>79.3</v>
      </c>
      <c r="G478" s="179">
        <v>2982</v>
      </c>
      <c r="H478" s="178">
        <v>2463</v>
      </c>
      <c r="I478" s="194">
        <v>82.6</v>
      </c>
      <c r="J478" s="179">
        <v>5024</v>
      </c>
      <c r="K478" s="178">
        <v>4156</v>
      </c>
      <c r="L478" s="194">
        <v>82.7</v>
      </c>
      <c r="M478" s="179">
        <v>3361</v>
      </c>
      <c r="N478" s="178">
        <v>2859</v>
      </c>
      <c r="O478" s="194">
        <v>85.1</v>
      </c>
      <c r="P478" s="179">
        <v>5609</v>
      </c>
      <c r="Q478" s="178">
        <v>4490</v>
      </c>
      <c r="R478" s="194">
        <v>80</v>
      </c>
      <c r="S478" s="179">
        <v>3473</v>
      </c>
      <c r="T478" s="178">
        <v>3060</v>
      </c>
      <c r="U478" s="194">
        <v>88.1</v>
      </c>
      <c r="V478" s="179">
        <v>7504</v>
      </c>
      <c r="W478" s="178">
        <v>6002</v>
      </c>
      <c r="X478" s="194">
        <v>80</v>
      </c>
      <c r="Y478" s="179">
        <v>4782</v>
      </c>
      <c r="Z478" s="178">
        <v>4161</v>
      </c>
      <c r="AA478" s="194">
        <v>87</v>
      </c>
      <c r="AB478" s="179">
        <v>7142</v>
      </c>
      <c r="AC478" s="178">
        <v>5943</v>
      </c>
      <c r="AD478" s="194">
        <v>83.2</v>
      </c>
      <c r="AE478" s="179">
        <v>4665</v>
      </c>
      <c r="AF478" s="178">
        <v>4106</v>
      </c>
      <c r="AG478" s="194">
        <v>88</v>
      </c>
    </row>
    <row r="479" spans="1:33" ht="39">
      <c r="A479" s="104"/>
      <c r="B479" s="441" t="s">
        <v>189</v>
      </c>
      <c r="C479" s="58" t="s">
        <v>191</v>
      </c>
      <c r="D479" s="169">
        <v>34</v>
      </c>
      <c r="E479" s="168">
        <v>28</v>
      </c>
      <c r="F479" s="192">
        <v>82.4</v>
      </c>
      <c r="G479" s="169">
        <v>30</v>
      </c>
      <c r="H479" s="168">
        <v>25</v>
      </c>
      <c r="I479" s="192">
        <v>83.3</v>
      </c>
      <c r="J479" s="169">
        <v>28</v>
      </c>
      <c r="K479" s="168">
        <v>23</v>
      </c>
      <c r="L479" s="192">
        <v>82.1</v>
      </c>
      <c r="M479" s="169">
        <v>26</v>
      </c>
      <c r="N479" s="168">
        <v>22</v>
      </c>
      <c r="O479" s="192">
        <v>84.6</v>
      </c>
      <c r="P479" s="169">
        <v>17</v>
      </c>
      <c r="Q479" s="168">
        <v>13</v>
      </c>
      <c r="R479" s="192">
        <v>76.5</v>
      </c>
      <c r="S479" s="169">
        <v>17</v>
      </c>
      <c r="T479" s="168">
        <v>13</v>
      </c>
      <c r="U479" s="192">
        <v>76.5</v>
      </c>
      <c r="V479" s="169">
        <v>23</v>
      </c>
      <c r="W479" s="168">
        <v>22</v>
      </c>
      <c r="X479" s="192">
        <v>95.7</v>
      </c>
      <c r="Y479" s="169">
        <v>21</v>
      </c>
      <c r="Z479" s="168">
        <v>20</v>
      </c>
      <c r="AA479" s="192">
        <v>95.2</v>
      </c>
      <c r="AB479" s="169">
        <v>20</v>
      </c>
      <c r="AC479" s="168">
        <v>15</v>
      </c>
      <c r="AD479" s="192">
        <v>75</v>
      </c>
      <c r="AE479" s="169">
        <v>18</v>
      </c>
      <c r="AF479" s="168">
        <v>14</v>
      </c>
      <c r="AG479" s="192">
        <v>77.8</v>
      </c>
    </row>
    <row r="480" spans="1:33">
      <c r="A480" s="104"/>
      <c r="B480" s="441"/>
      <c r="C480" s="58" t="s">
        <v>126</v>
      </c>
      <c r="D480" s="169">
        <v>0</v>
      </c>
      <c r="E480" s="168">
        <v>0</v>
      </c>
      <c r="F480" s="192">
        <v>0</v>
      </c>
      <c r="G480" s="169">
        <v>0</v>
      </c>
      <c r="H480" s="168">
        <v>0</v>
      </c>
      <c r="I480" s="192">
        <v>0</v>
      </c>
      <c r="J480" s="169">
        <v>1</v>
      </c>
      <c r="K480" s="168">
        <v>1</v>
      </c>
      <c r="L480" s="192">
        <v>100</v>
      </c>
      <c r="M480" s="169">
        <v>1</v>
      </c>
      <c r="N480" s="168">
        <v>1</v>
      </c>
      <c r="O480" s="192">
        <v>100</v>
      </c>
      <c r="P480" s="169">
        <v>0</v>
      </c>
      <c r="Q480" s="168">
        <v>0</v>
      </c>
      <c r="R480" s="192">
        <v>0</v>
      </c>
      <c r="S480" s="169">
        <v>0</v>
      </c>
      <c r="T480" s="168">
        <v>0</v>
      </c>
      <c r="U480" s="192">
        <v>0</v>
      </c>
      <c r="V480" s="169">
        <v>0</v>
      </c>
      <c r="W480" s="168">
        <v>0</v>
      </c>
      <c r="X480" s="192">
        <v>0</v>
      </c>
      <c r="Y480" s="169">
        <v>0</v>
      </c>
      <c r="Z480" s="168">
        <v>0</v>
      </c>
      <c r="AA480" s="192">
        <v>0</v>
      </c>
      <c r="AB480" s="169">
        <v>0</v>
      </c>
      <c r="AC480" s="168">
        <v>0</v>
      </c>
      <c r="AD480" s="192">
        <v>0</v>
      </c>
      <c r="AE480" s="169">
        <v>0</v>
      </c>
      <c r="AF480" s="168">
        <v>0</v>
      </c>
      <c r="AG480" s="192">
        <v>0</v>
      </c>
    </row>
    <row r="481" spans="1:33">
      <c r="A481" s="104"/>
      <c r="B481" s="441"/>
      <c r="C481" s="58" t="s">
        <v>304</v>
      </c>
      <c r="D481" s="169">
        <v>149</v>
      </c>
      <c r="E481" s="168">
        <v>147</v>
      </c>
      <c r="F481" s="192">
        <v>98.7</v>
      </c>
      <c r="G481" s="169">
        <v>38</v>
      </c>
      <c r="H481" s="168">
        <v>36</v>
      </c>
      <c r="I481" s="192">
        <v>94.7</v>
      </c>
      <c r="J481" s="169">
        <v>60</v>
      </c>
      <c r="K481" s="168">
        <v>46</v>
      </c>
      <c r="L481" s="192">
        <v>76.7</v>
      </c>
      <c r="M481" s="169">
        <v>29</v>
      </c>
      <c r="N481" s="168">
        <v>22</v>
      </c>
      <c r="O481" s="192">
        <v>75.900000000000006</v>
      </c>
      <c r="P481" s="169">
        <v>77</v>
      </c>
      <c r="Q481" s="168">
        <v>75</v>
      </c>
      <c r="R481" s="192">
        <v>97.4</v>
      </c>
      <c r="S481" s="169">
        <v>20</v>
      </c>
      <c r="T481" s="168">
        <v>18</v>
      </c>
      <c r="U481" s="192">
        <v>90</v>
      </c>
      <c r="V481" s="169">
        <v>39</v>
      </c>
      <c r="W481" s="168">
        <v>38</v>
      </c>
      <c r="X481" s="192">
        <v>97.4</v>
      </c>
      <c r="Y481" s="169">
        <v>20</v>
      </c>
      <c r="Z481" s="168">
        <v>19</v>
      </c>
      <c r="AA481" s="192">
        <v>95</v>
      </c>
      <c r="AB481" s="169">
        <v>25</v>
      </c>
      <c r="AC481" s="168">
        <v>19</v>
      </c>
      <c r="AD481" s="192">
        <v>76</v>
      </c>
      <c r="AE481" s="169">
        <v>21</v>
      </c>
      <c r="AF481" s="168">
        <v>15</v>
      </c>
      <c r="AG481" s="192">
        <v>71.400000000000006</v>
      </c>
    </row>
    <row r="482" spans="1:33">
      <c r="A482" s="104"/>
      <c r="B482" s="443"/>
      <c r="C482" s="444" t="s">
        <v>36</v>
      </c>
      <c r="D482" s="170">
        <v>183</v>
      </c>
      <c r="E482" s="171">
        <v>175</v>
      </c>
      <c r="F482" s="193">
        <v>95.6</v>
      </c>
      <c r="G482" s="170">
        <v>68</v>
      </c>
      <c r="H482" s="171">
        <v>61</v>
      </c>
      <c r="I482" s="193">
        <v>89.7</v>
      </c>
      <c r="J482" s="170">
        <v>89</v>
      </c>
      <c r="K482" s="171">
        <v>70</v>
      </c>
      <c r="L482" s="193">
        <v>78.7</v>
      </c>
      <c r="M482" s="170">
        <v>55</v>
      </c>
      <c r="N482" s="171">
        <v>44</v>
      </c>
      <c r="O482" s="193">
        <v>80</v>
      </c>
      <c r="P482" s="170">
        <v>94</v>
      </c>
      <c r="Q482" s="171">
        <v>88</v>
      </c>
      <c r="R482" s="193">
        <v>93.6</v>
      </c>
      <c r="S482" s="170">
        <v>37</v>
      </c>
      <c r="T482" s="171">
        <v>31</v>
      </c>
      <c r="U482" s="193">
        <v>83.8</v>
      </c>
      <c r="V482" s="170">
        <v>62</v>
      </c>
      <c r="W482" s="171">
        <v>60</v>
      </c>
      <c r="X482" s="193">
        <v>96.8</v>
      </c>
      <c r="Y482" s="170">
        <v>40</v>
      </c>
      <c r="Z482" s="171">
        <v>38</v>
      </c>
      <c r="AA482" s="193">
        <v>95</v>
      </c>
      <c r="AB482" s="170">
        <v>45</v>
      </c>
      <c r="AC482" s="171">
        <v>34</v>
      </c>
      <c r="AD482" s="193">
        <v>75.599999999999994</v>
      </c>
      <c r="AE482" s="170">
        <v>39</v>
      </c>
      <c r="AF482" s="171">
        <v>29</v>
      </c>
      <c r="AG482" s="193">
        <v>74.400000000000006</v>
      </c>
    </row>
    <row r="483" spans="1:33" ht="26.25">
      <c r="A483" s="104"/>
      <c r="B483" s="441" t="s">
        <v>177</v>
      </c>
      <c r="C483" s="58" t="s">
        <v>192</v>
      </c>
      <c r="D483" s="169">
        <v>0</v>
      </c>
      <c r="E483" s="168">
        <v>0</v>
      </c>
      <c r="F483" s="192">
        <v>0</v>
      </c>
      <c r="G483" s="169">
        <v>0</v>
      </c>
      <c r="H483" s="168">
        <v>0</v>
      </c>
      <c r="I483" s="192">
        <v>0</v>
      </c>
      <c r="J483" s="169">
        <v>1</v>
      </c>
      <c r="K483" s="168">
        <v>0</v>
      </c>
      <c r="L483" s="192">
        <v>0</v>
      </c>
      <c r="M483" s="169">
        <v>1</v>
      </c>
      <c r="N483" s="168">
        <v>0</v>
      </c>
      <c r="O483" s="192">
        <v>0</v>
      </c>
      <c r="P483" s="169">
        <v>0</v>
      </c>
      <c r="Q483" s="168">
        <v>0</v>
      </c>
      <c r="R483" s="192">
        <v>0</v>
      </c>
      <c r="S483" s="169">
        <v>0</v>
      </c>
      <c r="T483" s="168">
        <v>0</v>
      </c>
      <c r="U483" s="192">
        <v>0</v>
      </c>
      <c r="V483" s="169">
        <v>1</v>
      </c>
      <c r="W483" s="168">
        <v>1</v>
      </c>
      <c r="X483" s="192">
        <v>100</v>
      </c>
      <c r="Y483" s="169">
        <v>1</v>
      </c>
      <c r="Z483" s="168">
        <v>1</v>
      </c>
      <c r="AA483" s="192">
        <v>100</v>
      </c>
      <c r="AB483" s="169">
        <v>1</v>
      </c>
      <c r="AC483" s="168">
        <v>0</v>
      </c>
      <c r="AD483" s="192">
        <v>0</v>
      </c>
      <c r="AE483" s="169">
        <v>1</v>
      </c>
      <c r="AF483" s="168">
        <v>0</v>
      </c>
      <c r="AG483" s="192">
        <v>0</v>
      </c>
    </row>
    <row r="484" spans="1:33">
      <c r="A484" s="104"/>
      <c r="B484" s="441"/>
      <c r="C484" s="58" t="s">
        <v>305</v>
      </c>
      <c r="D484" s="169">
        <v>0</v>
      </c>
      <c r="E484" s="168">
        <v>0</v>
      </c>
      <c r="F484" s="192">
        <v>0</v>
      </c>
      <c r="G484" s="169">
        <v>0</v>
      </c>
      <c r="H484" s="168">
        <v>0</v>
      </c>
      <c r="I484" s="192">
        <v>0</v>
      </c>
      <c r="J484" s="169">
        <v>0</v>
      </c>
      <c r="K484" s="168">
        <v>0</v>
      </c>
      <c r="L484" s="192">
        <v>0</v>
      </c>
      <c r="M484" s="169">
        <v>0</v>
      </c>
      <c r="N484" s="168">
        <v>0</v>
      </c>
      <c r="O484" s="192">
        <v>0</v>
      </c>
      <c r="P484" s="169">
        <v>1</v>
      </c>
      <c r="Q484" s="168">
        <v>1</v>
      </c>
      <c r="R484" s="192">
        <v>100</v>
      </c>
      <c r="S484" s="169">
        <v>1</v>
      </c>
      <c r="T484" s="168">
        <v>1</v>
      </c>
      <c r="U484" s="192">
        <v>100</v>
      </c>
      <c r="V484" s="169">
        <v>1</v>
      </c>
      <c r="W484" s="168">
        <v>1</v>
      </c>
      <c r="X484" s="192">
        <v>100</v>
      </c>
      <c r="Y484" s="169">
        <v>1</v>
      </c>
      <c r="Z484" s="168">
        <v>1</v>
      </c>
      <c r="AA484" s="192">
        <v>100</v>
      </c>
      <c r="AB484" s="169">
        <v>0</v>
      </c>
      <c r="AC484" s="168">
        <v>0</v>
      </c>
      <c r="AD484" s="192">
        <v>0</v>
      </c>
      <c r="AE484" s="169">
        <v>0</v>
      </c>
      <c r="AF484" s="168">
        <v>0</v>
      </c>
      <c r="AG484" s="192">
        <v>0</v>
      </c>
    </row>
    <row r="485" spans="1:33">
      <c r="A485" s="104"/>
      <c r="B485" s="443"/>
      <c r="C485" s="444" t="s">
        <v>36</v>
      </c>
      <c r="D485" s="170">
        <v>0</v>
      </c>
      <c r="E485" s="171">
        <v>0</v>
      </c>
      <c r="F485" s="193">
        <v>0</v>
      </c>
      <c r="G485" s="170">
        <v>0</v>
      </c>
      <c r="H485" s="171">
        <v>0</v>
      </c>
      <c r="I485" s="193">
        <v>0</v>
      </c>
      <c r="J485" s="170">
        <v>1</v>
      </c>
      <c r="K485" s="171">
        <v>0</v>
      </c>
      <c r="L485" s="193">
        <v>0</v>
      </c>
      <c r="M485" s="170">
        <v>1</v>
      </c>
      <c r="N485" s="171">
        <v>0</v>
      </c>
      <c r="O485" s="193">
        <v>0</v>
      </c>
      <c r="P485" s="170">
        <v>1</v>
      </c>
      <c r="Q485" s="171">
        <v>1</v>
      </c>
      <c r="R485" s="193">
        <v>100</v>
      </c>
      <c r="S485" s="170">
        <v>1</v>
      </c>
      <c r="T485" s="171">
        <v>1</v>
      </c>
      <c r="U485" s="193">
        <v>100</v>
      </c>
      <c r="V485" s="170">
        <v>2</v>
      </c>
      <c r="W485" s="171">
        <v>2</v>
      </c>
      <c r="X485" s="193">
        <v>100</v>
      </c>
      <c r="Y485" s="170">
        <v>2</v>
      </c>
      <c r="Z485" s="171">
        <v>2</v>
      </c>
      <c r="AA485" s="193">
        <v>100</v>
      </c>
      <c r="AB485" s="170">
        <v>1</v>
      </c>
      <c r="AC485" s="171">
        <v>0</v>
      </c>
      <c r="AD485" s="193">
        <v>0</v>
      </c>
      <c r="AE485" s="170">
        <v>1</v>
      </c>
      <c r="AF485" s="171">
        <v>0</v>
      </c>
      <c r="AG485" s="193">
        <v>0</v>
      </c>
    </row>
    <row r="486" spans="1:33">
      <c r="A486" s="104"/>
      <c r="B486" s="441" t="s">
        <v>176</v>
      </c>
      <c r="C486" s="58" t="s">
        <v>128</v>
      </c>
      <c r="D486" s="169">
        <v>45</v>
      </c>
      <c r="E486" s="168">
        <v>20</v>
      </c>
      <c r="F486" s="192">
        <v>44.4</v>
      </c>
      <c r="G486" s="169">
        <v>35</v>
      </c>
      <c r="H486" s="168">
        <v>17</v>
      </c>
      <c r="I486" s="192">
        <v>48.6</v>
      </c>
      <c r="J486" s="169">
        <v>58</v>
      </c>
      <c r="K486" s="168">
        <v>32</v>
      </c>
      <c r="L486" s="192">
        <v>55.2</v>
      </c>
      <c r="M486" s="169">
        <v>44</v>
      </c>
      <c r="N486" s="168">
        <v>29</v>
      </c>
      <c r="O486" s="192">
        <v>65.900000000000006</v>
      </c>
      <c r="P486" s="169">
        <v>78</v>
      </c>
      <c r="Q486" s="168">
        <v>28</v>
      </c>
      <c r="R486" s="192">
        <v>35.9</v>
      </c>
      <c r="S486" s="169">
        <v>46</v>
      </c>
      <c r="T486" s="168">
        <v>26</v>
      </c>
      <c r="U486" s="192">
        <v>56.5</v>
      </c>
      <c r="V486" s="169">
        <v>69</v>
      </c>
      <c r="W486" s="168">
        <v>31</v>
      </c>
      <c r="X486" s="192">
        <v>44.9</v>
      </c>
      <c r="Y486" s="169">
        <v>47</v>
      </c>
      <c r="Z486" s="168">
        <v>25</v>
      </c>
      <c r="AA486" s="192">
        <v>53.2</v>
      </c>
      <c r="AB486" s="169">
        <v>148</v>
      </c>
      <c r="AC486" s="168">
        <v>49</v>
      </c>
      <c r="AD486" s="192">
        <v>33.1</v>
      </c>
      <c r="AE486" s="169">
        <v>59</v>
      </c>
      <c r="AF486" s="168">
        <v>34</v>
      </c>
      <c r="AG486" s="192">
        <v>57.6</v>
      </c>
    </row>
    <row r="487" spans="1:33">
      <c r="A487" s="104"/>
      <c r="B487" s="441"/>
      <c r="C487" s="58" t="s">
        <v>129</v>
      </c>
      <c r="D487" s="169">
        <v>2283</v>
      </c>
      <c r="E487" s="168">
        <v>1891</v>
      </c>
      <c r="F487" s="192">
        <v>82.8</v>
      </c>
      <c r="G487" s="169">
        <v>1873</v>
      </c>
      <c r="H487" s="168">
        <v>1645</v>
      </c>
      <c r="I487" s="192">
        <v>87.8</v>
      </c>
      <c r="J487" s="169">
        <v>2216</v>
      </c>
      <c r="K487" s="168">
        <v>1874</v>
      </c>
      <c r="L487" s="192">
        <v>84.6</v>
      </c>
      <c r="M487" s="169">
        <v>1835</v>
      </c>
      <c r="N487" s="168">
        <v>1627</v>
      </c>
      <c r="O487" s="192">
        <v>88.7</v>
      </c>
      <c r="P487" s="169">
        <v>2233</v>
      </c>
      <c r="Q487" s="168">
        <v>1861</v>
      </c>
      <c r="R487" s="192">
        <v>83.3</v>
      </c>
      <c r="S487" s="169">
        <v>1837</v>
      </c>
      <c r="T487" s="168">
        <v>1606</v>
      </c>
      <c r="U487" s="192">
        <v>87.4</v>
      </c>
      <c r="V487" s="169">
        <v>2530</v>
      </c>
      <c r="W487" s="168">
        <v>2061</v>
      </c>
      <c r="X487" s="192">
        <v>81.5</v>
      </c>
      <c r="Y487" s="169">
        <v>2079</v>
      </c>
      <c r="Z487" s="168">
        <v>1795</v>
      </c>
      <c r="AA487" s="192">
        <v>86.3</v>
      </c>
      <c r="AB487" s="169">
        <v>2229</v>
      </c>
      <c r="AC487" s="168">
        <v>1836</v>
      </c>
      <c r="AD487" s="192">
        <v>82.4</v>
      </c>
      <c r="AE487" s="169">
        <v>1863</v>
      </c>
      <c r="AF487" s="168">
        <v>1612</v>
      </c>
      <c r="AG487" s="192">
        <v>86.5</v>
      </c>
    </row>
    <row r="488" spans="1:33">
      <c r="A488" s="104"/>
      <c r="B488" s="441"/>
      <c r="C488" s="58" t="s">
        <v>130</v>
      </c>
      <c r="D488" s="169">
        <v>137</v>
      </c>
      <c r="E488" s="168">
        <v>120</v>
      </c>
      <c r="F488" s="192">
        <v>87.6</v>
      </c>
      <c r="G488" s="169">
        <v>112</v>
      </c>
      <c r="H488" s="168">
        <v>102</v>
      </c>
      <c r="I488" s="192">
        <v>91.1</v>
      </c>
      <c r="J488" s="169">
        <v>173</v>
      </c>
      <c r="K488" s="168">
        <v>143</v>
      </c>
      <c r="L488" s="192">
        <v>82.7</v>
      </c>
      <c r="M488" s="169">
        <v>133</v>
      </c>
      <c r="N488" s="168">
        <v>120</v>
      </c>
      <c r="O488" s="192">
        <v>90.2</v>
      </c>
      <c r="P488" s="169">
        <v>162</v>
      </c>
      <c r="Q488" s="168">
        <v>140</v>
      </c>
      <c r="R488" s="192">
        <v>86.4</v>
      </c>
      <c r="S488" s="169">
        <v>131</v>
      </c>
      <c r="T488" s="168">
        <v>119</v>
      </c>
      <c r="U488" s="192">
        <v>90.8</v>
      </c>
      <c r="V488" s="169">
        <v>95</v>
      </c>
      <c r="W488" s="168">
        <v>70</v>
      </c>
      <c r="X488" s="192">
        <v>73.7</v>
      </c>
      <c r="Y488" s="169">
        <v>74</v>
      </c>
      <c r="Z488" s="168">
        <v>59</v>
      </c>
      <c r="AA488" s="192">
        <v>79.7</v>
      </c>
      <c r="AB488" s="169">
        <v>83</v>
      </c>
      <c r="AC488" s="168">
        <v>70</v>
      </c>
      <c r="AD488" s="192">
        <v>84.3</v>
      </c>
      <c r="AE488" s="169">
        <v>54</v>
      </c>
      <c r="AF488" s="168">
        <v>45</v>
      </c>
      <c r="AG488" s="192">
        <v>83.3</v>
      </c>
    </row>
    <row r="489" spans="1:33" ht="14.25" customHeight="1">
      <c r="A489" s="104"/>
      <c r="B489" s="441"/>
      <c r="C489" s="58" t="s">
        <v>306</v>
      </c>
      <c r="D489" s="169">
        <v>2523</v>
      </c>
      <c r="E489" s="168">
        <v>2152</v>
      </c>
      <c r="F489" s="192">
        <v>85.3</v>
      </c>
      <c r="G489" s="169">
        <v>1677</v>
      </c>
      <c r="H489" s="168">
        <v>1437</v>
      </c>
      <c r="I489" s="192">
        <v>85.7</v>
      </c>
      <c r="J489" s="169">
        <v>2491</v>
      </c>
      <c r="K489" s="168">
        <v>2122</v>
      </c>
      <c r="L489" s="192">
        <v>85.2</v>
      </c>
      <c r="M489" s="169">
        <v>1634</v>
      </c>
      <c r="N489" s="168">
        <v>1414</v>
      </c>
      <c r="O489" s="192">
        <v>86.5</v>
      </c>
      <c r="P489" s="169">
        <v>2475</v>
      </c>
      <c r="Q489" s="168">
        <v>2167</v>
      </c>
      <c r="R489" s="192">
        <v>87.6</v>
      </c>
      <c r="S489" s="169">
        <v>1588</v>
      </c>
      <c r="T489" s="168">
        <v>1397</v>
      </c>
      <c r="U489" s="192">
        <v>88</v>
      </c>
      <c r="V489" s="169">
        <v>2498</v>
      </c>
      <c r="W489" s="168">
        <v>2129</v>
      </c>
      <c r="X489" s="192">
        <v>85.2</v>
      </c>
      <c r="Y489" s="169">
        <v>1672</v>
      </c>
      <c r="Z489" s="168">
        <v>1407</v>
      </c>
      <c r="AA489" s="192">
        <v>84.2</v>
      </c>
      <c r="AB489" s="169">
        <v>2021</v>
      </c>
      <c r="AC489" s="168">
        <v>1722</v>
      </c>
      <c r="AD489" s="192">
        <v>85.2</v>
      </c>
      <c r="AE489" s="169">
        <v>1337</v>
      </c>
      <c r="AF489" s="168">
        <v>1154</v>
      </c>
      <c r="AG489" s="192">
        <v>86.3</v>
      </c>
    </row>
    <row r="490" spans="1:33" ht="14.25" customHeight="1">
      <c r="A490" s="104"/>
      <c r="B490" s="441"/>
      <c r="C490" s="58" t="s">
        <v>36</v>
      </c>
      <c r="D490" s="169">
        <v>4988</v>
      </c>
      <c r="E490" s="168">
        <v>4183</v>
      </c>
      <c r="F490" s="192">
        <v>83.9</v>
      </c>
      <c r="G490" s="169">
        <v>3478</v>
      </c>
      <c r="H490" s="168">
        <v>3026</v>
      </c>
      <c r="I490" s="192">
        <v>87</v>
      </c>
      <c r="J490" s="169">
        <v>4938</v>
      </c>
      <c r="K490" s="168">
        <v>4171</v>
      </c>
      <c r="L490" s="192">
        <v>84.5</v>
      </c>
      <c r="M490" s="169">
        <v>3398</v>
      </c>
      <c r="N490" s="168">
        <v>2983</v>
      </c>
      <c r="O490" s="192">
        <v>87.8</v>
      </c>
      <c r="P490" s="169">
        <v>4948</v>
      </c>
      <c r="Q490" s="168">
        <v>4196</v>
      </c>
      <c r="R490" s="192">
        <v>84.8</v>
      </c>
      <c r="S490" s="169">
        <v>3384</v>
      </c>
      <c r="T490" s="168">
        <v>2961</v>
      </c>
      <c r="U490" s="192">
        <v>87.5</v>
      </c>
      <c r="V490" s="169">
        <v>5192</v>
      </c>
      <c r="W490" s="168">
        <v>4291</v>
      </c>
      <c r="X490" s="192">
        <v>82.6</v>
      </c>
      <c r="Y490" s="169">
        <v>3644</v>
      </c>
      <c r="Z490" s="168">
        <v>3093</v>
      </c>
      <c r="AA490" s="192">
        <v>84.9</v>
      </c>
      <c r="AB490" s="169">
        <v>4481</v>
      </c>
      <c r="AC490" s="168">
        <v>3677</v>
      </c>
      <c r="AD490" s="192">
        <v>82.1</v>
      </c>
      <c r="AE490" s="169">
        <v>3128</v>
      </c>
      <c r="AF490" s="168">
        <v>2698</v>
      </c>
      <c r="AG490" s="192">
        <v>86.3</v>
      </c>
    </row>
    <row r="491" spans="1:33" ht="14.25" customHeight="1">
      <c r="A491" s="104"/>
      <c r="B491" s="445" t="s">
        <v>36</v>
      </c>
      <c r="C491" s="440"/>
      <c r="D491" s="179">
        <v>20928</v>
      </c>
      <c r="E491" s="178">
        <v>19155</v>
      </c>
      <c r="F491" s="194">
        <v>91.5</v>
      </c>
      <c r="G491" s="179">
        <v>9724</v>
      </c>
      <c r="H491" s="178">
        <v>8894</v>
      </c>
      <c r="I491" s="194">
        <v>91.5</v>
      </c>
      <c r="J491" s="179">
        <v>22432</v>
      </c>
      <c r="K491" s="178">
        <v>20691</v>
      </c>
      <c r="L491" s="194">
        <v>92.2</v>
      </c>
      <c r="M491" s="179">
        <v>10264</v>
      </c>
      <c r="N491" s="178">
        <v>9477</v>
      </c>
      <c r="O491" s="194">
        <v>92.3</v>
      </c>
      <c r="P491" s="179">
        <v>23951</v>
      </c>
      <c r="Q491" s="178">
        <v>21993</v>
      </c>
      <c r="R491" s="194">
        <v>91.8</v>
      </c>
      <c r="S491" s="179">
        <v>10244</v>
      </c>
      <c r="T491" s="178">
        <v>9554</v>
      </c>
      <c r="U491" s="194">
        <v>93.3</v>
      </c>
      <c r="V491" s="179">
        <v>25532</v>
      </c>
      <c r="W491" s="178">
        <v>23024</v>
      </c>
      <c r="X491" s="194">
        <v>90.2</v>
      </c>
      <c r="Y491" s="179">
        <v>11509</v>
      </c>
      <c r="Z491" s="178">
        <v>10481</v>
      </c>
      <c r="AA491" s="194">
        <v>91.1</v>
      </c>
      <c r="AB491" s="179">
        <v>23083</v>
      </c>
      <c r="AC491" s="178">
        <v>20977</v>
      </c>
      <c r="AD491" s="194">
        <v>90.9</v>
      </c>
      <c r="AE491" s="179">
        <v>10607</v>
      </c>
      <c r="AF491" s="178">
        <v>9741</v>
      </c>
      <c r="AG491" s="194">
        <v>91.8</v>
      </c>
    </row>
    <row r="492" spans="1:33" ht="14.25" customHeight="1">
      <c r="A492" s="363" t="s">
        <v>21</v>
      </c>
      <c r="B492" s="445" t="s">
        <v>178</v>
      </c>
      <c r="C492" s="440" t="s">
        <v>131</v>
      </c>
      <c r="D492" s="179">
        <v>3</v>
      </c>
      <c r="E492" s="178">
        <v>2</v>
      </c>
      <c r="F492" s="194">
        <v>66.7</v>
      </c>
      <c r="G492" s="179">
        <v>3</v>
      </c>
      <c r="H492" s="178">
        <v>2</v>
      </c>
      <c r="I492" s="194">
        <v>66.7</v>
      </c>
      <c r="J492" s="179">
        <v>0</v>
      </c>
      <c r="K492" s="178">
        <v>0</v>
      </c>
      <c r="L492" s="194">
        <v>0</v>
      </c>
      <c r="M492" s="179">
        <v>0</v>
      </c>
      <c r="N492" s="178">
        <v>0</v>
      </c>
      <c r="O492" s="194">
        <v>0</v>
      </c>
      <c r="P492" s="179">
        <v>3</v>
      </c>
      <c r="Q492" s="178">
        <v>1</v>
      </c>
      <c r="R492" s="194">
        <v>33.299999999999997</v>
      </c>
      <c r="S492" s="179">
        <v>2</v>
      </c>
      <c r="T492" s="178">
        <v>1</v>
      </c>
      <c r="U492" s="194">
        <v>50</v>
      </c>
      <c r="V492" s="179">
        <v>1</v>
      </c>
      <c r="W492" s="178">
        <v>1</v>
      </c>
      <c r="X492" s="194">
        <v>100</v>
      </c>
      <c r="Y492" s="179">
        <v>1</v>
      </c>
      <c r="Z492" s="178">
        <v>1</v>
      </c>
      <c r="AA492" s="194">
        <v>100</v>
      </c>
      <c r="AB492" s="179">
        <v>0</v>
      </c>
      <c r="AC492" s="178">
        <v>0</v>
      </c>
      <c r="AD492" s="194">
        <v>0</v>
      </c>
      <c r="AE492" s="179">
        <v>0</v>
      </c>
      <c r="AF492" s="178">
        <v>0</v>
      </c>
      <c r="AG492" s="194">
        <v>0</v>
      </c>
    </row>
    <row r="493" spans="1:33" ht="14.25" customHeight="1">
      <c r="A493" s="104"/>
      <c r="B493" s="441" t="s">
        <v>132</v>
      </c>
      <c r="C493" s="58" t="s">
        <v>135</v>
      </c>
      <c r="D493" s="169">
        <v>6</v>
      </c>
      <c r="E493" s="168">
        <v>6</v>
      </c>
      <c r="F493" s="192">
        <v>100</v>
      </c>
      <c r="G493" s="169">
        <v>1</v>
      </c>
      <c r="H493" s="168">
        <v>1</v>
      </c>
      <c r="I493" s="192">
        <v>100</v>
      </c>
      <c r="J493" s="169">
        <v>2</v>
      </c>
      <c r="K493" s="168">
        <v>2</v>
      </c>
      <c r="L493" s="192">
        <v>100</v>
      </c>
      <c r="M493" s="169">
        <v>2</v>
      </c>
      <c r="N493" s="168">
        <v>2</v>
      </c>
      <c r="O493" s="192">
        <v>100</v>
      </c>
      <c r="P493" s="169">
        <v>1</v>
      </c>
      <c r="Q493" s="168">
        <v>1</v>
      </c>
      <c r="R493" s="192">
        <v>100</v>
      </c>
      <c r="S493" s="169">
        <v>1</v>
      </c>
      <c r="T493" s="168">
        <v>1</v>
      </c>
      <c r="U493" s="192">
        <v>100</v>
      </c>
      <c r="V493" s="169">
        <v>1</v>
      </c>
      <c r="W493" s="168">
        <v>0</v>
      </c>
      <c r="X493" s="192">
        <v>0</v>
      </c>
      <c r="Y493" s="169">
        <v>1</v>
      </c>
      <c r="Z493" s="168">
        <v>0</v>
      </c>
      <c r="AA493" s="192">
        <v>0</v>
      </c>
      <c r="AB493" s="169">
        <v>5</v>
      </c>
      <c r="AC493" s="168">
        <v>5</v>
      </c>
      <c r="AD493" s="192">
        <v>100</v>
      </c>
      <c r="AE493" s="169">
        <v>5</v>
      </c>
      <c r="AF493" s="168">
        <v>5</v>
      </c>
      <c r="AG493" s="192">
        <v>100</v>
      </c>
    </row>
    <row r="494" spans="1:33" ht="14.25" customHeight="1">
      <c r="A494" s="104"/>
      <c r="B494" s="441"/>
      <c r="C494" s="58" t="s">
        <v>136</v>
      </c>
      <c r="D494" s="169">
        <v>0</v>
      </c>
      <c r="E494" s="168">
        <v>0</v>
      </c>
      <c r="F494" s="192">
        <v>0</v>
      </c>
      <c r="G494" s="169">
        <v>0</v>
      </c>
      <c r="H494" s="168">
        <v>0</v>
      </c>
      <c r="I494" s="192">
        <v>0</v>
      </c>
      <c r="J494" s="169">
        <v>0</v>
      </c>
      <c r="K494" s="168">
        <v>0</v>
      </c>
      <c r="L494" s="192">
        <v>0</v>
      </c>
      <c r="M494" s="169">
        <v>0</v>
      </c>
      <c r="N494" s="168">
        <v>0</v>
      </c>
      <c r="O494" s="192">
        <v>0</v>
      </c>
      <c r="P494" s="169">
        <v>1</v>
      </c>
      <c r="Q494" s="168">
        <v>1</v>
      </c>
      <c r="R494" s="192">
        <v>100</v>
      </c>
      <c r="S494" s="169">
        <v>1</v>
      </c>
      <c r="T494" s="168">
        <v>1</v>
      </c>
      <c r="U494" s="192">
        <v>100</v>
      </c>
      <c r="V494" s="169">
        <v>0</v>
      </c>
      <c r="W494" s="168">
        <v>0</v>
      </c>
      <c r="X494" s="192">
        <v>0</v>
      </c>
      <c r="Y494" s="169">
        <v>0</v>
      </c>
      <c r="Z494" s="168">
        <v>0</v>
      </c>
      <c r="AA494" s="192">
        <v>0</v>
      </c>
      <c r="AB494" s="169">
        <v>0</v>
      </c>
      <c r="AC494" s="168">
        <v>0</v>
      </c>
      <c r="AD494" s="192">
        <v>0</v>
      </c>
      <c r="AE494" s="169">
        <v>0</v>
      </c>
      <c r="AF494" s="168">
        <v>0</v>
      </c>
      <c r="AG494" s="192">
        <v>0</v>
      </c>
    </row>
    <row r="495" spans="1:33" ht="14.25" customHeight="1">
      <c r="A495" s="104"/>
      <c r="B495" s="441"/>
      <c r="C495" s="58" t="s">
        <v>137</v>
      </c>
      <c r="D495" s="169">
        <v>469</v>
      </c>
      <c r="E495" s="168">
        <v>297</v>
      </c>
      <c r="F495" s="192">
        <v>63.3</v>
      </c>
      <c r="G495" s="169">
        <v>351</v>
      </c>
      <c r="H495" s="168">
        <v>252</v>
      </c>
      <c r="I495" s="192">
        <v>71.8</v>
      </c>
      <c r="J495" s="169">
        <v>477</v>
      </c>
      <c r="K495" s="168">
        <v>366</v>
      </c>
      <c r="L495" s="192">
        <v>76.7</v>
      </c>
      <c r="M495" s="169">
        <v>412</v>
      </c>
      <c r="N495" s="168">
        <v>314</v>
      </c>
      <c r="O495" s="192">
        <v>76.2</v>
      </c>
      <c r="P495" s="169">
        <v>519</v>
      </c>
      <c r="Q495" s="168">
        <v>395</v>
      </c>
      <c r="R495" s="192">
        <v>76.099999999999994</v>
      </c>
      <c r="S495" s="169">
        <v>429</v>
      </c>
      <c r="T495" s="168">
        <v>337</v>
      </c>
      <c r="U495" s="192">
        <v>78.599999999999994</v>
      </c>
      <c r="V495" s="169">
        <v>611</v>
      </c>
      <c r="W495" s="168">
        <v>505</v>
      </c>
      <c r="X495" s="192">
        <v>82.7</v>
      </c>
      <c r="Y495" s="169">
        <v>530</v>
      </c>
      <c r="Z495" s="168">
        <v>449</v>
      </c>
      <c r="AA495" s="192">
        <v>84.7</v>
      </c>
      <c r="AB495" s="169">
        <v>540</v>
      </c>
      <c r="AC495" s="168">
        <v>437</v>
      </c>
      <c r="AD495" s="192">
        <v>80.900000000000006</v>
      </c>
      <c r="AE495" s="169">
        <v>469</v>
      </c>
      <c r="AF495" s="168">
        <v>387</v>
      </c>
      <c r="AG495" s="192">
        <v>82.5</v>
      </c>
    </row>
    <row r="496" spans="1:33" ht="14.25" customHeight="1">
      <c r="A496" s="104"/>
      <c r="B496" s="441"/>
      <c r="C496" s="58" t="s">
        <v>307</v>
      </c>
      <c r="D496" s="169">
        <v>50</v>
      </c>
      <c r="E496" s="168">
        <v>37</v>
      </c>
      <c r="F496" s="192">
        <v>74</v>
      </c>
      <c r="G496" s="169">
        <v>35</v>
      </c>
      <c r="H496" s="168">
        <v>27</v>
      </c>
      <c r="I496" s="192">
        <v>77.099999999999994</v>
      </c>
      <c r="J496" s="169">
        <v>46</v>
      </c>
      <c r="K496" s="168">
        <v>37</v>
      </c>
      <c r="L496" s="192">
        <v>80.400000000000006</v>
      </c>
      <c r="M496" s="169">
        <v>31</v>
      </c>
      <c r="N496" s="168">
        <v>29</v>
      </c>
      <c r="O496" s="192">
        <v>93.5</v>
      </c>
      <c r="P496" s="169">
        <v>90</v>
      </c>
      <c r="Q496" s="168">
        <v>57</v>
      </c>
      <c r="R496" s="192">
        <v>63.3</v>
      </c>
      <c r="S496" s="169">
        <v>54</v>
      </c>
      <c r="T496" s="168">
        <v>46</v>
      </c>
      <c r="U496" s="192">
        <v>85.2</v>
      </c>
      <c r="V496" s="169">
        <v>103</v>
      </c>
      <c r="W496" s="168">
        <v>79</v>
      </c>
      <c r="X496" s="192">
        <v>76.7</v>
      </c>
      <c r="Y496" s="169">
        <v>91</v>
      </c>
      <c r="Z496" s="168">
        <v>70</v>
      </c>
      <c r="AA496" s="192">
        <v>76.900000000000006</v>
      </c>
      <c r="AB496" s="169">
        <v>2122</v>
      </c>
      <c r="AC496" s="168">
        <v>1876</v>
      </c>
      <c r="AD496" s="192">
        <v>88.4</v>
      </c>
      <c r="AE496" s="169">
        <v>1494</v>
      </c>
      <c r="AF496" s="168">
        <v>1362</v>
      </c>
      <c r="AG496" s="192">
        <v>91.2</v>
      </c>
    </row>
    <row r="497" spans="1:33" ht="14.25" customHeight="1">
      <c r="A497" s="104"/>
      <c r="B497" s="443"/>
      <c r="C497" s="444" t="s">
        <v>36</v>
      </c>
      <c r="D497" s="170">
        <v>525</v>
      </c>
      <c r="E497" s="171">
        <v>340</v>
      </c>
      <c r="F497" s="193">
        <v>64.8</v>
      </c>
      <c r="G497" s="170">
        <v>386</v>
      </c>
      <c r="H497" s="171">
        <v>279</v>
      </c>
      <c r="I497" s="193">
        <v>72.3</v>
      </c>
      <c r="J497" s="170">
        <v>525</v>
      </c>
      <c r="K497" s="171">
        <v>405</v>
      </c>
      <c r="L497" s="193">
        <v>77.099999999999994</v>
      </c>
      <c r="M497" s="170">
        <v>445</v>
      </c>
      <c r="N497" s="171">
        <v>345</v>
      </c>
      <c r="O497" s="193">
        <v>77.5</v>
      </c>
      <c r="P497" s="170">
        <v>611</v>
      </c>
      <c r="Q497" s="171">
        <v>454</v>
      </c>
      <c r="R497" s="193">
        <v>74.3</v>
      </c>
      <c r="S497" s="170">
        <v>485</v>
      </c>
      <c r="T497" s="171">
        <v>385</v>
      </c>
      <c r="U497" s="193">
        <v>79.400000000000006</v>
      </c>
      <c r="V497" s="170">
        <v>715</v>
      </c>
      <c r="W497" s="171">
        <v>584</v>
      </c>
      <c r="X497" s="193">
        <v>81.7</v>
      </c>
      <c r="Y497" s="170">
        <v>619</v>
      </c>
      <c r="Z497" s="171">
        <v>518</v>
      </c>
      <c r="AA497" s="193">
        <v>83.7</v>
      </c>
      <c r="AB497" s="170">
        <v>2667</v>
      </c>
      <c r="AC497" s="171">
        <v>2318</v>
      </c>
      <c r="AD497" s="193">
        <v>86.9</v>
      </c>
      <c r="AE497" s="170">
        <v>1922</v>
      </c>
      <c r="AF497" s="171">
        <v>1719</v>
      </c>
      <c r="AG497" s="193">
        <v>89.4</v>
      </c>
    </row>
    <row r="498" spans="1:33" ht="14.25" customHeight="1">
      <c r="A498" s="104"/>
      <c r="B498" s="441" t="s">
        <v>138</v>
      </c>
      <c r="C498" s="58" t="s">
        <v>138</v>
      </c>
      <c r="D498" s="169">
        <v>25</v>
      </c>
      <c r="E498" s="168">
        <v>24</v>
      </c>
      <c r="F498" s="192">
        <v>96</v>
      </c>
      <c r="G498" s="169">
        <v>13</v>
      </c>
      <c r="H498" s="168">
        <v>12</v>
      </c>
      <c r="I498" s="192">
        <v>92.3</v>
      </c>
      <c r="J498" s="169">
        <v>23</v>
      </c>
      <c r="K498" s="168">
        <v>19</v>
      </c>
      <c r="L498" s="192">
        <v>82.6</v>
      </c>
      <c r="M498" s="169">
        <v>8</v>
      </c>
      <c r="N498" s="168">
        <v>5</v>
      </c>
      <c r="O498" s="192">
        <v>62.5</v>
      </c>
      <c r="P498" s="169">
        <v>10</v>
      </c>
      <c r="Q498" s="168">
        <v>7</v>
      </c>
      <c r="R498" s="192">
        <v>70</v>
      </c>
      <c r="S498" s="169">
        <v>7</v>
      </c>
      <c r="T498" s="168">
        <v>4</v>
      </c>
      <c r="U498" s="192">
        <v>57.1</v>
      </c>
      <c r="V498" s="169">
        <v>33</v>
      </c>
      <c r="W498" s="168">
        <v>31</v>
      </c>
      <c r="X498" s="192">
        <v>93.9</v>
      </c>
      <c r="Y498" s="169">
        <v>7</v>
      </c>
      <c r="Z498" s="168">
        <v>7</v>
      </c>
      <c r="AA498" s="192">
        <v>100</v>
      </c>
      <c r="AB498" s="169">
        <v>4</v>
      </c>
      <c r="AC498" s="168">
        <v>3</v>
      </c>
      <c r="AD498" s="192">
        <v>75</v>
      </c>
      <c r="AE498" s="169">
        <v>3</v>
      </c>
      <c r="AF498" s="168">
        <v>2</v>
      </c>
      <c r="AG498" s="192">
        <v>66.7</v>
      </c>
    </row>
    <row r="499" spans="1:33" ht="14.25" customHeight="1">
      <c r="A499" s="104"/>
      <c r="B499" s="441" t="s">
        <v>139</v>
      </c>
      <c r="C499" s="58" t="s">
        <v>140</v>
      </c>
      <c r="D499" s="169">
        <v>22</v>
      </c>
      <c r="E499" s="168">
        <v>14</v>
      </c>
      <c r="F499" s="192">
        <v>63.6</v>
      </c>
      <c r="G499" s="169">
        <v>14</v>
      </c>
      <c r="H499" s="168">
        <v>10</v>
      </c>
      <c r="I499" s="192">
        <v>71.400000000000006</v>
      </c>
      <c r="J499" s="169">
        <v>40</v>
      </c>
      <c r="K499" s="168">
        <v>29</v>
      </c>
      <c r="L499" s="192">
        <v>72.5</v>
      </c>
      <c r="M499" s="169">
        <v>21</v>
      </c>
      <c r="N499" s="168">
        <v>18</v>
      </c>
      <c r="O499" s="192">
        <v>85.7</v>
      </c>
      <c r="P499" s="169">
        <v>64</v>
      </c>
      <c r="Q499" s="168">
        <v>19</v>
      </c>
      <c r="R499" s="192">
        <v>29.7</v>
      </c>
      <c r="S499" s="169">
        <v>21</v>
      </c>
      <c r="T499" s="168">
        <v>9</v>
      </c>
      <c r="U499" s="192">
        <v>42.9</v>
      </c>
      <c r="V499" s="169">
        <v>73</v>
      </c>
      <c r="W499" s="168">
        <v>24</v>
      </c>
      <c r="X499" s="192">
        <v>32.9</v>
      </c>
      <c r="Y499" s="169">
        <v>28</v>
      </c>
      <c r="Z499" s="168">
        <v>15</v>
      </c>
      <c r="AA499" s="192">
        <v>53.6</v>
      </c>
      <c r="AB499" s="169">
        <v>64</v>
      </c>
      <c r="AC499" s="168">
        <v>28</v>
      </c>
      <c r="AD499" s="192">
        <v>43.8</v>
      </c>
      <c r="AE499" s="169">
        <v>25</v>
      </c>
      <c r="AF499" s="168">
        <v>13</v>
      </c>
      <c r="AG499" s="192">
        <v>52</v>
      </c>
    </row>
    <row r="500" spans="1:33" ht="14.25" customHeight="1">
      <c r="A500" s="104"/>
      <c r="B500" s="441"/>
      <c r="C500" s="58" t="s">
        <v>141</v>
      </c>
      <c r="D500" s="169">
        <v>0</v>
      </c>
      <c r="E500" s="168">
        <v>0</v>
      </c>
      <c r="F500" s="192">
        <v>0</v>
      </c>
      <c r="G500" s="169">
        <v>0</v>
      </c>
      <c r="H500" s="168">
        <v>0</v>
      </c>
      <c r="I500" s="192">
        <v>0</v>
      </c>
      <c r="J500" s="169">
        <v>0</v>
      </c>
      <c r="K500" s="168">
        <v>0</v>
      </c>
      <c r="L500" s="192">
        <v>0</v>
      </c>
      <c r="M500" s="169">
        <v>0</v>
      </c>
      <c r="N500" s="168">
        <v>0</v>
      </c>
      <c r="O500" s="192">
        <v>0</v>
      </c>
      <c r="P500" s="169">
        <v>3</v>
      </c>
      <c r="Q500" s="168">
        <v>2</v>
      </c>
      <c r="R500" s="192">
        <v>66.7</v>
      </c>
      <c r="S500" s="169">
        <v>2</v>
      </c>
      <c r="T500" s="168">
        <v>2</v>
      </c>
      <c r="U500" s="192">
        <v>100</v>
      </c>
      <c r="V500" s="169">
        <v>2</v>
      </c>
      <c r="W500" s="168">
        <v>2</v>
      </c>
      <c r="X500" s="192">
        <v>100</v>
      </c>
      <c r="Y500" s="169">
        <v>1</v>
      </c>
      <c r="Z500" s="168">
        <v>1</v>
      </c>
      <c r="AA500" s="192">
        <v>100</v>
      </c>
      <c r="AB500" s="169">
        <v>1</v>
      </c>
      <c r="AC500" s="168">
        <v>0</v>
      </c>
      <c r="AD500" s="192">
        <v>0</v>
      </c>
      <c r="AE500" s="169">
        <v>1</v>
      </c>
      <c r="AF500" s="168">
        <v>0</v>
      </c>
      <c r="AG500" s="192">
        <v>0</v>
      </c>
    </row>
    <row r="501" spans="1:33" ht="14.25" customHeight="1">
      <c r="A501" s="104"/>
      <c r="B501" s="441"/>
      <c r="C501" s="58" t="s">
        <v>143</v>
      </c>
      <c r="D501" s="169">
        <v>0</v>
      </c>
      <c r="E501" s="168">
        <v>0</v>
      </c>
      <c r="F501" s="192">
        <v>0</v>
      </c>
      <c r="G501" s="169">
        <v>0</v>
      </c>
      <c r="H501" s="168">
        <v>0</v>
      </c>
      <c r="I501" s="192">
        <v>0</v>
      </c>
      <c r="J501" s="169">
        <v>2</v>
      </c>
      <c r="K501" s="168">
        <v>2</v>
      </c>
      <c r="L501" s="192">
        <v>100</v>
      </c>
      <c r="M501" s="169">
        <v>1</v>
      </c>
      <c r="N501" s="168">
        <v>1</v>
      </c>
      <c r="O501" s="192">
        <v>100</v>
      </c>
      <c r="P501" s="169">
        <v>0</v>
      </c>
      <c r="Q501" s="168">
        <v>0</v>
      </c>
      <c r="R501" s="192">
        <v>0</v>
      </c>
      <c r="S501" s="169">
        <v>0</v>
      </c>
      <c r="T501" s="168">
        <v>0</v>
      </c>
      <c r="U501" s="192">
        <v>0</v>
      </c>
      <c r="V501" s="169">
        <v>0</v>
      </c>
      <c r="W501" s="168">
        <v>0</v>
      </c>
      <c r="X501" s="192">
        <v>0</v>
      </c>
      <c r="Y501" s="169">
        <v>0</v>
      </c>
      <c r="Z501" s="168">
        <v>0</v>
      </c>
      <c r="AA501" s="192">
        <v>0</v>
      </c>
      <c r="AB501" s="169">
        <v>13</v>
      </c>
      <c r="AC501" s="168">
        <v>8</v>
      </c>
      <c r="AD501" s="192">
        <v>61.5</v>
      </c>
      <c r="AE501" s="169">
        <v>2</v>
      </c>
      <c r="AF501" s="168">
        <v>2</v>
      </c>
      <c r="AG501" s="192">
        <v>100</v>
      </c>
    </row>
    <row r="502" spans="1:33" ht="14.25" customHeight="1">
      <c r="A502" s="104"/>
      <c r="B502" s="441"/>
      <c r="C502" s="58" t="s">
        <v>308</v>
      </c>
      <c r="D502" s="169">
        <v>58</v>
      </c>
      <c r="E502" s="168">
        <v>48</v>
      </c>
      <c r="F502" s="192">
        <v>82.8</v>
      </c>
      <c r="G502" s="169">
        <v>49</v>
      </c>
      <c r="H502" s="168">
        <v>39</v>
      </c>
      <c r="I502" s="192">
        <v>79.599999999999994</v>
      </c>
      <c r="J502" s="169">
        <v>53</v>
      </c>
      <c r="K502" s="168">
        <v>42</v>
      </c>
      <c r="L502" s="192">
        <v>79.2</v>
      </c>
      <c r="M502" s="169">
        <v>43</v>
      </c>
      <c r="N502" s="168">
        <v>35</v>
      </c>
      <c r="O502" s="192">
        <v>81.400000000000006</v>
      </c>
      <c r="P502" s="169">
        <v>43</v>
      </c>
      <c r="Q502" s="168">
        <v>29</v>
      </c>
      <c r="R502" s="192">
        <v>67.400000000000006</v>
      </c>
      <c r="S502" s="169">
        <v>34</v>
      </c>
      <c r="T502" s="168">
        <v>22</v>
      </c>
      <c r="U502" s="192">
        <v>64.7</v>
      </c>
      <c r="V502" s="169">
        <v>63</v>
      </c>
      <c r="W502" s="168">
        <v>50</v>
      </c>
      <c r="X502" s="192">
        <v>79.400000000000006</v>
      </c>
      <c r="Y502" s="169">
        <v>47</v>
      </c>
      <c r="Z502" s="168">
        <v>39</v>
      </c>
      <c r="AA502" s="192">
        <v>83</v>
      </c>
      <c r="AB502" s="169">
        <v>67</v>
      </c>
      <c r="AC502" s="168">
        <v>58</v>
      </c>
      <c r="AD502" s="192">
        <v>86.6</v>
      </c>
      <c r="AE502" s="169">
        <v>39</v>
      </c>
      <c r="AF502" s="168">
        <v>35</v>
      </c>
      <c r="AG502" s="192">
        <v>89.7</v>
      </c>
    </row>
    <row r="503" spans="1:33" ht="14.25" customHeight="1">
      <c r="A503" s="104"/>
      <c r="B503" s="441"/>
      <c r="C503" s="58" t="s">
        <v>36</v>
      </c>
      <c r="D503" s="169">
        <v>80</v>
      </c>
      <c r="E503" s="168">
        <v>62</v>
      </c>
      <c r="F503" s="192">
        <v>77.5</v>
      </c>
      <c r="G503" s="169">
        <v>63</v>
      </c>
      <c r="H503" s="168">
        <v>49</v>
      </c>
      <c r="I503" s="192">
        <v>77.8</v>
      </c>
      <c r="J503" s="169">
        <v>95</v>
      </c>
      <c r="K503" s="168">
        <v>73</v>
      </c>
      <c r="L503" s="192">
        <v>76.8</v>
      </c>
      <c r="M503" s="169">
        <v>65</v>
      </c>
      <c r="N503" s="168">
        <v>54</v>
      </c>
      <c r="O503" s="192">
        <v>83.1</v>
      </c>
      <c r="P503" s="169">
        <v>110</v>
      </c>
      <c r="Q503" s="168">
        <v>50</v>
      </c>
      <c r="R503" s="192">
        <v>45.5</v>
      </c>
      <c r="S503" s="169">
        <v>57</v>
      </c>
      <c r="T503" s="168">
        <v>33</v>
      </c>
      <c r="U503" s="192">
        <v>57.9</v>
      </c>
      <c r="V503" s="169">
        <v>138</v>
      </c>
      <c r="W503" s="168">
        <v>76</v>
      </c>
      <c r="X503" s="192">
        <v>55.1</v>
      </c>
      <c r="Y503" s="169">
        <v>76</v>
      </c>
      <c r="Z503" s="168">
        <v>55</v>
      </c>
      <c r="AA503" s="192">
        <v>72.400000000000006</v>
      </c>
      <c r="AB503" s="169">
        <v>145</v>
      </c>
      <c r="AC503" s="168">
        <v>94</v>
      </c>
      <c r="AD503" s="192">
        <v>64.8</v>
      </c>
      <c r="AE503" s="169">
        <v>66</v>
      </c>
      <c r="AF503" s="168">
        <v>49</v>
      </c>
      <c r="AG503" s="192">
        <v>74.2</v>
      </c>
    </row>
    <row r="504" spans="1:33" ht="14.25" customHeight="1">
      <c r="A504" s="104"/>
      <c r="B504" s="442" t="s">
        <v>36</v>
      </c>
      <c r="C504" s="429"/>
      <c r="D504" s="172">
        <v>633</v>
      </c>
      <c r="E504" s="173">
        <v>428</v>
      </c>
      <c r="F504" s="191">
        <v>67.599999999999994</v>
      </c>
      <c r="G504" s="172">
        <v>464</v>
      </c>
      <c r="H504" s="173">
        <v>341</v>
      </c>
      <c r="I504" s="191">
        <v>73.5</v>
      </c>
      <c r="J504" s="172">
        <v>643</v>
      </c>
      <c r="K504" s="173">
        <v>497</v>
      </c>
      <c r="L504" s="191">
        <v>77.3</v>
      </c>
      <c r="M504" s="172">
        <v>513</v>
      </c>
      <c r="N504" s="173">
        <v>402</v>
      </c>
      <c r="O504" s="191">
        <v>78.400000000000006</v>
      </c>
      <c r="P504" s="172">
        <v>734</v>
      </c>
      <c r="Q504" s="173">
        <v>512</v>
      </c>
      <c r="R504" s="191">
        <v>69.8</v>
      </c>
      <c r="S504" s="172">
        <v>549</v>
      </c>
      <c r="T504" s="173">
        <v>422</v>
      </c>
      <c r="U504" s="191">
        <v>76.900000000000006</v>
      </c>
      <c r="V504" s="172">
        <v>887</v>
      </c>
      <c r="W504" s="173">
        <v>692</v>
      </c>
      <c r="X504" s="191">
        <v>78</v>
      </c>
      <c r="Y504" s="172">
        <v>697</v>
      </c>
      <c r="Z504" s="173">
        <v>575</v>
      </c>
      <c r="AA504" s="191">
        <v>82.5</v>
      </c>
      <c r="AB504" s="172">
        <v>2816</v>
      </c>
      <c r="AC504" s="173">
        <v>2415</v>
      </c>
      <c r="AD504" s="191">
        <v>85.8</v>
      </c>
      <c r="AE504" s="172">
        <v>1987</v>
      </c>
      <c r="AF504" s="173">
        <v>1768</v>
      </c>
      <c r="AG504" s="191">
        <v>89</v>
      </c>
    </row>
    <row r="505" spans="1:33" ht="14.25" customHeight="1">
      <c r="A505" s="447" t="s">
        <v>36</v>
      </c>
      <c r="B505" s="445"/>
      <c r="C505" s="440"/>
      <c r="D505" s="179">
        <v>78471</v>
      </c>
      <c r="E505" s="178">
        <v>63684</v>
      </c>
      <c r="F505" s="194">
        <v>81.2</v>
      </c>
      <c r="G505" s="179">
        <v>27232</v>
      </c>
      <c r="H505" s="178">
        <v>24485</v>
      </c>
      <c r="I505" s="194">
        <v>89.9</v>
      </c>
      <c r="J505" s="179">
        <v>83117</v>
      </c>
      <c r="K505" s="178">
        <v>67594</v>
      </c>
      <c r="L505" s="194">
        <v>81.3</v>
      </c>
      <c r="M505" s="179">
        <v>27936</v>
      </c>
      <c r="N505" s="178">
        <v>25284</v>
      </c>
      <c r="O505" s="194">
        <v>90.5</v>
      </c>
      <c r="P505" s="179">
        <v>82679</v>
      </c>
      <c r="Q505" s="178">
        <v>68144</v>
      </c>
      <c r="R505" s="194">
        <v>82.4</v>
      </c>
      <c r="S505" s="179">
        <v>26428</v>
      </c>
      <c r="T505" s="178">
        <v>24068</v>
      </c>
      <c r="U505" s="194">
        <v>91.1</v>
      </c>
      <c r="V505" s="179">
        <v>95858</v>
      </c>
      <c r="W505" s="178">
        <v>77531</v>
      </c>
      <c r="X505" s="194">
        <v>80.900000000000006</v>
      </c>
      <c r="Y505" s="179">
        <v>32276</v>
      </c>
      <c r="Z505" s="178">
        <v>29294</v>
      </c>
      <c r="AA505" s="194">
        <v>90.8</v>
      </c>
      <c r="AB505" s="179">
        <v>88823</v>
      </c>
      <c r="AC505" s="178">
        <v>71628</v>
      </c>
      <c r="AD505" s="194">
        <v>80.599999999999994</v>
      </c>
      <c r="AE505" s="179">
        <v>29917</v>
      </c>
      <c r="AF505" s="178">
        <v>27200</v>
      </c>
      <c r="AG505" s="194">
        <v>90.9</v>
      </c>
    </row>
    <row r="506" spans="1:33" ht="14.25" customHeight="1"/>
    <row r="507" spans="1:33" ht="14.25" customHeight="1">
      <c r="A507" s="154" t="s">
        <v>318</v>
      </c>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row>
    <row r="508" spans="1:33" ht="14.25" customHeight="1">
      <c r="A508" s="24" t="s">
        <v>0</v>
      </c>
      <c r="B508" s="25"/>
      <c r="C508" s="26"/>
      <c r="D508" s="554" t="str">
        <f>D$6</f>
        <v>July 2017 to June 2018</v>
      </c>
      <c r="E508" s="555"/>
      <c r="F508" s="555"/>
      <c r="G508" s="555"/>
      <c r="H508" s="555"/>
      <c r="I508" s="556"/>
      <c r="J508" s="554" t="str">
        <f t="shared" ref="J508" si="12">J$6</f>
        <v>July 2018 to June 2019</v>
      </c>
      <c r="K508" s="555"/>
      <c r="L508" s="555"/>
      <c r="M508" s="555"/>
      <c r="N508" s="555"/>
      <c r="O508" s="556"/>
      <c r="P508" s="554" t="str">
        <f t="shared" ref="P508" si="13">P$6</f>
        <v>July 2019 to June 2020</v>
      </c>
      <c r="Q508" s="555"/>
      <c r="R508" s="555"/>
      <c r="S508" s="555"/>
      <c r="T508" s="555"/>
      <c r="U508" s="556"/>
      <c r="V508" s="554" t="str">
        <f t="shared" ref="V508" si="14">V$6</f>
        <v>July 2020 to June 2021</v>
      </c>
      <c r="W508" s="555"/>
      <c r="X508" s="555"/>
      <c r="Y508" s="555"/>
      <c r="Z508" s="555"/>
      <c r="AA508" s="556"/>
      <c r="AB508" s="554" t="str">
        <f t="shared" ref="AB508" si="15">AB$6</f>
        <v>July 2021 to June 2022</v>
      </c>
      <c r="AC508" s="555"/>
      <c r="AD508" s="555"/>
      <c r="AE508" s="555"/>
      <c r="AF508" s="555"/>
      <c r="AG508" s="556"/>
    </row>
    <row r="509" spans="1:33" ht="14.25" customHeight="1">
      <c r="A509" s="27"/>
      <c r="B509" s="10"/>
      <c r="C509" s="28"/>
      <c r="D509" s="557" t="s">
        <v>28</v>
      </c>
      <c r="E509" s="558"/>
      <c r="F509" s="559"/>
      <c r="G509" s="560" t="s">
        <v>495</v>
      </c>
      <c r="H509" s="561"/>
      <c r="I509" s="562"/>
      <c r="J509" s="557" t="s">
        <v>28</v>
      </c>
      <c r="K509" s="558"/>
      <c r="L509" s="559"/>
      <c r="M509" s="560" t="s">
        <v>495</v>
      </c>
      <c r="N509" s="561"/>
      <c r="O509" s="562"/>
      <c r="P509" s="557" t="s">
        <v>28</v>
      </c>
      <c r="Q509" s="558"/>
      <c r="R509" s="559"/>
      <c r="S509" s="560" t="s">
        <v>495</v>
      </c>
      <c r="T509" s="561"/>
      <c r="U509" s="562"/>
      <c r="V509" s="557" t="s">
        <v>28</v>
      </c>
      <c r="W509" s="558"/>
      <c r="X509" s="559"/>
      <c r="Y509" s="560" t="s">
        <v>495</v>
      </c>
      <c r="Z509" s="561"/>
      <c r="AA509" s="562"/>
      <c r="AB509" s="557" t="s">
        <v>28</v>
      </c>
      <c r="AC509" s="558"/>
      <c r="AD509" s="559"/>
      <c r="AE509" s="560" t="s">
        <v>495</v>
      </c>
      <c r="AF509" s="561"/>
      <c r="AG509" s="562"/>
    </row>
    <row r="510" spans="1:33" ht="51.95" customHeight="1">
      <c r="A510" s="223" t="s">
        <v>471</v>
      </c>
      <c r="B510" s="29"/>
      <c r="C510" s="30"/>
      <c r="D510" s="512" t="s">
        <v>276</v>
      </c>
      <c r="E510" s="513" t="s">
        <v>277</v>
      </c>
      <c r="F510" s="190" t="s">
        <v>278</v>
      </c>
      <c r="G510" s="512" t="s">
        <v>274</v>
      </c>
      <c r="H510" s="513" t="s">
        <v>275</v>
      </c>
      <c r="I510" s="190" t="s">
        <v>278</v>
      </c>
      <c r="J510" s="512" t="s">
        <v>276</v>
      </c>
      <c r="K510" s="513" t="s">
        <v>277</v>
      </c>
      <c r="L510" s="190" t="s">
        <v>278</v>
      </c>
      <c r="M510" s="512" t="s">
        <v>274</v>
      </c>
      <c r="N510" s="513" t="s">
        <v>275</v>
      </c>
      <c r="O510" s="190" t="s">
        <v>278</v>
      </c>
      <c r="P510" s="512" t="s">
        <v>276</v>
      </c>
      <c r="Q510" s="513" t="s">
        <v>277</v>
      </c>
      <c r="R510" s="190" t="s">
        <v>278</v>
      </c>
      <c r="S510" s="512" t="s">
        <v>274</v>
      </c>
      <c r="T510" s="513" t="s">
        <v>275</v>
      </c>
      <c r="U510" s="190" t="s">
        <v>278</v>
      </c>
      <c r="V510" s="512" t="s">
        <v>276</v>
      </c>
      <c r="W510" s="513" t="s">
        <v>277</v>
      </c>
      <c r="X510" s="190" t="s">
        <v>278</v>
      </c>
      <c r="Y510" s="512" t="s">
        <v>274</v>
      </c>
      <c r="Z510" s="513" t="s">
        <v>275</v>
      </c>
      <c r="AA510" s="190" t="s">
        <v>278</v>
      </c>
      <c r="AB510" s="512" t="s">
        <v>276</v>
      </c>
      <c r="AC510" s="513" t="s">
        <v>277</v>
      </c>
      <c r="AD510" s="190" t="s">
        <v>278</v>
      </c>
      <c r="AE510" s="512" t="s">
        <v>274</v>
      </c>
      <c r="AF510" s="513" t="s">
        <v>275</v>
      </c>
      <c r="AG510" s="190" t="s">
        <v>278</v>
      </c>
    </row>
    <row r="511" spans="1:33">
      <c r="A511" s="363" t="s">
        <v>7</v>
      </c>
      <c r="B511" s="442" t="s">
        <v>37</v>
      </c>
      <c r="C511" s="429" t="s">
        <v>38</v>
      </c>
      <c r="D511" s="172">
        <v>442</v>
      </c>
      <c r="E511" s="173">
        <v>267</v>
      </c>
      <c r="F511" s="191">
        <v>60.4</v>
      </c>
      <c r="G511" s="172">
        <v>347</v>
      </c>
      <c r="H511" s="173">
        <v>230</v>
      </c>
      <c r="I511" s="191">
        <v>66.3</v>
      </c>
      <c r="J511" s="172">
        <v>487</v>
      </c>
      <c r="K511" s="173">
        <v>315</v>
      </c>
      <c r="L511" s="191">
        <v>64.7</v>
      </c>
      <c r="M511" s="172">
        <v>386</v>
      </c>
      <c r="N511" s="173">
        <v>272</v>
      </c>
      <c r="O511" s="191">
        <v>70.5</v>
      </c>
      <c r="P511" s="172">
        <v>466</v>
      </c>
      <c r="Q511" s="173">
        <v>299</v>
      </c>
      <c r="R511" s="191">
        <v>64.2</v>
      </c>
      <c r="S511" s="172">
        <v>334</v>
      </c>
      <c r="T511" s="173">
        <v>238</v>
      </c>
      <c r="U511" s="191">
        <v>71.3</v>
      </c>
      <c r="V511" s="172">
        <v>502</v>
      </c>
      <c r="W511" s="173">
        <v>281</v>
      </c>
      <c r="X511" s="191">
        <v>56</v>
      </c>
      <c r="Y511" s="172">
        <v>386</v>
      </c>
      <c r="Z511" s="173">
        <v>236</v>
      </c>
      <c r="AA511" s="191">
        <v>61.1</v>
      </c>
      <c r="AB511" s="172">
        <v>477</v>
      </c>
      <c r="AC511" s="173">
        <v>255</v>
      </c>
      <c r="AD511" s="191">
        <v>53.5</v>
      </c>
      <c r="AE511" s="172">
        <v>365</v>
      </c>
      <c r="AF511" s="173">
        <v>218</v>
      </c>
      <c r="AG511" s="191">
        <v>59.7</v>
      </c>
    </row>
    <row r="512" spans="1:33">
      <c r="A512" s="104"/>
      <c r="B512" s="441"/>
      <c r="C512" s="58" t="s">
        <v>39</v>
      </c>
      <c r="D512" s="169">
        <v>250</v>
      </c>
      <c r="E512" s="168">
        <v>173</v>
      </c>
      <c r="F512" s="192">
        <v>69.2</v>
      </c>
      <c r="G512" s="169">
        <v>167</v>
      </c>
      <c r="H512" s="168">
        <v>125</v>
      </c>
      <c r="I512" s="192">
        <v>74.900000000000006</v>
      </c>
      <c r="J512" s="169">
        <v>227</v>
      </c>
      <c r="K512" s="168">
        <v>164</v>
      </c>
      <c r="L512" s="192">
        <v>72.2</v>
      </c>
      <c r="M512" s="169">
        <v>156</v>
      </c>
      <c r="N512" s="168">
        <v>118</v>
      </c>
      <c r="O512" s="192">
        <v>75.599999999999994</v>
      </c>
      <c r="P512" s="169">
        <v>234</v>
      </c>
      <c r="Q512" s="168">
        <v>159</v>
      </c>
      <c r="R512" s="192">
        <v>67.900000000000006</v>
      </c>
      <c r="S512" s="169">
        <v>154</v>
      </c>
      <c r="T512" s="168">
        <v>109</v>
      </c>
      <c r="U512" s="192">
        <v>70.8</v>
      </c>
      <c r="V512" s="169">
        <v>282</v>
      </c>
      <c r="W512" s="168">
        <v>182</v>
      </c>
      <c r="X512" s="192">
        <v>64.5</v>
      </c>
      <c r="Y512" s="169">
        <v>181</v>
      </c>
      <c r="Z512" s="168">
        <v>123</v>
      </c>
      <c r="AA512" s="192">
        <v>68</v>
      </c>
      <c r="AB512" s="169">
        <v>201</v>
      </c>
      <c r="AC512" s="168">
        <v>112</v>
      </c>
      <c r="AD512" s="192">
        <v>55.7</v>
      </c>
      <c r="AE512" s="169">
        <v>123</v>
      </c>
      <c r="AF512" s="168">
        <v>79</v>
      </c>
      <c r="AG512" s="192">
        <v>64.2</v>
      </c>
    </row>
    <row r="513" spans="1:33">
      <c r="A513" s="104"/>
      <c r="B513" s="441"/>
      <c r="C513" s="58" t="s">
        <v>40</v>
      </c>
      <c r="D513" s="169">
        <v>937</v>
      </c>
      <c r="E513" s="168">
        <v>601</v>
      </c>
      <c r="F513" s="192">
        <v>64.099999999999994</v>
      </c>
      <c r="G513" s="169">
        <v>651</v>
      </c>
      <c r="H513" s="168">
        <v>450</v>
      </c>
      <c r="I513" s="192">
        <v>69.099999999999994</v>
      </c>
      <c r="J513" s="169">
        <v>855</v>
      </c>
      <c r="K513" s="168">
        <v>585</v>
      </c>
      <c r="L513" s="192">
        <v>68.400000000000006</v>
      </c>
      <c r="M513" s="169">
        <v>604</v>
      </c>
      <c r="N513" s="168">
        <v>419</v>
      </c>
      <c r="O513" s="192">
        <v>69.400000000000006</v>
      </c>
      <c r="P513" s="169">
        <v>836</v>
      </c>
      <c r="Q513" s="168">
        <v>576</v>
      </c>
      <c r="R513" s="192">
        <v>68.900000000000006</v>
      </c>
      <c r="S513" s="169">
        <v>567</v>
      </c>
      <c r="T513" s="168">
        <v>403</v>
      </c>
      <c r="U513" s="192">
        <v>71.099999999999994</v>
      </c>
      <c r="V513" s="169">
        <v>957</v>
      </c>
      <c r="W513" s="168">
        <v>563</v>
      </c>
      <c r="X513" s="192">
        <v>58.8</v>
      </c>
      <c r="Y513" s="169">
        <v>652</v>
      </c>
      <c r="Z513" s="168">
        <v>411</v>
      </c>
      <c r="AA513" s="192">
        <v>63</v>
      </c>
      <c r="AB513" s="169">
        <v>870</v>
      </c>
      <c r="AC513" s="168">
        <v>491</v>
      </c>
      <c r="AD513" s="192">
        <v>56.4</v>
      </c>
      <c r="AE513" s="169">
        <v>567</v>
      </c>
      <c r="AF513" s="168">
        <v>360</v>
      </c>
      <c r="AG513" s="192">
        <v>63.5</v>
      </c>
    </row>
    <row r="514" spans="1:33">
      <c r="A514" s="441"/>
      <c r="B514" s="443"/>
      <c r="C514" s="444" t="s">
        <v>36</v>
      </c>
      <c r="D514" s="170">
        <v>1629</v>
      </c>
      <c r="E514" s="171">
        <v>1041</v>
      </c>
      <c r="F514" s="193">
        <v>63.9</v>
      </c>
      <c r="G514" s="170">
        <v>972</v>
      </c>
      <c r="H514" s="171">
        <v>714</v>
      </c>
      <c r="I514" s="193">
        <v>73.5</v>
      </c>
      <c r="J514" s="170">
        <v>1569</v>
      </c>
      <c r="K514" s="171">
        <v>1064</v>
      </c>
      <c r="L514" s="193">
        <v>67.8</v>
      </c>
      <c r="M514" s="170">
        <v>950</v>
      </c>
      <c r="N514" s="171">
        <v>700</v>
      </c>
      <c r="O514" s="193">
        <v>73.7</v>
      </c>
      <c r="P514" s="170">
        <v>1536</v>
      </c>
      <c r="Q514" s="171">
        <v>1034</v>
      </c>
      <c r="R514" s="193">
        <v>67.3</v>
      </c>
      <c r="S514" s="170">
        <v>856</v>
      </c>
      <c r="T514" s="171">
        <v>643</v>
      </c>
      <c r="U514" s="193">
        <v>75.099999999999994</v>
      </c>
      <c r="V514" s="170">
        <v>1741</v>
      </c>
      <c r="W514" s="171">
        <v>1026</v>
      </c>
      <c r="X514" s="193">
        <v>58.9</v>
      </c>
      <c r="Y514" s="170">
        <v>980</v>
      </c>
      <c r="Z514" s="171">
        <v>652</v>
      </c>
      <c r="AA514" s="193">
        <v>66.5</v>
      </c>
      <c r="AB514" s="170">
        <v>1548</v>
      </c>
      <c r="AC514" s="171">
        <v>858</v>
      </c>
      <c r="AD514" s="193">
        <v>55.4</v>
      </c>
      <c r="AE514" s="170">
        <v>865</v>
      </c>
      <c r="AF514" s="171">
        <v>569</v>
      </c>
      <c r="AG514" s="193">
        <v>65.8</v>
      </c>
    </row>
    <row r="515" spans="1:33">
      <c r="A515" s="441"/>
      <c r="B515" s="441" t="s">
        <v>492</v>
      </c>
      <c r="C515" s="58" t="s">
        <v>426</v>
      </c>
      <c r="D515" s="169">
        <v>556</v>
      </c>
      <c r="E515" s="168">
        <v>367</v>
      </c>
      <c r="F515" s="192">
        <v>66</v>
      </c>
      <c r="G515" s="169">
        <v>402</v>
      </c>
      <c r="H515" s="168">
        <v>276</v>
      </c>
      <c r="I515" s="192">
        <v>68.7</v>
      </c>
      <c r="J515" s="169">
        <v>573</v>
      </c>
      <c r="K515" s="168">
        <v>370</v>
      </c>
      <c r="L515" s="192">
        <v>64.599999999999994</v>
      </c>
      <c r="M515" s="169">
        <v>443</v>
      </c>
      <c r="N515" s="168">
        <v>307</v>
      </c>
      <c r="O515" s="192">
        <v>69.3</v>
      </c>
      <c r="P515" s="169">
        <v>625</v>
      </c>
      <c r="Q515" s="168">
        <v>423</v>
      </c>
      <c r="R515" s="192">
        <v>67.7</v>
      </c>
      <c r="S515" s="169">
        <v>454</v>
      </c>
      <c r="T515" s="168">
        <v>314</v>
      </c>
      <c r="U515" s="192">
        <v>69.2</v>
      </c>
      <c r="V515" s="169">
        <v>806</v>
      </c>
      <c r="W515" s="168">
        <v>449</v>
      </c>
      <c r="X515" s="192">
        <v>55.7</v>
      </c>
      <c r="Y515" s="169">
        <v>538</v>
      </c>
      <c r="Z515" s="168">
        <v>335</v>
      </c>
      <c r="AA515" s="192">
        <v>62.3</v>
      </c>
      <c r="AB515" s="169">
        <v>728</v>
      </c>
      <c r="AC515" s="168">
        <v>419</v>
      </c>
      <c r="AD515" s="192">
        <v>57.6</v>
      </c>
      <c r="AE515" s="169">
        <v>504</v>
      </c>
      <c r="AF515" s="168">
        <v>319</v>
      </c>
      <c r="AG515" s="192">
        <v>63.3</v>
      </c>
    </row>
    <row r="516" spans="1:33">
      <c r="A516" s="104"/>
      <c r="B516" s="441"/>
      <c r="C516" s="58" t="s">
        <v>289</v>
      </c>
      <c r="D516" s="169">
        <v>20</v>
      </c>
      <c r="E516" s="168">
        <v>19</v>
      </c>
      <c r="F516" s="192">
        <v>95</v>
      </c>
      <c r="G516" s="169">
        <v>11</v>
      </c>
      <c r="H516" s="168">
        <v>10</v>
      </c>
      <c r="I516" s="192">
        <v>90.9</v>
      </c>
      <c r="J516" s="169">
        <v>11</v>
      </c>
      <c r="K516" s="168">
        <v>8</v>
      </c>
      <c r="L516" s="192">
        <v>72.7</v>
      </c>
      <c r="M516" s="169">
        <v>11</v>
      </c>
      <c r="N516" s="168">
        <v>8</v>
      </c>
      <c r="O516" s="192">
        <v>72.7</v>
      </c>
      <c r="P516" s="169">
        <v>5</v>
      </c>
      <c r="Q516" s="168">
        <v>3</v>
      </c>
      <c r="R516" s="192">
        <v>60</v>
      </c>
      <c r="S516" s="169">
        <v>5</v>
      </c>
      <c r="T516" s="168">
        <v>3</v>
      </c>
      <c r="U516" s="192">
        <v>60</v>
      </c>
      <c r="V516" s="169">
        <v>10</v>
      </c>
      <c r="W516" s="168">
        <v>6</v>
      </c>
      <c r="X516" s="192">
        <v>60</v>
      </c>
      <c r="Y516" s="169">
        <v>10</v>
      </c>
      <c r="Z516" s="168">
        <v>6</v>
      </c>
      <c r="AA516" s="192">
        <v>60</v>
      </c>
      <c r="AB516" s="169">
        <v>8</v>
      </c>
      <c r="AC516" s="168">
        <v>5</v>
      </c>
      <c r="AD516" s="192">
        <v>62.5</v>
      </c>
      <c r="AE516" s="169">
        <v>8</v>
      </c>
      <c r="AF516" s="168">
        <v>5</v>
      </c>
      <c r="AG516" s="192">
        <v>62.5</v>
      </c>
    </row>
    <row r="517" spans="1:33">
      <c r="A517" s="104"/>
      <c r="B517" s="441"/>
      <c r="C517" s="58" t="s">
        <v>36</v>
      </c>
      <c r="D517" s="169">
        <v>576</v>
      </c>
      <c r="E517" s="168">
        <v>386</v>
      </c>
      <c r="F517" s="192">
        <v>67</v>
      </c>
      <c r="G517" s="169">
        <v>413</v>
      </c>
      <c r="H517" s="168">
        <v>286</v>
      </c>
      <c r="I517" s="192">
        <v>69.2</v>
      </c>
      <c r="J517" s="169">
        <v>584</v>
      </c>
      <c r="K517" s="168">
        <v>378</v>
      </c>
      <c r="L517" s="192">
        <v>64.7</v>
      </c>
      <c r="M517" s="169">
        <v>454</v>
      </c>
      <c r="N517" s="168">
        <v>315</v>
      </c>
      <c r="O517" s="192">
        <v>69.400000000000006</v>
      </c>
      <c r="P517" s="169">
        <v>630</v>
      </c>
      <c r="Q517" s="168">
        <v>426</v>
      </c>
      <c r="R517" s="192">
        <v>67.599999999999994</v>
      </c>
      <c r="S517" s="169">
        <v>457</v>
      </c>
      <c r="T517" s="168">
        <v>316</v>
      </c>
      <c r="U517" s="192">
        <v>69.099999999999994</v>
      </c>
      <c r="V517" s="169">
        <v>816</v>
      </c>
      <c r="W517" s="168">
        <v>455</v>
      </c>
      <c r="X517" s="192">
        <v>55.8</v>
      </c>
      <c r="Y517" s="169">
        <v>546</v>
      </c>
      <c r="Z517" s="168">
        <v>340</v>
      </c>
      <c r="AA517" s="192">
        <v>62.3</v>
      </c>
      <c r="AB517" s="169">
        <v>736</v>
      </c>
      <c r="AC517" s="168">
        <v>424</v>
      </c>
      <c r="AD517" s="192">
        <v>57.6</v>
      </c>
      <c r="AE517" s="169">
        <v>509</v>
      </c>
      <c r="AF517" s="168">
        <v>323</v>
      </c>
      <c r="AG517" s="192">
        <v>63.5</v>
      </c>
    </row>
    <row r="518" spans="1:33">
      <c r="A518" s="446"/>
      <c r="B518" s="445" t="s">
        <v>36</v>
      </c>
      <c r="C518" s="440"/>
      <c r="D518" s="179">
        <v>2205</v>
      </c>
      <c r="E518" s="178">
        <v>1427</v>
      </c>
      <c r="F518" s="194">
        <v>64.7</v>
      </c>
      <c r="G518" s="179">
        <v>1155</v>
      </c>
      <c r="H518" s="178">
        <v>861</v>
      </c>
      <c r="I518" s="194">
        <v>74.5</v>
      </c>
      <c r="J518" s="179">
        <v>2153</v>
      </c>
      <c r="K518" s="178">
        <v>1442</v>
      </c>
      <c r="L518" s="194">
        <v>67</v>
      </c>
      <c r="M518" s="179">
        <v>1173</v>
      </c>
      <c r="N518" s="178">
        <v>877</v>
      </c>
      <c r="O518" s="194">
        <v>74.8</v>
      </c>
      <c r="P518" s="179">
        <v>2166</v>
      </c>
      <c r="Q518" s="178">
        <v>1460</v>
      </c>
      <c r="R518" s="194">
        <v>67.400000000000006</v>
      </c>
      <c r="S518" s="179">
        <v>1060</v>
      </c>
      <c r="T518" s="178">
        <v>799</v>
      </c>
      <c r="U518" s="194">
        <v>75.400000000000006</v>
      </c>
      <c r="V518" s="179">
        <v>2557</v>
      </c>
      <c r="W518" s="178">
        <v>1481</v>
      </c>
      <c r="X518" s="194">
        <v>57.9</v>
      </c>
      <c r="Y518" s="179">
        <v>1208</v>
      </c>
      <c r="Z518" s="178">
        <v>821</v>
      </c>
      <c r="AA518" s="194">
        <v>68</v>
      </c>
      <c r="AB518" s="179">
        <v>2284</v>
      </c>
      <c r="AC518" s="178">
        <v>1282</v>
      </c>
      <c r="AD518" s="194">
        <v>56.1</v>
      </c>
      <c r="AE518" s="179">
        <v>1102</v>
      </c>
      <c r="AF518" s="178">
        <v>749</v>
      </c>
      <c r="AG518" s="194">
        <v>68</v>
      </c>
    </row>
    <row r="519" spans="1:33">
      <c r="A519" s="104" t="s">
        <v>8</v>
      </c>
      <c r="B519" s="441" t="s">
        <v>41</v>
      </c>
      <c r="C519" s="58" t="s">
        <v>42</v>
      </c>
      <c r="D519" s="169">
        <v>117</v>
      </c>
      <c r="E519" s="168">
        <v>39</v>
      </c>
      <c r="F519" s="192">
        <v>33.299999999999997</v>
      </c>
      <c r="G519" s="169">
        <v>43</v>
      </c>
      <c r="H519" s="168">
        <v>22</v>
      </c>
      <c r="I519" s="192">
        <v>51.2</v>
      </c>
      <c r="J519" s="169">
        <v>121</v>
      </c>
      <c r="K519" s="168">
        <v>38</v>
      </c>
      <c r="L519" s="192">
        <v>31.4</v>
      </c>
      <c r="M519" s="169">
        <v>32</v>
      </c>
      <c r="N519" s="168">
        <v>18</v>
      </c>
      <c r="O519" s="192">
        <v>56.3</v>
      </c>
      <c r="P519" s="169">
        <v>166</v>
      </c>
      <c r="Q519" s="168">
        <v>60</v>
      </c>
      <c r="R519" s="192">
        <v>36.1</v>
      </c>
      <c r="S519" s="169">
        <v>42</v>
      </c>
      <c r="T519" s="168">
        <v>28</v>
      </c>
      <c r="U519" s="192">
        <v>66.7</v>
      </c>
      <c r="V519" s="169">
        <v>116</v>
      </c>
      <c r="W519" s="168">
        <v>26</v>
      </c>
      <c r="X519" s="192">
        <v>22.4</v>
      </c>
      <c r="Y519" s="169">
        <v>37</v>
      </c>
      <c r="Z519" s="168">
        <v>16</v>
      </c>
      <c r="AA519" s="192">
        <v>43.2</v>
      </c>
      <c r="AB519" s="169">
        <v>106</v>
      </c>
      <c r="AC519" s="168">
        <v>34</v>
      </c>
      <c r="AD519" s="192">
        <v>32.1</v>
      </c>
      <c r="AE519" s="169">
        <v>37</v>
      </c>
      <c r="AF519" s="168">
        <v>21</v>
      </c>
      <c r="AG519" s="192">
        <v>56.8</v>
      </c>
    </row>
    <row r="520" spans="1:33">
      <c r="A520" s="104"/>
      <c r="B520" s="441"/>
      <c r="C520" s="58" t="s">
        <v>43</v>
      </c>
      <c r="D520" s="169">
        <v>1</v>
      </c>
      <c r="E520" s="168">
        <v>0</v>
      </c>
      <c r="F520" s="192">
        <v>0</v>
      </c>
      <c r="G520" s="169">
        <v>1</v>
      </c>
      <c r="H520" s="168">
        <v>0</v>
      </c>
      <c r="I520" s="192">
        <v>0</v>
      </c>
      <c r="J520" s="169">
        <v>4</v>
      </c>
      <c r="K520" s="168">
        <v>3</v>
      </c>
      <c r="L520" s="192">
        <v>75</v>
      </c>
      <c r="M520" s="169">
        <v>2</v>
      </c>
      <c r="N520" s="168">
        <v>1</v>
      </c>
      <c r="O520" s="192">
        <v>50</v>
      </c>
      <c r="P520" s="169">
        <v>7</v>
      </c>
      <c r="Q520" s="168">
        <v>7</v>
      </c>
      <c r="R520" s="192">
        <v>100</v>
      </c>
      <c r="S520" s="169">
        <v>6</v>
      </c>
      <c r="T520" s="168">
        <v>6</v>
      </c>
      <c r="U520" s="192">
        <v>100</v>
      </c>
      <c r="V520" s="169">
        <v>19</v>
      </c>
      <c r="W520" s="168">
        <v>19</v>
      </c>
      <c r="X520" s="192">
        <v>100</v>
      </c>
      <c r="Y520" s="169">
        <v>11</v>
      </c>
      <c r="Z520" s="168">
        <v>11</v>
      </c>
      <c r="AA520" s="192">
        <v>100</v>
      </c>
      <c r="AB520" s="169">
        <v>4</v>
      </c>
      <c r="AC520" s="168">
        <v>4</v>
      </c>
      <c r="AD520" s="192">
        <v>100</v>
      </c>
      <c r="AE520" s="169">
        <v>3</v>
      </c>
      <c r="AF520" s="168">
        <v>3</v>
      </c>
      <c r="AG520" s="192">
        <v>100</v>
      </c>
    </row>
    <row r="521" spans="1:33">
      <c r="A521" s="104"/>
      <c r="B521" s="443"/>
      <c r="C521" s="444" t="s">
        <v>36</v>
      </c>
      <c r="D521" s="170">
        <v>118</v>
      </c>
      <c r="E521" s="171">
        <v>39</v>
      </c>
      <c r="F521" s="193">
        <v>33.1</v>
      </c>
      <c r="G521" s="170">
        <v>43</v>
      </c>
      <c r="H521" s="171">
        <v>22</v>
      </c>
      <c r="I521" s="193">
        <v>51.2</v>
      </c>
      <c r="J521" s="170">
        <v>125</v>
      </c>
      <c r="K521" s="171">
        <v>41</v>
      </c>
      <c r="L521" s="193">
        <v>32.799999999999997</v>
      </c>
      <c r="M521" s="170">
        <v>34</v>
      </c>
      <c r="N521" s="171">
        <v>19</v>
      </c>
      <c r="O521" s="193">
        <v>55.9</v>
      </c>
      <c r="P521" s="170">
        <v>173</v>
      </c>
      <c r="Q521" s="171">
        <v>67</v>
      </c>
      <c r="R521" s="193">
        <v>38.700000000000003</v>
      </c>
      <c r="S521" s="170">
        <v>46</v>
      </c>
      <c r="T521" s="171">
        <v>33</v>
      </c>
      <c r="U521" s="193">
        <v>71.7</v>
      </c>
      <c r="V521" s="170">
        <v>135</v>
      </c>
      <c r="W521" s="171">
        <v>45</v>
      </c>
      <c r="X521" s="193">
        <v>33.299999999999997</v>
      </c>
      <c r="Y521" s="170">
        <v>43</v>
      </c>
      <c r="Z521" s="171">
        <v>25</v>
      </c>
      <c r="AA521" s="193">
        <v>58.1</v>
      </c>
      <c r="AB521" s="170">
        <v>110</v>
      </c>
      <c r="AC521" s="171">
        <v>38</v>
      </c>
      <c r="AD521" s="193">
        <v>34.5</v>
      </c>
      <c r="AE521" s="170">
        <v>39</v>
      </c>
      <c r="AF521" s="171">
        <v>24</v>
      </c>
      <c r="AG521" s="193">
        <v>61.5</v>
      </c>
    </row>
    <row r="522" spans="1:33" ht="31.5" customHeight="1">
      <c r="A522" s="104"/>
      <c r="B522" s="441" t="s">
        <v>44</v>
      </c>
      <c r="C522" s="58" t="s">
        <v>45</v>
      </c>
      <c r="D522" s="169">
        <v>0</v>
      </c>
      <c r="E522" s="168">
        <v>0</v>
      </c>
      <c r="F522" s="192">
        <v>0</v>
      </c>
      <c r="G522" s="169">
        <v>0</v>
      </c>
      <c r="H522" s="168">
        <v>0</v>
      </c>
      <c r="I522" s="192">
        <v>0</v>
      </c>
      <c r="J522" s="169">
        <v>0</v>
      </c>
      <c r="K522" s="168">
        <v>0</v>
      </c>
      <c r="L522" s="192">
        <v>0</v>
      </c>
      <c r="M522" s="169">
        <v>0</v>
      </c>
      <c r="N522" s="168">
        <v>0</v>
      </c>
      <c r="O522" s="192">
        <v>0</v>
      </c>
      <c r="P522" s="169">
        <v>0</v>
      </c>
      <c r="Q522" s="168">
        <v>0</v>
      </c>
      <c r="R522" s="192">
        <v>0</v>
      </c>
      <c r="S522" s="169">
        <v>0</v>
      </c>
      <c r="T522" s="168">
        <v>0</v>
      </c>
      <c r="U522" s="192">
        <v>0</v>
      </c>
      <c r="V522" s="169">
        <v>0</v>
      </c>
      <c r="W522" s="168">
        <v>0</v>
      </c>
      <c r="X522" s="192">
        <v>0</v>
      </c>
      <c r="Y522" s="169">
        <v>0</v>
      </c>
      <c r="Z522" s="168">
        <v>0</v>
      </c>
      <c r="AA522" s="192">
        <v>0</v>
      </c>
      <c r="AB522" s="169">
        <v>1</v>
      </c>
      <c r="AC522" s="168">
        <v>0</v>
      </c>
      <c r="AD522" s="192">
        <v>0</v>
      </c>
      <c r="AE522" s="169">
        <v>1</v>
      </c>
      <c r="AF522" s="168">
        <v>0</v>
      </c>
      <c r="AG522" s="192">
        <v>0</v>
      </c>
    </row>
    <row r="523" spans="1:33" ht="26.25">
      <c r="A523" s="104"/>
      <c r="B523" s="441"/>
      <c r="C523" s="58" t="s">
        <v>751</v>
      </c>
      <c r="D523" s="169">
        <v>7</v>
      </c>
      <c r="E523" s="168">
        <v>7</v>
      </c>
      <c r="F523" s="192">
        <v>100</v>
      </c>
      <c r="G523" s="169">
        <v>3</v>
      </c>
      <c r="H523" s="168">
        <v>3</v>
      </c>
      <c r="I523" s="192">
        <v>100</v>
      </c>
      <c r="J523" s="169">
        <v>5</v>
      </c>
      <c r="K523" s="168">
        <v>3</v>
      </c>
      <c r="L523" s="192">
        <v>60</v>
      </c>
      <c r="M523" s="169">
        <v>3</v>
      </c>
      <c r="N523" s="168">
        <v>2</v>
      </c>
      <c r="O523" s="192">
        <v>66.7</v>
      </c>
      <c r="P523" s="169">
        <v>3</v>
      </c>
      <c r="Q523" s="168">
        <v>1</v>
      </c>
      <c r="R523" s="192">
        <v>33.299999999999997</v>
      </c>
      <c r="S523" s="169">
        <v>2</v>
      </c>
      <c r="T523" s="168">
        <v>1</v>
      </c>
      <c r="U523" s="192">
        <v>50</v>
      </c>
      <c r="V523" s="169">
        <v>19</v>
      </c>
      <c r="W523" s="168">
        <v>0</v>
      </c>
      <c r="X523" s="192">
        <v>0</v>
      </c>
      <c r="Y523" s="169">
        <v>2</v>
      </c>
      <c r="Z523" s="168">
        <v>0</v>
      </c>
      <c r="AA523" s="192">
        <v>0</v>
      </c>
      <c r="AB523" s="169">
        <v>5</v>
      </c>
      <c r="AC523" s="168">
        <v>0</v>
      </c>
      <c r="AD523" s="192">
        <v>0</v>
      </c>
      <c r="AE523" s="169">
        <v>3</v>
      </c>
      <c r="AF523" s="168">
        <v>0</v>
      </c>
      <c r="AG523" s="192">
        <v>0</v>
      </c>
    </row>
    <row r="524" spans="1:33">
      <c r="A524" s="104"/>
      <c r="B524" s="441"/>
      <c r="C524" s="58" t="s">
        <v>290</v>
      </c>
      <c r="D524" s="169">
        <v>2</v>
      </c>
      <c r="E524" s="168">
        <v>1</v>
      </c>
      <c r="F524" s="192">
        <v>50</v>
      </c>
      <c r="G524" s="169">
        <v>1</v>
      </c>
      <c r="H524" s="168">
        <v>1</v>
      </c>
      <c r="I524" s="192">
        <v>100</v>
      </c>
      <c r="J524" s="169">
        <v>6</v>
      </c>
      <c r="K524" s="168">
        <v>3</v>
      </c>
      <c r="L524" s="192">
        <v>50</v>
      </c>
      <c r="M524" s="169">
        <v>4</v>
      </c>
      <c r="N524" s="168">
        <v>2</v>
      </c>
      <c r="O524" s="192">
        <v>50</v>
      </c>
      <c r="P524" s="169">
        <v>7</v>
      </c>
      <c r="Q524" s="168">
        <v>6</v>
      </c>
      <c r="R524" s="192">
        <v>85.7</v>
      </c>
      <c r="S524" s="169">
        <v>1</v>
      </c>
      <c r="T524" s="168">
        <v>1</v>
      </c>
      <c r="U524" s="192">
        <v>100</v>
      </c>
      <c r="V524" s="169">
        <v>3</v>
      </c>
      <c r="W524" s="168">
        <v>2</v>
      </c>
      <c r="X524" s="192">
        <v>66.7</v>
      </c>
      <c r="Y524" s="169">
        <v>1</v>
      </c>
      <c r="Z524" s="168">
        <v>1</v>
      </c>
      <c r="AA524" s="192">
        <v>100</v>
      </c>
      <c r="AB524" s="169">
        <v>19</v>
      </c>
      <c r="AC524" s="168">
        <v>7</v>
      </c>
      <c r="AD524" s="192">
        <v>36.799999999999997</v>
      </c>
      <c r="AE524" s="169">
        <v>7</v>
      </c>
      <c r="AF524" s="168">
        <v>4</v>
      </c>
      <c r="AG524" s="192">
        <v>57.1</v>
      </c>
    </row>
    <row r="525" spans="1:33">
      <c r="A525" s="104"/>
      <c r="B525" s="441"/>
      <c r="C525" s="58" t="s">
        <v>36</v>
      </c>
      <c r="D525" s="169">
        <v>9</v>
      </c>
      <c r="E525" s="168">
        <v>8</v>
      </c>
      <c r="F525" s="192">
        <v>88.9</v>
      </c>
      <c r="G525" s="169">
        <v>4</v>
      </c>
      <c r="H525" s="168">
        <v>4</v>
      </c>
      <c r="I525" s="192">
        <v>100</v>
      </c>
      <c r="J525" s="169">
        <v>11</v>
      </c>
      <c r="K525" s="168">
        <v>6</v>
      </c>
      <c r="L525" s="192">
        <v>54.5</v>
      </c>
      <c r="M525" s="169">
        <v>6</v>
      </c>
      <c r="N525" s="168">
        <v>4</v>
      </c>
      <c r="O525" s="192">
        <v>66.7</v>
      </c>
      <c r="P525" s="169">
        <v>10</v>
      </c>
      <c r="Q525" s="168">
        <v>7</v>
      </c>
      <c r="R525" s="192">
        <v>70</v>
      </c>
      <c r="S525" s="169">
        <v>3</v>
      </c>
      <c r="T525" s="168">
        <v>2</v>
      </c>
      <c r="U525" s="192">
        <v>66.7</v>
      </c>
      <c r="V525" s="169">
        <v>22</v>
      </c>
      <c r="W525" s="168">
        <v>2</v>
      </c>
      <c r="X525" s="192">
        <v>9.1</v>
      </c>
      <c r="Y525" s="169">
        <v>3</v>
      </c>
      <c r="Z525" s="168">
        <v>1</v>
      </c>
      <c r="AA525" s="192">
        <v>33.299999999999997</v>
      </c>
      <c r="AB525" s="169">
        <v>25</v>
      </c>
      <c r="AC525" s="168">
        <v>7</v>
      </c>
      <c r="AD525" s="192">
        <v>28</v>
      </c>
      <c r="AE525" s="169">
        <v>10</v>
      </c>
      <c r="AF525" s="168">
        <v>4</v>
      </c>
      <c r="AG525" s="192">
        <v>40</v>
      </c>
    </row>
    <row r="526" spans="1:33">
      <c r="A526" s="446"/>
      <c r="B526" s="445" t="s">
        <v>36</v>
      </c>
      <c r="C526" s="440"/>
      <c r="D526" s="179">
        <v>127</v>
      </c>
      <c r="E526" s="178">
        <v>47</v>
      </c>
      <c r="F526" s="194">
        <v>37</v>
      </c>
      <c r="G526" s="179">
        <v>47</v>
      </c>
      <c r="H526" s="178">
        <v>26</v>
      </c>
      <c r="I526" s="194">
        <v>55.3</v>
      </c>
      <c r="J526" s="179">
        <v>136</v>
      </c>
      <c r="K526" s="178">
        <v>47</v>
      </c>
      <c r="L526" s="194">
        <v>34.6</v>
      </c>
      <c r="M526" s="179">
        <v>39</v>
      </c>
      <c r="N526" s="178">
        <v>23</v>
      </c>
      <c r="O526" s="194">
        <v>59</v>
      </c>
      <c r="P526" s="179">
        <v>183</v>
      </c>
      <c r="Q526" s="178">
        <v>74</v>
      </c>
      <c r="R526" s="194">
        <v>40.4</v>
      </c>
      <c r="S526" s="179">
        <v>48</v>
      </c>
      <c r="T526" s="178">
        <v>35</v>
      </c>
      <c r="U526" s="194">
        <v>72.900000000000006</v>
      </c>
      <c r="V526" s="179">
        <v>157</v>
      </c>
      <c r="W526" s="178">
        <v>47</v>
      </c>
      <c r="X526" s="194">
        <v>29.9</v>
      </c>
      <c r="Y526" s="179">
        <v>45</v>
      </c>
      <c r="Z526" s="178">
        <v>26</v>
      </c>
      <c r="AA526" s="194">
        <v>57.8</v>
      </c>
      <c r="AB526" s="179">
        <v>135</v>
      </c>
      <c r="AC526" s="178">
        <v>45</v>
      </c>
      <c r="AD526" s="194">
        <v>33.299999999999997</v>
      </c>
      <c r="AE526" s="179">
        <v>47</v>
      </c>
      <c r="AF526" s="178">
        <v>27</v>
      </c>
      <c r="AG526" s="194">
        <v>57.4</v>
      </c>
    </row>
    <row r="527" spans="1:33" ht="26.25">
      <c r="A527" s="104" t="s">
        <v>9</v>
      </c>
      <c r="B527" s="441" t="s">
        <v>180</v>
      </c>
      <c r="C527" s="58" t="s">
        <v>47</v>
      </c>
      <c r="D527" s="169">
        <v>8</v>
      </c>
      <c r="E527" s="168">
        <v>5</v>
      </c>
      <c r="F527" s="192">
        <v>62.5</v>
      </c>
      <c r="G527" s="169">
        <v>7</v>
      </c>
      <c r="H527" s="168">
        <v>5</v>
      </c>
      <c r="I527" s="192">
        <v>71.400000000000006</v>
      </c>
      <c r="J527" s="169">
        <v>3</v>
      </c>
      <c r="K527" s="168">
        <v>2</v>
      </c>
      <c r="L527" s="192">
        <v>66.7</v>
      </c>
      <c r="M527" s="169">
        <v>2</v>
      </c>
      <c r="N527" s="168">
        <v>2</v>
      </c>
      <c r="O527" s="192">
        <v>100</v>
      </c>
      <c r="P527" s="169">
        <v>1</v>
      </c>
      <c r="Q527" s="168">
        <v>1</v>
      </c>
      <c r="R527" s="192">
        <v>100</v>
      </c>
      <c r="S527" s="169">
        <v>1</v>
      </c>
      <c r="T527" s="168">
        <v>1</v>
      </c>
      <c r="U527" s="192">
        <v>100</v>
      </c>
      <c r="V527" s="169">
        <v>5</v>
      </c>
      <c r="W527" s="168">
        <v>4</v>
      </c>
      <c r="X527" s="192">
        <v>80</v>
      </c>
      <c r="Y527" s="169">
        <v>4</v>
      </c>
      <c r="Z527" s="168">
        <v>4</v>
      </c>
      <c r="AA527" s="192">
        <v>100</v>
      </c>
      <c r="AB527" s="169">
        <v>5</v>
      </c>
      <c r="AC527" s="168">
        <v>3</v>
      </c>
      <c r="AD527" s="192">
        <v>60</v>
      </c>
      <c r="AE527" s="169">
        <v>5</v>
      </c>
      <c r="AF527" s="168">
        <v>3</v>
      </c>
      <c r="AG527" s="192">
        <v>60</v>
      </c>
    </row>
    <row r="528" spans="1:33" ht="26.25">
      <c r="A528" s="104"/>
      <c r="B528" s="441"/>
      <c r="C528" s="58" t="s">
        <v>48</v>
      </c>
      <c r="D528" s="169">
        <v>131</v>
      </c>
      <c r="E528" s="168">
        <v>102</v>
      </c>
      <c r="F528" s="192">
        <v>77.900000000000006</v>
      </c>
      <c r="G528" s="169">
        <v>97</v>
      </c>
      <c r="H528" s="168">
        <v>84</v>
      </c>
      <c r="I528" s="192">
        <v>86.6</v>
      </c>
      <c r="J528" s="169">
        <v>123</v>
      </c>
      <c r="K528" s="168">
        <v>95</v>
      </c>
      <c r="L528" s="192">
        <v>77.2</v>
      </c>
      <c r="M528" s="169">
        <v>87</v>
      </c>
      <c r="N528" s="168">
        <v>75</v>
      </c>
      <c r="O528" s="192">
        <v>86.2</v>
      </c>
      <c r="P528" s="169">
        <v>117</v>
      </c>
      <c r="Q528" s="168">
        <v>95</v>
      </c>
      <c r="R528" s="192">
        <v>81.2</v>
      </c>
      <c r="S528" s="169">
        <v>78</v>
      </c>
      <c r="T528" s="168">
        <v>68</v>
      </c>
      <c r="U528" s="192">
        <v>87.2</v>
      </c>
      <c r="V528" s="169">
        <v>146</v>
      </c>
      <c r="W528" s="168">
        <v>95</v>
      </c>
      <c r="X528" s="192">
        <v>65.099999999999994</v>
      </c>
      <c r="Y528" s="169">
        <v>100</v>
      </c>
      <c r="Z528" s="168">
        <v>80</v>
      </c>
      <c r="AA528" s="192">
        <v>80</v>
      </c>
      <c r="AB528" s="169">
        <v>195</v>
      </c>
      <c r="AC528" s="168">
        <v>139</v>
      </c>
      <c r="AD528" s="192">
        <v>71.3</v>
      </c>
      <c r="AE528" s="169">
        <v>123</v>
      </c>
      <c r="AF528" s="168">
        <v>103</v>
      </c>
      <c r="AG528" s="192">
        <v>83.7</v>
      </c>
    </row>
    <row r="529" spans="1:33">
      <c r="A529" s="104"/>
      <c r="B529" s="443"/>
      <c r="C529" s="444" t="s">
        <v>36</v>
      </c>
      <c r="D529" s="170">
        <v>139</v>
      </c>
      <c r="E529" s="171">
        <v>107</v>
      </c>
      <c r="F529" s="193">
        <v>77</v>
      </c>
      <c r="G529" s="170">
        <v>103</v>
      </c>
      <c r="H529" s="171">
        <v>88</v>
      </c>
      <c r="I529" s="193">
        <v>85.4</v>
      </c>
      <c r="J529" s="170">
        <v>126</v>
      </c>
      <c r="K529" s="171">
        <v>97</v>
      </c>
      <c r="L529" s="193">
        <v>77</v>
      </c>
      <c r="M529" s="170">
        <v>88</v>
      </c>
      <c r="N529" s="171">
        <v>77</v>
      </c>
      <c r="O529" s="193">
        <v>87.5</v>
      </c>
      <c r="P529" s="170">
        <v>118</v>
      </c>
      <c r="Q529" s="171">
        <v>96</v>
      </c>
      <c r="R529" s="193">
        <v>81.400000000000006</v>
      </c>
      <c r="S529" s="170">
        <v>78</v>
      </c>
      <c r="T529" s="171">
        <v>68</v>
      </c>
      <c r="U529" s="193">
        <v>87.2</v>
      </c>
      <c r="V529" s="170">
        <v>151</v>
      </c>
      <c r="W529" s="171">
        <v>99</v>
      </c>
      <c r="X529" s="193">
        <v>65.599999999999994</v>
      </c>
      <c r="Y529" s="170">
        <v>101</v>
      </c>
      <c r="Z529" s="171">
        <v>81</v>
      </c>
      <c r="AA529" s="193">
        <v>80.2</v>
      </c>
      <c r="AB529" s="170">
        <v>200</v>
      </c>
      <c r="AC529" s="171">
        <v>142</v>
      </c>
      <c r="AD529" s="193">
        <v>71</v>
      </c>
      <c r="AE529" s="170">
        <v>125</v>
      </c>
      <c r="AF529" s="171">
        <v>104</v>
      </c>
      <c r="AG529" s="193">
        <v>83.2</v>
      </c>
    </row>
    <row r="530" spans="1:33" ht="26.25">
      <c r="A530" s="104"/>
      <c r="B530" s="441" t="s">
        <v>181</v>
      </c>
      <c r="C530" s="58" t="s">
        <v>291</v>
      </c>
      <c r="D530" s="169">
        <v>0</v>
      </c>
      <c r="E530" s="168">
        <v>0</v>
      </c>
      <c r="F530" s="192">
        <v>0</v>
      </c>
      <c r="G530" s="169">
        <v>0</v>
      </c>
      <c r="H530" s="168">
        <v>0</v>
      </c>
      <c r="I530" s="192">
        <v>0</v>
      </c>
      <c r="J530" s="169">
        <v>1</v>
      </c>
      <c r="K530" s="168">
        <v>1</v>
      </c>
      <c r="L530" s="192">
        <v>100</v>
      </c>
      <c r="M530" s="169">
        <v>1</v>
      </c>
      <c r="N530" s="168">
        <v>1</v>
      </c>
      <c r="O530" s="192">
        <v>100</v>
      </c>
      <c r="P530" s="169">
        <v>1</v>
      </c>
      <c r="Q530" s="168">
        <v>0</v>
      </c>
      <c r="R530" s="192">
        <v>0</v>
      </c>
      <c r="S530" s="169">
        <v>1</v>
      </c>
      <c r="T530" s="168">
        <v>0</v>
      </c>
      <c r="U530" s="192">
        <v>0</v>
      </c>
      <c r="V530" s="169">
        <v>0</v>
      </c>
      <c r="W530" s="168">
        <v>0</v>
      </c>
      <c r="X530" s="192">
        <v>0</v>
      </c>
      <c r="Y530" s="169">
        <v>0</v>
      </c>
      <c r="Z530" s="168">
        <v>0</v>
      </c>
      <c r="AA530" s="192">
        <v>0</v>
      </c>
      <c r="AB530" s="169">
        <v>0</v>
      </c>
      <c r="AC530" s="168">
        <v>0</v>
      </c>
      <c r="AD530" s="192">
        <v>0</v>
      </c>
      <c r="AE530" s="169">
        <v>0</v>
      </c>
      <c r="AF530" s="168">
        <v>0</v>
      </c>
      <c r="AG530" s="192">
        <v>0</v>
      </c>
    </row>
    <row r="531" spans="1:33">
      <c r="A531" s="446"/>
      <c r="B531" s="445" t="s">
        <v>36</v>
      </c>
      <c r="C531" s="440"/>
      <c r="D531" s="179">
        <v>139</v>
      </c>
      <c r="E531" s="178">
        <v>107</v>
      </c>
      <c r="F531" s="194">
        <v>77</v>
      </c>
      <c r="G531" s="179">
        <v>103</v>
      </c>
      <c r="H531" s="178">
        <v>88</v>
      </c>
      <c r="I531" s="194">
        <v>85.4</v>
      </c>
      <c r="J531" s="179">
        <v>127</v>
      </c>
      <c r="K531" s="178">
        <v>98</v>
      </c>
      <c r="L531" s="194">
        <v>77.2</v>
      </c>
      <c r="M531" s="179">
        <v>89</v>
      </c>
      <c r="N531" s="178">
        <v>78</v>
      </c>
      <c r="O531" s="194">
        <v>87.6</v>
      </c>
      <c r="P531" s="179">
        <v>119</v>
      </c>
      <c r="Q531" s="178">
        <v>96</v>
      </c>
      <c r="R531" s="194">
        <v>80.7</v>
      </c>
      <c r="S531" s="179">
        <v>79</v>
      </c>
      <c r="T531" s="178">
        <v>68</v>
      </c>
      <c r="U531" s="194">
        <v>86.1</v>
      </c>
      <c r="V531" s="179">
        <v>151</v>
      </c>
      <c r="W531" s="178">
        <v>99</v>
      </c>
      <c r="X531" s="194">
        <v>65.599999999999994</v>
      </c>
      <c r="Y531" s="179">
        <v>101</v>
      </c>
      <c r="Z531" s="178">
        <v>81</v>
      </c>
      <c r="AA531" s="194">
        <v>80.2</v>
      </c>
      <c r="AB531" s="179">
        <v>200</v>
      </c>
      <c r="AC531" s="178">
        <v>142</v>
      </c>
      <c r="AD531" s="194">
        <v>71</v>
      </c>
      <c r="AE531" s="179">
        <v>125</v>
      </c>
      <c r="AF531" s="178">
        <v>104</v>
      </c>
      <c r="AG531" s="194">
        <v>83.2</v>
      </c>
    </row>
    <row r="532" spans="1:33" ht="26.25">
      <c r="A532" s="104" t="s">
        <v>10</v>
      </c>
      <c r="B532" s="445" t="s">
        <v>50</v>
      </c>
      <c r="C532" s="440" t="s">
        <v>50</v>
      </c>
      <c r="D532" s="179">
        <v>7</v>
      </c>
      <c r="E532" s="178">
        <v>0</v>
      </c>
      <c r="F532" s="194">
        <v>0</v>
      </c>
      <c r="G532" s="179">
        <v>7</v>
      </c>
      <c r="H532" s="178">
        <v>0</v>
      </c>
      <c r="I532" s="194">
        <v>0</v>
      </c>
      <c r="J532" s="179">
        <v>10</v>
      </c>
      <c r="K532" s="178">
        <v>5</v>
      </c>
      <c r="L532" s="194">
        <v>50</v>
      </c>
      <c r="M532" s="179">
        <v>9</v>
      </c>
      <c r="N532" s="178">
        <v>5</v>
      </c>
      <c r="O532" s="194">
        <v>55.6</v>
      </c>
      <c r="P532" s="179">
        <v>10</v>
      </c>
      <c r="Q532" s="178">
        <v>4</v>
      </c>
      <c r="R532" s="194">
        <v>40</v>
      </c>
      <c r="S532" s="179">
        <v>6</v>
      </c>
      <c r="T532" s="178">
        <v>4</v>
      </c>
      <c r="U532" s="194">
        <v>66.7</v>
      </c>
      <c r="V532" s="179">
        <v>1</v>
      </c>
      <c r="W532" s="178">
        <v>1</v>
      </c>
      <c r="X532" s="194">
        <v>100</v>
      </c>
      <c r="Y532" s="179">
        <v>1</v>
      </c>
      <c r="Z532" s="178">
        <v>1</v>
      </c>
      <c r="AA532" s="194">
        <v>100</v>
      </c>
      <c r="AB532" s="179">
        <v>4</v>
      </c>
      <c r="AC532" s="178">
        <v>0</v>
      </c>
      <c r="AD532" s="194">
        <v>0</v>
      </c>
      <c r="AE532" s="179">
        <v>4</v>
      </c>
      <c r="AF532" s="178">
        <v>0</v>
      </c>
      <c r="AG532" s="194">
        <v>0</v>
      </c>
    </row>
    <row r="533" spans="1:33">
      <c r="A533" s="104"/>
      <c r="B533" s="441" t="s">
        <v>182</v>
      </c>
      <c r="C533" s="58" t="s">
        <v>52</v>
      </c>
      <c r="D533" s="169">
        <v>0</v>
      </c>
      <c r="E533" s="168">
        <v>0</v>
      </c>
      <c r="F533" s="192">
        <v>0</v>
      </c>
      <c r="G533" s="169">
        <v>0</v>
      </c>
      <c r="H533" s="168">
        <v>0</v>
      </c>
      <c r="I533" s="192">
        <v>0</v>
      </c>
      <c r="J533" s="169">
        <v>1</v>
      </c>
      <c r="K533" s="168">
        <v>1</v>
      </c>
      <c r="L533" s="192">
        <v>100</v>
      </c>
      <c r="M533" s="169">
        <v>1</v>
      </c>
      <c r="N533" s="168">
        <v>1</v>
      </c>
      <c r="O533" s="192">
        <v>100</v>
      </c>
      <c r="P533" s="169">
        <v>1</v>
      </c>
      <c r="Q533" s="168">
        <v>1</v>
      </c>
      <c r="R533" s="192">
        <v>100</v>
      </c>
      <c r="S533" s="169">
        <v>1</v>
      </c>
      <c r="T533" s="168">
        <v>1</v>
      </c>
      <c r="U533" s="192">
        <v>100</v>
      </c>
      <c r="V533" s="169">
        <v>1</v>
      </c>
      <c r="W533" s="168">
        <v>0</v>
      </c>
      <c r="X533" s="192">
        <v>0</v>
      </c>
      <c r="Y533" s="169">
        <v>1</v>
      </c>
      <c r="Z533" s="168">
        <v>0</v>
      </c>
      <c r="AA533" s="192">
        <v>0</v>
      </c>
      <c r="AB533" s="169">
        <v>3</v>
      </c>
      <c r="AC533" s="168">
        <v>1</v>
      </c>
      <c r="AD533" s="192">
        <v>33.299999999999997</v>
      </c>
      <c r="AE533" s="169">
        <v>3</v>
      </c>
      <c r="AF533" s="168">
        <v>1</v>
      </c>
      <c r="AG533" s="192">
        <v>33.299999999999997</v>
      </c>
    </row>
    <row r="534" spans="1:33">
      <c r="A534" s="104"/>
      <c r="B534" s="441"/>
      <c r="C534" s="58" t="s">
        <v>53</v>
      </c>
      <c r="D534" s="169">
        <v>83</v>
      </c>
      <c r="E534" s="168">
        <v>62</v>
      </c>
      <c r="F534" s="192">
        <v>74.7</v>
      </c>
      <c r="G534" s="169">
        <v>68</v>
      </c>
      <c r="H534" s="168">
        <v>49</v>
      </c>
      <c r="I534" s="192">
        <v>72.099999999999994</v>
      </c>
      <c r="J534" s="169">
        <v>83</v>
      </c>
      <c r="K534" s="168">
        <v>57</v>
      </c>
      <c r="L534" s="192">
        <v>68.7</v>
      </c>
      <c r="M534" s="169">
        <v>64</v>
      </c>
      <c r="N534" s="168">
        <v>47</v>
      </c>
      <c r="O534" s="192">
        <v>73.400000000000006</v>
      </c>
      <c r="P534" s="169">
        <v>78</v>
      </c>
      <c r="Q534" s="168">
        <v>48</v>
      </c>
      <c r="R534" s="192">
        <v>61.5</v>
      </c>
      <c r="S534" s="169">
        <v>63</v>
      </c>
      <c r="T534" s="168">
        <v>39</v>
      </c>
      <c r="U534" s="192">
        <v>61.9</v>
      </c>
      <c r="V534" s="169">
        <v>90</v>
      </c>
      <c r="W534" s="168">
        <v>52</v>
      </c>
      <c r="X534" s="192">
        <v>57.8</v>
      </c>
      <c r="Y534" s="169">
        <v>70</v>
      </c>
      <c r="Z534" s="168">
        <v>43</v>
      </c>
      <c r="AA534" s="192">
        <v>61.4</v>
      </c>
      <c r="AB534" s="169">
        <v>87</v>
      </c>
      <c r="AC534" s="168">
        <v>50</v>
      </c>
      <c r="AD534" s="192">
        <v>57.5</v>
      </c>
      <c r="AE534" s="169">
        <v>63</v>
      </c>
      <c r="AF534" s="168">
        <v>38</v>
      </c>
      <c r="AG534" s="192">
        <v>60.3</v>
      </c>
    </row>
    <row r="535" spans="1:33">
      <c r="A535" s="104"/>
      <c r="B535" s="441"/>
      <c r="C535" s="58" t="s">
        <v>36</v>
      </c>
      <c r="D535" s="169">
        <v>83</v>
      </c>
      <c r="E535" s="168">
        <v>62</v>
      </c>
      <c r="F535" s="192">
        <v>74.7</v>
      </c>
      <c r="G535" s="169">
        <v>68</v>
      </c>
      <c r="H535" s="168">
        <v>49</v>
      </c>
      <c r="I535" s="192">
        <v>72.099999999999994</v>
      </c>
      <c r="J535" s="169">
        <v>84</v>
      </c>
      <c r="K535" s="168">
        <v>58</v>
      </c>
      <c r="L535" s="192">
        <v>69</v>
      </c>
      <c r="M535" s="169">
        <v>65</v>
      </c>
      <c r="N535" s="168">
        <v>48</v>
      </c>
      <c r="O535" s="192">
        <v>73.8</v>
      </c>
      <c r="P535" s="169">
        <v>79</v>
      </c>
      <c r="Q535" s="168">
        <v>49</v>
      </c>
      <c r="R535" s="192">
        <v>62</v>
      </c>
      <c r="S535" s="169">
        <v>64</v>
      </c>
      <c r="T535" s="168">
        <v>40</v>
      </c>
      <c r="U535" s="192">
        <v>62.5</v>
      </c>
      <c r="V535" s="169">
        <v>91</v>
      </c>
      <c r="W535" s="168">
        <v>52</v>
      </c>
      <c r="X535" s="192">
        <v>57.1</v>
      </c>
      <c r="Y535" s="169">
        <v>70</v>
      </c>
      <c r="Z535" s="168">
        <v>43</v>
      </c>
      <c r="AA535" s="192">
        <v>61.4</v>
      </c>
      <c r="AB535" s="169">
        <v>90</v>
      </c>
      <c r="AC535" s="168">
        <v>51</v>
      </c>
      <c r="AD535" s="192">
        <v>56.7</v>
      </c>
      <c r="AE535" s="169">
        <v>65</v>
      </c>
      <c r="AF535" s="168">
        <v>39</v>
      </c>
      <c r="AG535" s="192">
        <v>60</v>
      </c>
    </row>
    <row r="536" spans="1:33">
      <c r="A536" s="446"/>
      <c r="B536" s="445" t="s">
        <v>36</v>
      </c>
      <c r="C536" s="440"/>
      <c r="D536" s="179">
        <v>90</v>
      </c>
      <c r="E536" s="178">
        <v>62</v>
      </c>
      <c r="F536" s="194">
        <v>68.900000000000006</v>
      </c>
      <c r="G536" s="179">
        <v>74</v>
      </c>
      <c r="H536" s="178">
        <v>49</v>
      </c>
      <c r="I536" s="194">
        <v>66.2</v>
      </c>
      <c r="J536" s="179">
        <v>94</v>
      </c>
      <c r="K536" s="178">
        <v>63</v>
      </c>
      <c r="L536" s="194">
        <v>67</v>
      </c>
      <c r="M536" s="179">
        <v>74</v>
      </c>
      <c r="N536" s="178">
        <v>53</v>
      </c>
      <c r="O536" s="194">
        <v>71.599999999999994</v>
      </c>
      <c r="P536" s="179">
        <v>89</v>
      </c>
      <c r="Q536" s="178">
        <v>53</v>
      </c>
      <c r="R536" s="194">
        <v>59.6</v>
      </c>
      <c r="S536" s="179">
        <v>70</v>
      </c>
      <c r="T536" s="178">
        <v>44</v>
      </c>
      <c r="U536" s="194">
        <v>62.9</v>
      </c>
      <c r="V536" s="179">
        <v>92</v>
      </c>
      <c r="W536" s="178">
        <v>53</v>
      </c>
      <c r="X536" s="194">
        <v>57.6</v>
      </c>
      <c r="Y536" s="179">
        <v>71</v>
      </c>
      <c r="Z536" s="178">
        <v>44</v>
      </c>
      <c r="AA536" s="194">
        <v>62</v>
      </c>
      <c r="AB536" s="179">
        <v>94</v>
      </c>
      <c r="AC536" s="178">
        <v>51</v>
      </c>
      <c r="AD536" s="194">
        <v>54.3</v>
      </c>
      <c r="AE536" s="179">
        <v>69</v>
      </c>
      <c r="AF536" s="178">
        <v>39</v>
      </c>
      <c r="AG536" s="194">
        <v>56.5</v>
      </c>
    </row>
    <row r="537" spans="1:33">
      <c r="A537" s="104" t="s">
        <v>11</v>
      </c>
      <c r="B537" s="441" t="s">
        <v>54</v>
      </c>
      <c r="C537" s="58" t="s">
        <v>55</v>
      </c>
      <c r="D537" s="169">
        <v>239</v>
      </c>
      <c r="E537" s="168">
        <v>115</v>
      </c>
      <c r="F537" s="192">
        <v>48.1</v>
      </c>
      <c r="G537" s="169">
        <v>162</v>
      </c>
      <c r="H537" s="168">
        <v>91</v>
      </c>
      <c r="I537" s="192">
        <v>56.2</v>
      </c>
      <c r="J537" s="169">
        <v>222</v>
      </c>
      <c r="K537" s="168">
        <v>92</v>
      </c>
      <c r="L537" s="192">
        <v>41.4</v>
      </c>
      <c r="M537" s="169">
        <v>163</v>
      </c>
      <c r="N537" s="168">
        <v>81</v>
      </c>
      <c r="O537" s="192">
        <v>49.7</v>
      </c>
      <c r="P537" s="169">
        <v>262</v>
      </c>
      <c r="Q537" s="168">
        <v>111</v>
      </c>
      <c r="R537" s="192">
        <v>42.4</v>
      </c>
      <c r="S537" s="169">
        <v>175</v>
      </c>
      <c r="T537" s="168">
        <v>91</v>
      </c>
      <c r="U537" s="192">
        <v>52</v>
      </c>
      <c r="V537" s="169">
        <v>314</v>
      </c>
      <c r="W537" s="168">
        <v>150</v>
      </c>
      <c r="X537" s="192">
        <v>47.8</v>
      </c>
      <c r="Y537" s="169">
        <v>221</v>
      </c>
      <c r="Z537" s="168">
        <v>117</v>
      </c>
      <c r="AA537" s="192">
        <v>52.9</v>
      </c>
      <c r="AB537" s="169">
        <v>221</v>
      </c>
      <c r="AC537" s="168">
        <v>100</v>
      </c>
      <c r="AD537" s="192">
        <v>45.2</v>
      </c>
      <c r="AE537" s="169">
        <v>155</v>
      </c>
      <c r="AF537" s="168">
        <v>77</v>
      </c>
      <c r="AG537" s="192">
        <v>49.7</v>
      </c>
    </row>
    <row r="538" spans="1:33">
      <c r="A538" s="104"/>
      <c r="B538" s="441"/>
      <c r="C538" s="58" t="s">
        <v>56</v>
      </c>
      <c r="D538" s="169">
        <v>24</v>
      </c>
      <c r="E538" s="168">
        <v>15</v>
      </c>
      <c r="F538" s="192">
        <v>62.5</v>
      </c>
      <c r="G538" s="169">
        <v>22</v>
      </c>
      <c r="H538" s="168">
        <v>14</v>
      </c>
      <c r="I538" s="192">
        <v>63.6</v>
      </c>
      <c r="J538" s="169">
        <v>35</v>
      </c>
      <c r="K538" s="168">
        <v>16</v>
      </c>
      <c r="L538" s="192">
        <v>45.7</v>
      </c>
      <c r="M538" s="169">
        <v>27</v>
      </c>
      <c r="N538" s="168">
        <v>14</v>
      </c>
      <c r="O538" s="192">
        <v>51.9</v>
      </c>
      <c r="P538" s="169">
        <v>56</v>
      </c>
      <c r="Q538" s="168">
        <v>28</v>
      </c>
      <c r="R538" s="192">
        <v>50</v>
      </c>
      <c r="S538" s="169">
        <v>39</v>
      </c>
      <c r="T538" s="168">
        <v>24</v>
      </c>
      <c r="U538" s="192">
        <v>61.5</v>
      </c>
      <c r="V538" s="169">
        <v>52</v>
      </c>
      <c r="W538" s="168">
        <v>27</v>
      </c>
      <c r="X538" s="192">
        <v>51.9</v>
      </c>
      <c r="Y538" s="169">
        <v>36</v>
      </c>
      <c r="Z538" s="168">
        <v>23</v>
      </c>
      <c r="AA538" s="192">
        <v>63.9</v>
      </c>
      <c r="AB538" s="169">
        <v>38</v>
      </c>
      <c r="AC538" s="168">
        <v>22</v>
      </c>
      <c r="AD538" s="192">
        <v>57.9</v>
      </c>
      <c r="AE538" s="169">
        <v>34</v>
      </c>
      <c r="AF538" s="168">
        <v>19</v>
      </c>
      <c r="AG538" s="192">
        <v>55.9</v>
      </c>
    </row>
    <row r="539" spans="1:33">
      <c r="A539" s="104"/>
      <c r="B539" s="443"/>
      <c r="C539" s="444" t="s">
        <v>36</v>
      </c>
      <c r="D539" s="170">
        <v>263</v>
      </c>
      <c r="E539" s="171">
        <v>130</v>
      </c>
      <c r="F539" s="193">
        <v>49.4</v>
      </c>
      <c r="G539" s="170">
        <v>176</v>
      </c>
      <c r="H539" s="171">
        <v>103</v>
      </c>
      <c r="I539" s="193">
        <v>58.5</v>
      </c>
      <c r="J539" s="170">
        <v>257</v>
      </c>
      <c r="K539" s="171">
        <v>108</v>
      </c>
      <c r="L539" s="193">
        <v>42</v>
      </c>
      <c r="M539" s="170">
        <v>179</v>
      </c>
      <c r="N539" s="171">
        <v>94</v>
      </c>
      <c r="O539" s="193">
        <v>52.5</v>
      </c>
      <c r="P539" s="170">
        <v>318</v>
      </c>
      <c r="Q539" s="171">
        <v>139</v>
      </c>
      <c r="R539" s="193">
        <v>43.7</v>
      </c>
      <c r="S539" s="170">
        <v>197</v>
      </c>
      <c r="T539" s="171">
        <v>109</v>
      </c>
      <c r="U539" s="193">
        <v>55.3</v>
      </c>
      <c r="V539" s="170">
        <v>366</v>
      </c>
      <c r="W539" s="171">
        <v>177</v>
      </c>
      <c r="X539" s="193">
        <v>48.4</v>
      </c>
      <c r="Y539" s="170">
        <v>233</v>
      </c>
      <c r="Z539" s="171">
        <v>133</v>
      </c>
      <c r="AA539" s="193">
        <v>57.1</v>
      </c>
      <c r="AB539" s="170">
        <v>259</v>
      </c>
      <c r="AC539" s="171">
        <v>122</v>
      </c>
      <c r="AD539" s="193">
        <v>47.1</v>
      </c>
      <c r="AE539" s="170">
        <v>175</v>
      </c>
      <c r="AF539" s="171">
        <v>93</v>
      </c>
      <c r="AG539" s="193">
        <v>53.1</v>
      </c>
    </row>
    <row r="540" spans="1:33">
      <c r="A540" s="104"/>
      <c r="B540" s="441" t="s">
        <v>57</v>
      </c>
      <c r="C540" s="58" t="s">
        <v>57</v>
      </c>
      <c r="D540" s="169">
        <v>0</v>
      </c>
      <c r="E540" s="168">
        <v>0</v>
      </c>
      <c r="F540" s="192">
        <v>0</v>
      </c>
      <c r="G540" s="169">
        <v>0</v>
      </c>
      <c r="H540" s="168">
        <v>0</v>
      </c>
      <c r="I540" s="192">
        <v>0</v>
      </c>
      <c r="J540" s="169">
        <v>1</v>
      </c>
      <c r="K540" s="168">
        <v>0</v>
      </c>
      <c r="L540" s="192">
        <v>0</v>
      </c>
      <c r="M540" s="169">
        <v>1</v>
      </c>
      <c r="N540" s="168">
        <v>0</v>
      </c>
      <c r="O540" s="192">
        <v>0</v>
      </c>
      <c r="P540" s="169">
        <v>0</v>
      </c>
      <c r="Q540" s="168">
        <v>0</v>
      </c>
      <c r="R540" s="192">
        <v>0</v>
      </c>
      <c r="S540" s="169">
        <v>0</v>
      </c>
      <c r="T540" s="168">
        <v>0</v>
      </c>
      <c r="U540" s="192">
        <v>0</v>
      </c>
      <c r="V540" s="169">
        <v>0</v>
      </c>
      <c r="W540" s="168">
        <v>0</v>
      </c>
      <c r="X540" s="192">
        <v>0</v>
      </c>
      <c r="Y540" s="169">
        <v>0</v>
      </c>
      <c r="Z540" s="168">
        <v>0</v>
      </c>
      <c r="AA540" s="192">
        <v>0</v>
      </c>
      <c r="AB540" s="169">
        <v>0</v>
      </c>
      <c r="AC540" s="168">
        <v>0</v>
      </c>
      <c r="AD540" s="192">
        <v>0</v>
      </c>
      <c r="AE540" s="169">
        <v>0</v>
      </c>
      <c r="AF540" s="168">
        <v>0</v>
      </c>
      <c r="AG540" s="192">
        <v>0</v>
      </c>
    </row>
    <row r="541" spans="1:33">
      <c r="A541" s="446"/>
      <c r="B541" s="445" t="s">
        <v>36</v>
      </c>
      <c r="C541" s="440"/>
      <c r="D541" s="179">
        <v>263</v>
      </c>
      <c r="E541" s="178">
        <v>130</v>
      </c>
      <c r="F541" s="194">
        <v>49.4</v>
      </c>
      <c r="G541" s="179">
        <v>176</v>
      </c>
      <c r="H541" s="178">
        <v>103</v>
      </c>
      <c r="I541" s="194">
        <v>58.5</v>
      </c>
      <c r="J541" s="179">
        <v>258</v>
      </c>
      <c r="K541" s="178">
        <v>108</v>
      </c>
      <c r="L541" s="194">
        <v>41.9</v>
      </c>
      <c r="M541" s="179">
        <v>179</v>
      </c>
      <c r="N541" s="178">
        <v>94</v>
      </c>
      <c r="O541" s="194">
        <v>52.5</v>
      </c>
      <c r="P541" s="179">
        <v>318</v>
      </c>
      <c r="Q541" s="178">
        <v>139</v>
      </c>
      <c r="R541" s="194">
        <v>43.7</v>
      </c>
      <c r="S541" s="179">
        <v>197</v>
      </c>
      <c r="T541" s="178">
        <v>109</v>
      </c>
      <c r="U541" s="194">
        <v>55.3</v>
      </c>
      <c r="V541" s="179">
        <v>366</v>
      </c>
      <c r="W541" s="178">
        <v>177</v>
      </c>
      <c r="X541" s="194">
        <v>48.4</v>
      </c>
      <c r="Y541" s="179">
        <v>233</v>
      </c>
      <c r="Z541" s="178">
        <v>133</v>
      </c>
      <c r="AA541" s="194">
        <v>57.1</v>
      </c>
      <c r="AB541" s="179">
        <v>259</v>
      </c>
      <c r="AC541" s="178">
        <v>122</v>
      </c>
      <c r="AD541" s="194">
        <v>47.1</v>
      </c>
      <c r="AE541" s="179">
        <v>175</v>
      </c>
      <c r="AF541" s="178">
        <v>93</v>
      </c>
      <c r="AG541" s="194">
        <v>53.1</v>
      </c>
    </row>
    <row r="542" spans="1:33" ht="26.25">
      <c r="A542" s="447" t="s">
        <v>12</v>
      </c>
      <c r="B542" s="445"/>
      <c r="C542" s="440"/>
      <c r="D542" s="179">
        <v>956</v>
      </c>
      <c r="E542" s="178">
        <v>614</v>
      </c>
      <c r="F542" s="194">
        <v>64.2</v>
      </c>
      <c r="G542" s="179">
        <v>507</v>
      </c>
      <c r="H542" s="178">
        <v>350</v>
      </c>
      <c r="I542" s="194">
        <v>69</v>
      </c>
      <c r="J542" s="179">
        <v>882</v>
      </c>
      <c r="K542" s="178">
        <v>518</v>
      </c>
      <c r="L542" s="194">
        <v>58.7</v>
      </c>
      <c r="M542" s="179">
        <v>480</v>
      </c>
      <c r="N542" s="178">
        <v>320</v>
      </c>
      <c r="O542" s="194">
        <v>66.7</v>
      </c>
      <c r="P542" s="179">
        <v>799</v>
      </c>
      <c r="Q542" s="178">
        <v>449</v>
      </c>
      <c r="R542" s="194">
        <v>56.2</v>
      </c>
      <c r="S542" s="179">
        <v>383</v>
      </c>
      <c r="T542" s="178">
        <v>273</v>
      </c>
      <c r="U542" s="194">
        <v>71.3</v>
      </c>
      <c r="V542" s="179">
        <v>804</v>
      </c>
      <c r="W542" s="178">
        <v>473</v>
      </c>
      <c r="X542" s="194">
        <v>58.8</v>
      </c>
      <c r="Y542" s="179">
        <v>379</v>
      </c>
      <c r="Z542" s="178">
        <v>266</v>
      </c>
      <c r="AA542" s="194">
        <v>70.2</v>
      </c>
      <c r="AB542" s="179">
        <v>918</v>
      </c>
      <c r="AC542" s="178">
        <v>498</v>
      </c>
      <c r="AD542" s="194">
        <v>54.2</v>
      </c>
      <c r="AE542" s="179">
        <v>401</v>
      </c>
      <c r="AF542" s="178">
        <v>259</v>
      </c>
      <c r="AG542" s="194">
        <v>64.599999999999994</v>
      </c>
    </row>
    <row r="543" spans="1:33">
      <c r="A543" s="104" t="s">
        <v>13</v>
      </c>
      <c r="B543" s="441" t="s">
        <v>183</v>
      </c>
      <c r="C543" s="58" t="s">
        <v>58</v>
      </c>
      <c r="D543" s="169">
        <v>53</v>
      </c>
      <c r="E543" s="168">
        <v>31</v>
      </c>
      <c r="F543" s="192">
        <v>58.5</v>
      </c>
      <c r="G543" s="169">
        <v>45</v>
      </c>
      <c r="H543" s="168">
        <v>27</v>
      </c>
      <c r="I543" s="192">
        <v>60</v>
      </c>
      <c r="J543" s="169">
        <v>43</v>
      </c>
      <c r="K543" s="168">
        <v>26</v>
      </c>
      <c r="L543" s="192">
        <v>60.5</v>
      </c>
      <c r="M543" s="169">
        <v>31</v>
      </c>
      <c r="N543" s="168">
        <v>22</v>
      </c>
      <c r="O543" s="192">
        <v>71</v>
      </c>
      <c r="P543" s="169">
        <v>33</v>
      </c>
      <c r="Q543" s="168">
        <v>11</v>
      </c>
      <c r="R543" s="192">
        <v>33.299999999999997</v>
      </c>
      <c r="S543" s="169">
        <v>29</v>
      </c>
      <c r="T543" s="168">
        <v>9</v>
      </c>
      <c r="U543" s="192">
        <v>31</v>
      </c>
      <c r="V543" s="169">
        <v>73</v>
      </c>
      <c r="W543" s="168">
        <v>36</v>
      </c>
      <c r="X543" s="192">
        <v>49.3</v>
      </c>
      <c r="Y543" s="169">
        <v>55</v>
      </c>
      <c r="Z543" s="168">
        <v>27</v>
      </c>
      <c r="AA543" s="192">
        <v>49.1</v>
      </c>
      <c r="AB543" s="169">
        <v>89</v>
      </c>
      <c r="AC543" s="168">
        <v>43</v>
      </c>
      <c r="AD543" s="192">
        <v>48.3</v>
      </c>
      <c r="AE543" s="169">
        <v>58</v>
      </c>
      <c r="AF543" s="168">
        <v>34</v>
      </c>
      <c r="AG543" s="192">
        <v>58.6</v>
      </c>
    </row>
    <row r="544" spans="1:33">
      <c r="A544" s="104"/>
      <c r="B544" s="441"/>
      <c r="C544" s="58" t="s">
        <v>59</v>
      </c>
      <c r="D544" s="169">
        <v>482</v>
      </c>
      <c r="E544" s="168">
        <v>346</v>
      </c>
      <c r="F544" s="192">
        <v>71.8</v>
      </c>
      <c r="G544" s="169">
        <v>318</v>
      </c>
      <c r="H544" s="168">
        <v>242</v>
      </c>
      <c r="I544" s="192">
        <v>76.099999999999994</v>
      </c>
      <c r="J544" s="169">
        <v>450</v>
      </c>
      <c r="K544" s="168">
        <v>313</v>
      </c>
      <c r="L544" s="192">
        <v>69.599999999999994</v>
      </c>
      <c r="M544" s="169">
        <v>288</v>
      </c>
      <c r="N544" s="168">
        <v>212</v>
      </c>
      <c r="O544" s="192">
        <v>73.599999999999994</v>
      </c>
      <c r="P544" s="169">
        <v>422</v>
      </c>
      <c r="Q544" s="168">
        <v>286</v>
      </c>
      <c r="R544" s="192">
        <v>67.8</v>
      </c>
      <c r="S544" s="169">
        <v>262</v>
      </c>
      <c r="T544" s="168">
        <v>192</v>
      </c>
      <c r="U544" s="192">
        <v>73.3</v>
      </c>
      <c r="V544" s="169">
        <v>553</v>
      </c>
      <c r="W544" s="168">
        <v>385</v>
      </c>
      <c r="X544" s="192">
        <v>69.599999999999994</v>
      </c>
      <c r="Y544" s="169">
        <v>342</v>
      </c>
      <c r="Z544" s="168">
        <v>257</v>
      </c>
      <c r="AA544" s="192">
        <v>75.099999999999994</v>
      </c>
      <c r="AB544" s="169">
        <v>711</v>
      </c>
      <c r="AC544" s="168">
        <v>494</v>
      </c>
      <c r="AD544" s="192">
        <v>69.5</v>
      </c>
      <c r="AE544" s="169">
        <v>440</v>
      </c>
      <c r="AF544" s="168">
        <v>325</v>
      </c>
      <c r="AG544" s="192">
        <v>73.900000000000006</v>
      </c>
    </row>
    <row r="545" spans="1:33">
      <c r="A545" s="104"/>
      <c r="B545" s="443"/>
      <c r="C545" s="444" t="s">
        <v>36</v>
      </c>
      <c r="D545" s="170">
        <v>535</v>
      </c>
      <c r="E545" s="171">
        <v>377</v>
      </c>
      <c r="F545" s="193">
        <v>70.5</v>
      </c>
      <c r="G545" s="170">
        <v>337</v>
      </c>
      <c r="H545" s="171">
        <v>258</v>
      </c>
      <c r="I545" s="193">
        <v>76.599999999999994</v>
      </c>
      <c r="J545" s="170">
        <v>493</v>
      </c>
      <c r="K545" s="171">
        <v>339</v>
      </c>
      <c r="L545" s="193">
        <v>68.8</v>
      </c>
      <c r="M545" s="170">
        <v>300</v>
      </c>
      <c r="N545" s="171">
        <v>227</v>
      </c>
      <c r="O545" s="193">
        <v>75.7</v>
      </c>
      <c r="P545" s="170">
        <v>455</v>
      </c>
      <c r="Q545" s="171">
        <v>297</v>
      </c>
      <c r="R545" s="193">
        <v>65.3</v>
      </c>
      <c r="S545" s="170">
        <v>275</v>
      </c>
      <c r="T545" s="171">
        <v>199</v>
      </c>
      <c r="U545" s="193">
        <v>72.400000000000006</v>
      </c>
      <c r="V545" s="170">
        <v>626</v>
      </c>
      <c r="W545" s="171">
        <v>421</v>
      </c>
      <c r="X545" s="193">
        <v>67.3</v>
      </c>
      <c r="Y545" s="170">
        <v>360</v>
      </c>
      <c r="Z545" s="171">
        <v>270</v>
      </c>
      <c r="AA545" s="193">
        <v>75</v>
      </c>
      <c r="AB545" s="170">
        <v>800</v>
      </c>
      <c r="AC545" s="171">
        <v>537</v>
      </c>
      <c r="AD545" s="193">
        <v>67.099999999999994</v>
      </c>
      <c r="AE545" s="170">
        <v>459</v>
      </c>
      <c r="AF545" s="171">
        <v>339</v>
      </c>
      <c r="AG545" s="193">
        <v>73.900000000000006</v>
      </c>
    </row>
    <row r="546" spans="1:33">
      <c r="A546" s="104"/>
      <c r="B546" s="441" t="s">
        <v>60</v>
      </c>
      <c r="C546" s="58" t="s">
        <v>61</v>
      </c>
      <c r="D546" s="169">
        <v>67</v>
      </c>
      <c r="E546" s="168">
        <v>45</v>
      </c>
      <c r="F546" s="192">
        <v>67.2</v>
      </c>
      <c r="G546" s="169">
        <v>54</v>
      </c>
      <c r="H546" s="168">
        <v>38</v>
      </c>
      <c r="I546" s="192">
        <v>70.400000000000006</v>
      </c>
      <c r="J546" s="169">
        <v>52</v>
      </c>
      <c r="K546" s="168">
        <v>30</v>
      </c>
      <c r="L546" s="192">
        <v>57.7</v>
      </c>
      <c r="M546" s="169">
        <v>45</v>
      </c>
      <c r="N546" s="168">
        <v>26</v>
      </c>
      <c r="O546" s="192">
        <v>57.8</v>
      </c>
      <c r="P546" s="169">
        <v>64</v>
      </c>
      <c r="Q546" s="168">
        <v>44</v>
      </c>
      <c r="R546" s="192">
        <v>68.8</v>
      </c>
      <c r="S546" s="169">
        <v>55</v>
      </c>
      <c r="T546" s="168">
        <v>36</v>
      </c>
      <c r="U546" s="192">
        <v>65.5</v>
      </c>
      <c r="V546" s="169">
        <v>47</v>
      </c>
      <c r="W546" s="168">
        <v>30</v>
      </c>
      <c r="X546" s="192">
        <v>63.8</v>
      </c>
      <c r="Y546" s="169">
        <v>42</v>
      </c>
      <c r="Z546" s="168">
        <v>28</v>
      </c>
      <c r="AA546" s="192">
        <v>66.7</v>
      </c>
      <c r="AB546" s="169">
        <v>54</v>
      </c>
      <c r="AC546" s="168">
        <v>36</v>
      </c>
      <c r="AD546" s="192">
        <v>66.7</v>
      </c>
      <c r="AE546" s="169">
        <v>50</v>
      </c>
      <c r="AF546" s="168">
        <v>34</v>
      </c>
      <c r="AG546" s="192">
        <v>68</v>
      </c>
    </row>
    <row r="547" spans="1:33">
      <c r="A547" s="104"/>
      <c r="B547" s="441"/>
      <c r="C547" s="58" t="s">
        <v>63</v>
      </c>
      <c r="D547" s="169">
        <v>394</v>
      </c>
      <c r="E547" s="168">
        <v>351</v>
      </c>
      <c r="F547" s="192">
        <v>89.1</v>
      </c>
      <c r="G547" s="169">
        <v>267</v>
      </c>
      <c r="H547" s="168">
        <v>237</v>
      </c>
      <c r="I547" s="192">
        <v>88.8</v>
      </c>
      <c r="J547" s="169">
        <v>450</v>
      </c>
      <c r="K547" s="168">
        <v>415</v>
      </c>
      <c r="L547" s="192">
        <v>92.2</v>
      </c>
      <c r="M547" s="169">
        <v>273</v>
      </c>
      <c r="N547" s="168">
        <v>248</v>
      </c>
      <c r="O547" s="192">
        <v>90.8</v>
      </c>
      <c r="P547" s="169">
        <v>305</v>
      </c>
      <c r="Q547" s="168">
        <v>274</v>
      </c>
      <c r="R547" s="192">
        <v>89.8</v>
      </c>
      <c r="S547" s="169">
        <v>208</v>
      </c>
      <c r="T547" s="168">
        <v>188</v>
      </c>
      <c r="U547" s="192">
        <v>90.4</v>
      </c>
      <c r="V547" s="169">
        <v>301</v>
      </c>
      <c r="W547" s="168">
        <v>259</v>
      </c>
      <c r="X547" s="192">
        <v>86</v>
      </c>
      <c r="Y547" s="169">
        <v>184</v>
      </c>
      <c r="Z547" s="168">
        <v>163</v>
      </c>
      <c r="AA547" s="192">
        <v>88.6</v>
      </c>
      <c r="AB547" s="169">
        <v>206</v>
      </c>
      <c r="AC547" s="168">
        <v>175</v>
      </c>
      <c r="AD547" s="192">
        <v>85</v>
      </c>
      <c r="AE547" s="169">
        <v>133</v>
      </c>
      <c r="AF547" s="168">
        <v>110</v>
      </c>
      <c r="AG547" s="192">
        <v>82.7</v>
      </c>
    </row>
    <row r="548" spans="1:33">
      <c r="A548" s="104"/>
      <c r="B548" s="441"/>
      <c r="C548" s="58" t="s">
        <v>292</v>
      </c>
      <c r="D548" s="169">
        <v>668</v>
      </c>
      <c r="E548" s="168">
        <v>529</v>
      </c>
      <c r="F548" s="192">
        <v>79.2</v>
      </c>
      <c r="G548" s="169">
        <v>437</v>
      </c>
      <c r="H548" s="168">
        <v>346</v>
      </c>
      <c r="I548" s="192">
        <v>79.2</v>
      </c>
      <c r="J548" s="169">
        <v>656</v>
      </c>
      <c r="K548" s="168">
        <v>507</v>
      </c>
      <c r="L548" s="192">
        <v>77.3</v>
      </c>
      <c r="M548" s="169">
        <v>419</v>
      </c>
      <c r="N548" s="168">
        <v>334</v>
      </c>
      <c r="O548" s="192">
        <v>79.7</v>
      </c>
      <c r="P548" s="169">
        <v>509</v>
      </c>
      <c r="Q548" s="168">
        <v>370</v>
      </c>
      <c r="R548" s="192">
        <v>72.7</v>
      </c>
      <c r="S548" s="169">
        <v>319</v>
      </c>
      <c r="T548" s="168">
        <v>252</v>
      </c>
      <c r="U548" s="192">
        <v>79</v>
      </c>
      <c r="V548" s="169">
        <v>707</v>
      </c>
      <c r="W548" s="168">
        <v>511</v>
      </c>
      <c r="X548" s="192">
        <v>72.3</v>
      </c>
      <c r="Y548" s="169">
        <v>361</v>
      </c>
      <c r="Z548" s="168">
        <v>275</v>
      </c>
      <c r="AA548" s="192">
        <v>76.2</v>
      </c>
      <c r="AB548" s="169">
        <v>636</v>
      </c>
      <c r="AC548" s="168">
        <v>443</v>
      </c>
      <c r="AD548" s="192">
        <v>69.7</v>
      </c>
      <c r="AE548" s="169">
        <v>319</v>
      </c>
      <c r="AF548" s="168">
        <v>222</v>
      </c>
      <c r="AG548" s="192">
        <v>69.599999999999994</v>
      </c>
    </row>
    <row r="549" spans="1:33">
      <c r="A549" s="104"/>
      <c r="B549" s="443"/>
      <c r="C549" s="444" t="s">
        <v>36</v>
      </c>
      <c r="D549" s="170">
        <v>1129</v>
      </c>
      <c r="E549" s="171">
        <v>925</v>
      </c>
      <c r="F549" s="193">
        <v>81.900000000000006</v>
      </c>
      <c r="G549" s="170">
        <v>677</v>
      </c>
      <c r="H549" s="171">
        <v>554</v>
      </c>
      <c r="I549" s="193">
        <v>81.8</v>
      </c>
      <c r="J549" s="170">
        <v>1158</v>
      </c>
      <c r="K549" s="171">
        <v>952</v>
      </c>
      <c r="L549" s="193">
        <v>82.2</v>
      </c>
      <c r="M549" s="170">
        <v>652</v>
      </c>
      <c r="N549" s="171">
        <v>534</v>
      </c>
      <c r="O549" s="193">
        <v>81.900000000000006</v>
      </c>
      <c r="P549" s="170">
        <v>878</v>
      </c>
      <c r="Q549" s="171">
        <v>688</v>
      </c>
      <c r="R549" s="193">
        <v>78.400000000000006</v>
      </c>
      <c r="S549" s="170">
        <v>518</v>
      </c>
      <c r="T549" s="171">
        <v>422</v>
      </c>
      <c r="U549" s="193">
        <v>81.5</v>
      </c>
      <c r="V549" s="170">
        <v>1055</v>
      </c>
      <c r="W549" s="171">
        <v>800</v>
      </c>
      <c r="X549" s="193">
        <v>75.8</v>
      </c>
      <c r="Y549" s="170">
        <v>513</v>
      </c>
      <c r="Z549" s="171">
        <v>410</v>
      </c>
      <c r="AA549" s="193">
        <v>79.900000000000006</v>
      </c>
      <c r="AB549" s="170">
        <v>896</v>
      </c>
      <c r="AC549" s="171">
        <v>654</v>
      </c>
      <c r="AD549" s="193">
        <v>73</v>
      </c>
      <c r="AE549" s="170">
        <v>461</v>
      </c>
      <c r="AF549" s="171">
        <v>336</v>
      </c>
      <c r="AG549" s="193">
        <v>72.900000000000006</v>
      </c>
    </row>
    <row r="550" spans="1:33">
      <c r="A550" s="104"/>
      <c r="B550" s="441" t="s">
        <v>64</v>
      </c>
      <c r="C550" s="58" t="s">
        <v>64</v>
      </c>
      <c r="D550" s="169">
        <v>446</v>
      </c>
      <c r="E550" s="168">
        <v>296</v>
      </c>
      <c r="F550" s="192">
        <v>66.400000000000006</v>
      </c>
      <c r="G550" s="169">
        <v>312</v>
      </c>
      <c r="H550" s="168">
        <v>238</v>
      </c>
      <c r="I550" s="192">
        <v>76.3</v>
      </c>
      <c r="J550" s="169">
        <v>396</v>
      </c>
      <c r="K550" s="168">
        <v>277</v>
      </c>
      <c r="L550" s="192">
        <v>69.900000000000006</v>
      </c>
      <c r="M550" s="169">
        <v>271</v>
      </c>
      <c r="N550" s="168">
        <v>205</v>
      </c>
      <c r="O550" s="192">
        <v>75.599999999999994</v>
      </c>
      <c r="P550" s="169">
        <v>363</v>
      </c>
      <c r="Q550" s="168">
        <v>223</v>
      </c>
      <c r="R550" s="192">
        <v>61.4</v>
      </c>
      <c r="S550" s="169">
        <v>255</v>
      </c>
      <c r="T550" s="168">
        <v>180</v>
      </c>
      <c r="U550" s="192">
        <v>70.599999999999994</v>
      </c>
      <c r="V550" s="169">
        <v>303</v>
      </c>
      <c r="W550" s="168">
        <v>182</v>
      </c>
      <c r="X550" s="192">
        <v>60.1</v>
      </c>
      <c r="Y550" s="169">
        <v>212</v>
      </c>
      <c r="Z550" s="168">
        <v>146</v>
      </c>
      <c r="AA550" s="192">
        <v>68.900000000000006</v>
      </c>
      <c r="AB550" s="169">
        <v>268</v>
      </c>
      <c r="AC550" s="168">
        <v>162</v>
      </c>
      <c r="AD550" s="192">
        <v>60.4</v>
      </c>
      <c r="AE550" s="169">
        <v>196</v>
      </c>
      <c r="AF550" s="168">
        <v>128</v>
      </c>
      <c r="AG550" s="192">
        <v>65.3</v>
      </c>
    </row>
    <row r="551" spans="1:33">
      <c r="A551" s="446"/>
      <c r="B551" s="445" t="s">
        <v>36</v>
      </c>
      <c r="C551" s="440"/>
      <c r="D551" s="179">
        <v>2110</v>
      </c>
      <c r="E551" s="178">
        <v>1598</v>
      </c>
      <c r="F551" s="194">
        <v>75.7</v>
      </c>
      <c r="G551" s="179">
        <v>1047</v>
      </c>
      <c r="H551" s="178">
        <v>850</v>
      </c>
      <c r="I551" s="194">
        <v>81.2</v>
      </c>
      <c r="J551" s="179">
        <v>2047</v>
      </c>
      <c r="K551" s="178">
        <v>1568</v>
      </c>
      <c r="L551" s="194">
        <v>76.599999999999994</v>
      </c>
      <c r="M551" s="179">
        <v>976</v>
      </c>
      <c r="N551" s="178">
        <v>785</v>
      </c>
      <c r="O551" s="194">
        <v>80.400000000000006</v>
      </c>
      <c r="P551" s="179">
        <v>1696</v>
      </c>
      <c r="Q551" s="178">
        <v>1208</v>
      </c>
      <c r="R551" s="194">
        <v>71.2</v>
      </c>
      <c r="S551" s="179">
        <v>830</v>
      </c>
      <c r="T551" s="178">
        <v>651</v>
      </c>
      <c r="U551" s="194">
        <v>78.400000000000006</v>
      </c>
      <c r="V551" s="179">
        <v>1984</v>
      </c>
      <c r="W551" s="178">
        <v>1403</v>
      </c>
      <c r="X551" s="194">
        <v>70.7</v>
      </c>
      <c r="Y551" s="179">
        <v>843</v>
      </c>
      <c r="Z551" s="178">
        <v>660</v>
      </c>
      <c r="AA551" s="194">
        <v>78.3</v>
      </c>
      <c r="AB551" s="179">
        <v>1964</v>
      </c>
      <c r="AC551" s="178">
        <v>1353</v>
      </c>
      <c r="AD551" s="194">
        <v>68.900000000000006</v>
      </c>
      <c r="AE551" s="179">
        <v>866</v>
      </c>
      <c r="AF551" s="178">
        <v>640</v>
      </c>
      <c r="AG551" s="194">
        <v>73.900000000000006</v>
      </c>
    </row>
    <row r="552" spans="1:33">
      <c r="A552" s="104" t="s">
        <v>14</v>
      </c>
      <c r="B552" s="443" t="s">
        <v>66</v>
      </c>
      <c r="C552" s="444" t="s">
        <v>66</v>
      </c>
      <c r="D552" s="170">
        <v>452</v>
      </c>
      <c r="E552" s="171">
        <v>327</v>
      </c>
      <c r="F552" s="193">
        <v>72.3</v>
      </c>
      <c r="G552" s="170">
        <v>143</v>
      </c>
      <c r="H552" s="171">
        <v>117</v>
      </c>
      <c r="I552" s="193">
        <v>81.8</v>
      </c>
      <c r="J552" s="170">
        <v>328</v>
      </c>
      <c r="K552" s="171">
        <v>232</v>
      </c>
      <c r="L552" s="193">
        <v>70.7</v>
      </c>
      <c r="M552" s="170">
        <v>123</v>
      </c>
      <c r="N552" s="171">
        <v>100</v>
      </c>
      <c r="O552" s="193">
        <v>81.3</v>
      </c>
      <c r="P552" s="170">
        <v>352</v>
      </c>
      <c r="Q552" s="171">
        <v>305</v>
      </c>
      <c r="R552" s="193">
        <v>86.6</v>
      </c>
      <c r="S552" s="170">
        <v>100</v>
      </c>
      <c r="T552" s="171">
        <v>85</v>
      </c>
      <c r="U552" s="193">
        <v>85</v>
      </c>
      <c r="V552" s="170">
        <v>431</v>
      </c>
      <c r="W552" s="171">
        <v>285</v>
      </c>
      <c r="X552" s="193">
        <v>66.099999999999994</v>
      </c>
      <c r="Y552" s="170">
        <v>131</v>
      </c>
      <c r="Z552" s="171">
        <v>109</v>
      </c>
      <c r="AA552" s="193">
        <v>83.2</v>
      </c>
      <c r="AB552" s="170">
        <v>312</v>
      </c>
      <c r="AC552" s="171">
        <v>198</v>
      </c>
      <c r="AD552" s="193">
        <v>63.5</v>
      </c>
      <c r="AE552" s="170">
        <v>133</v>
      </c>
      <c r="AF552" s="171">
        <v>106</v>
      </c>
      <c r="AG552" s="193">
        <v>79.7</v>
      </c>
    </row>
    <row r="553" spans="1:33">
      <c r="A553" s="104"/>
      <c r="B553" s="441" t="s">
        <v>67</v>
      </c>
      <c r="C553" s="58" t="s">
        <v>68</v>
      </c>
      <c r="D553" s="169">
        <v>0</v>
      </c>
      <c r="E553" s="168">
        <v>0</v>
      </c>
      <c r="F553" s="192">
        <v>0</v>
      </c>
      <c r="G553" s="169">
        <v>0</v>
      </c>
      <c r="H553" s="168">
        <v>0</v>
      </c>
      <c r="I553" s="192">
        <v>0</v>
      </c>
      <c r="J553" s="169">
        <v>1</v>
      </c>
      <c r="K553" s="168">
        <v>0</v>
      </c>
      <c r="L553" s="192">
        <v>0</v>
      </c>
      <c r="M553" s="169">
        <v>1</v>
      </c>
      <c r="N553" s="168">
        <v>0</v>
      </c>
      <c r="O553" s="192">
        <v>0</v>
      </c>
      <c r="P553" s="169">
        <v>0</v>
      </c>
      <c r="Q553" s="168">
        <v>0</v>
      </c>
      <c r="R553" s="192">
        <v>0</v>
      </c>
      <c r="S553" s="169">
        <v>0</v>
      </c>
      <c r="T553" s="168">
        <v>0</v>
      </c>
      <c r="U553" s="192">
        <v>0</v>
      </c>
      <c r="V553" s="169">
        <v>0</v>
      </c>
      <c r="W553" s="168">
        <v>0</v>
      </c>
      <c r="X553" s="192">
        <v>0</v>
      </c>
      <c r="Y553" s="169">
        <v>0</v>
      </c>
      <c r="Z553" s="168">
        <v>0</v>
      </c>
      <c r="AA553" s="192">
        <v>0</v>
      </c>
      <c r="AB553" s="169">
        <v>0</v>
      </c>
      <c r="AC553" s="168">
        <v>0</v>
      </c>
      <c r="AD553" s="192">
        <v>0</v>
      </c>
      <c r="AE553" s="169">
        <v>0</v>
      </c>
      <c r="AF553" s="168">
        <v>0</v>
      </c>
      <c r="AG553" s="192">
        <v>0</v>
      </c>
    </row>
    <row r="554" spans="1:33">
      <c r="A554" s="104"/>
      <c r="B554" s="441"/>
      <c r="C554" s="543" t="s">
        <v>69</v>
      </c>
      <c r="D554" s="169">
        <v>0</v>
      </c>
      <c r="E554" s="168">
        <v>0</v>
      </c>
      <c r="F554" s="192">
        <v>0</v>
      </c>
      <c r="G554" s="169">
        <v>0</v>
      </c>
      <c r="H554" s="168">
        <v>0</v>
      </c>
      <c r="I554" s="192">
        <v>0</v>
      </c>
      <c r="J554" s="169">
        <v>0</v>
      </c>
      <c r="K554" s="168">
        <v>0</v>
      </c>
      <c r="L554" s="192">
        <v>0</v>
      </c>
      <c r="M554" s="169">
        <v>0</v>
      </c>
      <c r="N554" s="168">
        <v>0</v>
      </c>
      <c r="O554" s="192">
        <v>0</v>
      </c>
      <c r="P554" s="169">
        <v>0</v>
      </c>
      <c r="Q554" s="168">
        <v>0</v>
      </c>
      <c r="R554" s="192">
        <v>0</v>
      </c>
      <c r="S554" s="169">
        <v>0</v>
      </c>
      <c r="T554" s="168">
        <v>0</v>
      </c>
      <c r="U554" s="192">
        <v>0</v>
      </c>
      <c r="V554" s="169">
        <v>0</v>
      </c>
      <c r="W554" s="168">
        <v>0</v>
      </c>
      <c r="X554" s="192">
        <v>0</v>
      </c>
      <c r="Y554" s="169">
        <v>0</v>
      </c>
      <c r="Z554" s="168">
        <v>0</v>
      </c>
      <c r="AA554" s="192">
        <v>0</v>
      </c>
      <c r="AB554" s="169">
        <v>1</v>
      </c>
      <c r="AC554" s="168">
        <v>1</v>
      </c>
      <c r="AD554" s="192">
        <v>100</v>
      </c>
      <c r="AE554" s="169">
        <v>1</v>
      </c>
      <c r="AF554" s="168">
        <v>1</v>
      </c>
      <c r="AG554" s="192">
        <v>100</v>
      </c>
    </row>
    <row r="555" spans="1:33">
      <c r="A555" s="104"/>
      <c r="B555" s="441"/>
      <c r="C555" s="543" t="s">
        <v>36</v>
      </c>
      <c r="D555" s="169">
        <v>0</v>
      </c>
      <c r="E555" s="168">
        <v>0</v>
      </c>
      <c r="F555" s="192">
        <v>0</v>
      </c>
      <c r="G555" s="169">
        <v>0</v>
      </c>
      <c r="H555" s="168">
        <v>0</v>
      </c>
      <c r="I555" s="192">
        <v>0</v>
      </c>
      <c r="J555" s="169">
        <v>1</v>
      </c>
      <c r="K555" s="168">
        <v>0</v>
      </c>
      <c r="L555" s="192">
        <v>0</v>
      </c>
      <c r="M555" s="169">
        <v>1</v>
      </c>
      <c r="N555" s="168">
        <v>0</v>
      </c>
      <c r="O555" s="192">
        <v>0</v>
      </c>
      <c r="P555" s="169">
        <v>0</v>
      </c>
      <c r="Q555" s="168">
        <v>0</v>
      </c>
      <c r="R555" s="192">
        <v>0</v>
      </c>
      <c r="S555" s="169">
        <v>0</v>
      </c>
      <c r="T555" s="168">
        <v>0</v>
      </c>
      <c r="U555" s="192">
        <v>0</v>
      </c>
      <c r="V555" s="169">
        <v>0</v>
      </c>
      <c r="W555" s="168">
        <v>0</v>
      </c>
      <c r="X555" s="192">
        <v>0</v>
      </c>
      <c r="Y555" s="169">
        <v>0</v>
      </c>
      <c r="Z555" s="168">
        <v>0</v>
      </c>
      <c r="AA555" s="192">
        <v>0</v>
      </c>
      <c r="AB555" s="169">
        <v>1</v>
      </c>
      <c r="AC555" s="168">
        <v>1</v>
      </c>
      <c r="AD555" s="192">
        <v>100</v>
      </c>
      <c r="AE555" s="169">
        <v>1</v>
      </c>
      <c r="AF555" s="168">
        <v>1</v>
      </c>
      <c r="AG555" s="192">
        <v>100</v>
      </c>
    </row>
    <row r="556" spans="1:33">
      <c r="A556" s="104"/>
      <c r="B556" s="445" t="s">
        <v>184</v>
      </c>
      <c r="C556" s="440" t="s">
        <v>72</v>
      </c>
      <c r="D556" s="179">
        <v>0</v>
      </c>
      <c r="E556" s="178">
        <v>0</v>
      </c>
      <c r="F556" s="194">
        <v>0</v>
      </c>
      <c r="G556" s="179">
        <v>0</v>
      </c>
      <c r="H556" s="178">
        <v>0</v>
      </c>
      <c r="I556" s="194">
        <v>0</v>
      </c>
      <c r="J556" s="179">
        <v>0</v>
      </c>
      <c r="K556" s="178">
        <v>0</v>
      </c>
      <c r="L556" s="194">
        <v>0</v>
      </c>
      <c r="M556" s="179">
        <v>0</v>
      </c>
      <c r="N556" s="178">
        <v>0</v>
      </c>
      <c r="O556" s="194">
        <v>0</v>
      </c>
      <c r="P556" s="179">
        <v>0</v>
      </c>
      <c r="Q556" s="178">
        <v>0</v>
      </c>
      <c r="R556" s="194">
        <v>0</v>
      </c>
      <c r="S556" s="179">
        <v>0</v>
      </c>
      <c r="T556" s="178">
        <v>0</v>
      </c>
      <c r="U556" s="194">
        <v>0</v>
      </c>
      <c r="V556" s="179">
        <v>0</v>
      </c>
      <c r="W556" s="178">
        <v>0</v>
      </c>
      <c r="X556" s="194">
        <v>0</v>
      </c>
      <c r="Y556" s="179">
        <v>0</v>
      </c>
      <c r="Z556" s="178">
        <v>0</v>
      </c>
      <c r="AA556" s="194">
        <v>0</v>
      </c>
      <c r="AB556" s="179">
        <v>2</v>
      </c>
      <c r="AC556" s="178">
        <v>1</v>
      </c>
      <c r="AD556" s="194">
        <v>50</v>
      </c>
      <c r="AE556" s="179">
        <v>2</v>
      </c>
      <c r="AF556" s="178">
        <v>1</v>
      </c>
      <c r="AG556" s="194">
        <v>50</v>
      </c>
    </row>
    <row r="557" spans="1:33">
      <c r="A557" s="104"/>
      <c r="B557" s="441" t="s">
        <v>174</v>
      </c>
      <c r="C557" s="58" t="s">
        <v>74</v>
      </c>
      <c r="D557" s="169">
        <v>0</v>
      </c>
      <c r="E557" s="168">
        <v>0</v>
      </c>
      <c r="F557" s="192">
        <v>0</v>
      </c>
      <c r="G557" s="169">
        <v>0</v>
      </c>
      <c r="H557" s="168">
        <v>0</v>
      </c>
      <c r="I557" s="192">
        <v>0</v>
      </c>
      <c r="J557" s="169">
        <v>1</v>
      </c>
      <c r="K557" s="168">
        <v>1</v>
      </c>
      <c r="L557" s="192">
        <v>100</v>
      </c>
      <c r="M557" s="169">
        <v>1</v>
      </c>
      <c r="N557" s="168">
        <v>1</v>
      </c>
      <c r="O557" s="192">
        <v>100</v>
      </c>
      <c r="P557" s="169">
        <v>2</v>
      </c>
      <c r="Q557" s="168">
        <v>2</v>
      </c>
      <c r="R557" s="192">
        <v>100</v>
      </c>
      <c r="S557" s="169">
        <v>1</v>
      </c>
      <c r="T557" s="168">
        <v>1</v>
      </c>
      <c r="U557" s="192">
        <v>100</v>
      </c>
      <c r="V557" s="169">
        <v>0</v>
      </c>
      <c r="W557" s="168">
        <v>0</v>
      </c>
      <c r="X557" s="192">
        <v>0</v>
      </c>
      <c r="Y557" s="169">
        <v>0</v>
      </c>
      <c r="Z557" s="168">
        <v>0</v>
      </c>
      <c r="AA557" s="192">
        <v>0</v>
      </c>
      <c r="AB557" s="169">
        <v>0</v>
      </c>
      <c r="AC557" s="168">
        <v>0</v>
      </c>
      <c r="AD557" s="192">
        <v>0</v>
      </c>
      <c r="AE557" s="169">
        <v>0</v>
      </c>
      <c r="AF557" s="168">
        <v>0</v>
      </c>
      <c r="AG557" s="192">
        <v>0</v>
      </c>
    </row>
    <row r="558" spans="1:33">
      <c r="A558" s="104"/>
      <c r="B558" s="441"/>
      <c r="C558" s="58" t="s">
        <v>293</v>
      </c>
      <c r="D558" s="169">
        <v>8</v>
      </c>
      <c r="E558" s="168">
        <v>7</v>
      </c>
      <c r="F558" s="192">
        <v>87.5</v>
      </c>
      <c r="G558" s="169">
        <v>8</v>
      </c>
      <c r="H558" s="168">
        <v>7</v>
      </c>
      <c r="I558" s="192">
        <v>87.5</v>
      </c>
      <c r="J558" s="169">
        <v>15</v>
      </c>
      <c r="K558" s="168">
        <v>14</v>
      </c>
      <c r="L558" s="192">
        <v>93.3</v>
      </c>
      <c r="M558" s="169">
        <v>14</v>
      </c>
      <c r="N558" s="168">
        <v>13</v>
      </c>
      <c r="O558" s="192">
        <v>92.9</v>
      </c>
      <c r="P558" s="169">
        <v>10</v>
      </c>
      <c r="Q558" s="168">
        <v>9</v>
      </c>
      <c r="R558" s="192">
        <v>90</v>
      </c>
      <c r="S558" s="169">
        <v>9</v>
      </c>
      <c r="T558" s="168">
        <v>9</v>
      </c>
      <c r="U558" s="192">
        <v>100</v>
      </c>
      <c r="V558" s="169">
        <v>11</v>
      </c>
      <c r="W558" s="168">
        <v>7</v>
      </c>
      <c r="X558" s="192">
        <v>63.6</v>
      </c>
      <c r="Y558" s="169">
        <v>8</v>
      </c>
      <c r="Z558" s="168">
        <v>6</v>
      </c>
      <c r="AA558" s="192">
        <v>75</v>
      </c>
      <c r="AB558" s="169">
        <v>11</v>
      </c>
      <c r="AC558" s="168">
        <v>7</v>
      </c>
      <c r="AD558" s="192">
        <v>63.6</v>
      </c>
      <c r="AE558" s="169">
        <v>9</v>
      </c>
      <c r="AF558" s="168">
        <v>6</v>
      </c>
      <c r="AG558" s="192">
        <v>66.7</v>
      </c>
    </row>
    <row r="559" spans="1:33">
      <c r="A559" s="104"/>
      <c r="B559" s="441"/>
      <c r="C559" s="58" t="s">
        <v>36</v>
      </c>
      <c r="D559" s="169">
        <v>8</v>
      </c>
      <c r="E559" s="168">
        <v>7</v>
      </c>
      <c r="F559" s="192">
        <v>87.5</v>
      </c>
      <c r="G559" s="169">
        <v>8</v>
      </c>
      <c r="H559" s="168">
        <v>7</v>
      </c>
      <c r="I559" s="192">
        <v>87.5</v>
      </c>
      <c r="J559" s="169">
        <v>16</v>
      </c>
      <c r="K559" s="168">
        <v>15</v>
      </c>
      <c r="L559" s="192">
        <v>93.8</v>
      </c>
      <c r="M559" s="169">
        <v>15</v>
      </c>
      <c r="N559" s="168">
        <v>14</v>
      </c>
      <c r="O559" s="192">
        <v>93.3</v>
      </c>
      <c r="P559" s="169">
        <v>12</v>
      </c>
      <c r="Q559" s="168">
        <v>11</v>
      </c>
      <c r="R559" s="192">
        <v>91.7</v>
      </c>
      <c r="S559" s="169">
        <v>10</v>
      </c>
      <c r="T559" s="168">
        <v>10</v>
      </c>
      <c r="U559" s="192">
        <v>100</v>
      </c>
      <c r="V559" s="169">
        <v>11</v>
      </c>
      <c r="W559" s="168">
        <v>7</v>
      </c>
      <c r="X559" s="192">
        <v>63.6</v>
      </c>
      <c r="Y559" s="169">
        <v>8</v>
      </c>
      <c r="Z559" s="168">
        <v>6</v>
      </c>
      <c r="AA559" s="192">
        <v>75</v>
      </c>
      <c r="AB559" s="169">
        <v>11</v>
      </c>
      <c r="AC559" s="168">
        <v>7</v>
      </c>
      <c r="AD559" s="192">
        <v>63.6</v>
      </c>
      <c r="AE559" s="169">
        <v>9</v>
      </c>
      <c r="AF559" s="168">
        <v>6</v>
      </c>
      <c r="AG559" s="192">
        <v>66.7</v>
      </c>
    </row>
    <row r="560" spans="1:33">
      <c r="A560" s="446"/>
      <c r="B560" s="445" t="s">
        <v>36</v>
      </c>
      <c r="C560" s="440"/>
      <c r="D560" s="179">
        <v>460</v>
      </c>
      <c r="E560" s="178">
        <v>334</v>
      </c>
      <c r="F560" s="194">
        <v>72.599999999999994</v>
      </c>
      <c r="G560" s="179">
        <v>150</v>
      </c>
      <c r="H560" s="178">
        <v>123</v>
      </c>
      <c r="I560" s="194">
        <v>82</v>
      </c>
      <c r="J560" s="179">
        <v>345</v>
      </c>
      <c r="K560" s="178">
        <v>247</v>
      </c>
      <c r="L560" s="194">
        <v>71.599999999999994</v>
      </c>
      <c r="M560" s="179">
        <v>136</v>
      </c>
      <c r="N560" s="178">
        <v>112</v>
      </c>
      <c r="O560" s="194">
        <v>82.4</v>
      </c>
      <c r="P560" s="179">
        <v>364</v>
      </c>
      <c r="Q560" s="178">
        <v>316</v>
      </c>
      <c r="R560" s="194">
        <v>86.8</v>
      </c>
      <c r="S560" s="179">
        <v>110</v>
      </c>
      <c r="T560" s="178">
        <v>95</v>
      </c>
      <c r="U560" s="194">
        <v>86.4</v>
      </c>
      <c r="V560" s="179">
        <v>442</v>
      </c>
      <c r="W560" s="178">
        <v>292</v>
      </c>
      <c r="X560" s="194">
        <v>66.099999999999994</v>
      </c>
      <c r="Y560" s="179">
        <v>139</v>
      </c>
      <c r="Z560" s="178">
        <v>115</v>
      </c>
      <c r="AA560" s="194">
        <v>82.7</v>
      </c>
      <c r="AB560" s="179">
        <v>326</v>
      </c>
      <c r="AC560" s="178">
        <v>207</v>
      </c>
      <c r="AD560" s="194">
        <v>63.5</v>
      </c>
      <c r="AE560" s="179">
        <v>143</v>
      </c>
      <c r="AF560" s="178">
        <v>112</v>
      </c>
      <c r="AG560" s="194">
        <v>78.3</v>
      </c>
    </row>
    <row r="561" spans="1:33" ht="26.25">
      <c r="A561" s="104" t="s">
        <v>15</v>
      </c>
      <c r="B561" s="441" t="s">
        <v>77</v>
      </c>
      <c r="C561" s="58" t="s">
        <v>78</v>
      </c>
      <c r="D561" s="169">
        <v>0</v>
      </c>
      <c r="E561" s="168">
        <v>0</v>
      </c>
      <c r="F561" s="192">
        <v>0</v>
      </c>
      <c r="G561" s="169">
        <v>0</v>
      </c>
      <c r="H561" s="168">
        <v>0</v>
      </c>
      <c r="I561" s="192">
        <v>0</v>
      </c>
      <c r="J561" s="169">
        <v>1</v>
      </c>
      <c r="K561" s="168">
        <v>1</v>
      </c>
      <c r="L561" s="192">
        <v>100</v>
      </c>
      <c r="M561" s="169">
        <v>1</v>
      </c>
      <c r="N561" s="168">
        <v>1</v>
      </c>
      <c r="O561" s="192">
        <v>100</v>
      </c>
      <c r="P561" s="169">
        <v>0</v>
      </c>
      <c r="Q561" s="168">
        <v>0</v>
      </c>
      <c r="R561" s="192">
        <v>0</v>
      </c>
      <c r="S561" s="169">
        <v>0</v>
      </c>
      <c r="T561" s="168">
        <v>0</v>
      </c>
      <c r="U561" s="192">
        <v>0</v>
      </c>
      <c r="V561" s="169">
        <v>0</v>
      </c>
      <c r="W561" s="168">
        <v>0</v>
      </c>
      <c r="X561" s="192">
        <v>0</v>
      </c>
      <c r="Y561" s="169">
        <v>0</v>
      </c>
      <c r="Z561" s="168">
        <v>0</v>
      </c>
      <c r="AA561" s="192">
        <v>0</v>
      </c>
      <c r="AB561" s="169">
        <v>0</v>
      </c>
      <c r="AC561" s="168">
        <v>0</v>
      </c>
      <c r="AD561" s="192">
        <v>0</v>
      </c>
      <c r="AE561" s="169">
        <v>0</v>
      </c>
      <c r="AF561" s="168">
        <v>0</v>
      </c>
      <c r="AG561" s="192">
        <v>0</v>
      </c>
    </row>
    <row r="562" spans="1:33" ht="26.25">
      <c r="A562" s="104"/>
      <c r="B562" s="441"/>
      <c r="C562" s="58" t="s">
        <v>79</v>
      </c>
      <c r="D562" s="169">
        <v>10</v>
      </c>
      <c r="E562" s="168">
        <v>8</v>
      </c>
      <c r="F562" s="192">
        <v>80</v>
      </c>
      <c r="G562" s="169">
        <v>9</v>
      </c>
      <c r="H562" s="168">
        <v>8</v>
      </c>
      <c r="I562" s="192">
        <v>88.9</v>
      </c>
      <c r="J562" s="169">
        <v>25</v>
      </c>
      <c r="K562" s="168">
        <v>15</v>
      </c>
      <c r="L562" s="192">
        <v>60</v>
      </c>
      <c r="M562" s="169">
        <v>20</v>
      </c>
      <c r="N562" s="168">
        <v>11</v>
      </c>
      <c r="O562" s="192">
        <v>55</v>
      </c>
      <c r="P562" s="169">
        <v>28</v>
      </c>
      <c r="Q562" s="168">
        <v>11</v>
      </c>
      <c r="R562" s="192">
        <v>39.299999999999997</v>
      </c>
      <c r="S562" s="169">
        <v>22</v>
      </c>
      <c r="T562" s="168">
        <v>11</v>
      </c>
      <c r="U562" s="192">
        <v>50</v>
      </c>
      <c r="V562" s="169">
        <v>8</v>
      </c>
      <c r="W562" s="168">
        <v>6</v>
      </c>
      <c r="X562" s="192">
        <v>75</v>
      </c>
      <c r="Y562" s="169">
        <v>5</v>
      </c>
      <c r="Z562" s="168">
        <v>3</v>
      </c>
      <c r="AA562" s="192">
        <v>60</v>
      </c>
      <c r="AB562" s="169">
        <v>8</v>
      </c>
      <c r="AC562" s="168">
        <v>2</v>
      </c>
      <c r="AD562" s="192">
        <v>25</v>
      </c>
      <c r="AE562" s="169">
        <v>7</v>
      </c>
      <c r="AF562" s="168">
        <v>2</v>
      </c>
      <c r="AG562" s="192">
        <v>28.6</v>
      </c>
    </row>
    <row r="563" spans="1:33">
      <c r="A563" s="104"/>
      <c r="B563" s="443"/>
      <c r="C563" s="444" t="s">
        <v>36</v>
      </c>
      <c r="D563" s="170">
        <v>10</v>
      </c>
      <c r="E563" s="171">
        <v>8</v>
      </c>
      <c r="F563" s="193">
        <v>80</v>
      </c>
      <c r="G563" s="170">
        <v>9</v>
      </c>
      <c r="H563" s="171">
        <v>8</v>
      </c>
      <c r="I563" s="193">
        <v>88.9</v>
      </c>
      <c r="J563" s="170">
        <v>26</v>
      </c>
      <c r="K563" s="171">
        <v>16</v>
      </c>
      <c r="L563" s="193">
        <v>61.5</v>
      </c>
      <c r="M563" s="170">
        <v>21</v>
      </c>
      <c r="N563" s="171">
        <v>12</v>
      </c>
      <c r="O563" s="193">
        <v>57.1</v>
      </c>
      <c r="P563" s="170">
        <v>28</v>
      </c>
      <c r="Q563" s="171">
        <v>11</v>
      </c>
      <c r="R563" s="193">
        <v>39.299999999999997</v>
      </c>
      <c r="S563" s="170">
        <v>22</v>
      </c>
      <c r="T563" s="171">
        <v>11</v>
      </c>
      <c r="U563" s="193">
        <v>50</v>
      </c>
      <c r="V563" s="170">
        <v>8</v>
      </c>
      <c r="W563" s="171">
        <v>6</v>
      </c>
      <c r="X563" s="193">
        <v>75</v>
      </c>
      <c r="Y563" s="170">
        <v>5</v>
      </c>
      <c r="Z563" s="171">
        <v>3</v>
      </c>
      <c r="AA563" s="193">
        <v>60</v>
      </c>
      <c r="AB563" s="170">
        <v>8</v>
      </c>
      <c r="AC563" s="171">
        <v>2</v>
      </c>
      <c r="AD563" s="193">
        <v>25</v>
      </c>
      <c r="AE563" s="170">
        <v>7</v>
      </c>
      <c r="AF563" s="171">
        <v>2</v>
      </c>
      <c r="AG563" s="193">
        <v>28.6</v>
      </c>
    </row>
    <row r="564" spans="1:33">
      <c r="A564" s="104"/>
      <c r="B564" s="445" t="s">
        <v>175</v>
      </c>
      <c r="C564" s="440" t="s">
        <v>81</v>
      </c>
      <c r="D564" s="179">
        <v>4</v>
      </c>
      <c r="E564" s="178">
        <v>4</v>
      </c>
      <c r="F564" s="194">
        <v>100</v>
      </c>
      <c r="G564" s="179">
        <v>4</v>
      </c>
      <c r="H564" s="178">
        <v>4</v>
      </c>
      <c r="I564" s="194">
        <v>100</v>
      </c>
      <c r="J564" s="179">
        <v>1</v>
      </c>
      <c r="K564" s="178">
        <v>1</v>
      </c>
      <c r="L564" s="194">
        <v>100</v>
      </c>
      <c r="M564" s="179">
        <v>1</v>
      </c>
      <c r="N564" s="178">
        <v>1</v>
      </c>
      <c r="O564" s="194">
        <v>100</v>
      </c>
      <c r="P564" s="179">
        <v>6</v>
      </c>
      <c r="Q564" s="178">
        <v>6</v>
      </c>
      <c r="R564" s="194">
        <v>100</v>
      </c>
      <c r="S564" s="179">
        <v>6</v>
      </c>
      <c r="T564" s="178">
        <v>6</v>
      </c>
      <c r="U564" s="194">
        <v>100</v>
      </c>
      <c r="V564" s="179">
        <v>1</v>
      </c>
      <c r="W564" s="178">
        <v>0</v>
      </c>
      <c r="X564" s="194">
        <v>0</v>
      </c>
      <c r="Y564" s="179">
        <v>1</v>
      </c>
      <c r="Z564" s="178">
        <v>0</v>
      </c>
      <c r="AA564" s="194">
        <v>0</v>
      </c>
      <c r="AB564" s="179">
        <v>4</v>
      </c>
      <c r="AC564" s="178">
        <v>3</v>
      </c>
      <c r="AD564" s="194">
        <v>75</v>
      </c>
      <c r="AE564" s="179">
        <v>4</v>
      </c>
      <c r="AF564" s="178">
        <v>3</v>
      </c>
      <c r="AG564" s="194">
        <v>75</v>
      </c>
    </row>
    <row r="565" spans="1:33">
      <c r="A565" s="104"/>
      <c r="B565" s="441" t="s">
        <v>82</v>
      </c>
      <c r="C565" s="58" t="s">
        <v>83</v>
      </c>
      <c r="D565" s="169">
        <v>185</v>
      </c>
      <c r="E565" s="168">
        <v>171</v>
      </c>
      <c r="F565" s="192">
        <v>92.4</v>
      </c>
      <c r="G565" s="169">
        <v>171</v>
      </c>
      <c r="H565" s="168">
        <v>159</v>
      </c>
      <c r="I565" s="192">
        <v>93</v>
      </c>
      <c r="J565" s="169">
        <v>233</v>
      </c>
      <c r="K565" s="168">
        <v>203</v>
      </c>
      <c r="L565" s="192">
        <v>87.1</v>
      </c>
      <c r="M565" s="169">
        <v>200</v>
      </c>
      <c r="N565" s="168">
        <v>179</v>
      </c>
      <c r="O565" s="192">
        <v>89.5</v>
      </c>
      <c r="P565" s="169">
        <v>240</v>
      </c>
      <c r="Q565" s="168">
        <v>210</v>
      </c>
      <c r="R565" s="192">
        <v>87.5</v>
      </c>
      <c r="S565" s="169">
        <v>211</v>
      </c>
      <c r="T565" s="168">
        <v>186</v>
      </c>
      <c r="U565" s="192">
        <v>88.2</v>
      </c>
      <c r="V565" s="169">
        <v>213</v>
      </c>
      <c r="W565" s="168">
        <v>191</v>
      </c>
      <c r="X565" s="192">
        <v>89.7</v>
      </c>
      <c r="Y565" s="169">
        <v>174</v>
      </c>
      <c r="Z565" s="168">
        <v>156</v>
      </c>
      <c r="AA565" s="192">
        <v>89.7</v>
      </c>
      <c r="AB565" s="169">
        <v>188</v>
      </c>
      <c r="AC565" s="168">
        <v>160</v>
      </c>
      <c r="AD565" s="192">
        <v>85.1</v>
      </c>
      <c r="AE565" s="169">
        <v>166</v>
      </c>
      <c r="AF565" s="168">
        <v>141</v>
      </c>
      <c r="AG565" s="192">
        <v>84.9</v>
      </c>
    </row>
    <row r="566" spans="1:33">
      <c r="A566" s="104"/>
      <c r="B566" s="441"/>
      <c r="C566" s="58" t="s">
        <v>84</v>
      </c>
      <c r="D566" s="169">
        <v>0</v>
      </c>
      <c r="E566" s="168">
        <v>0</v>
      </c>
      <c r="F566" s="192">
        <v>0</v>
      </c>
      <c r="G566" s="169">
        <v>0</v>
      </c>
      <c r="H566" s="168">
        <v>0</v>
      </c>
      <c r="I566" s="192">
        <v>0</v>
      </c>
      <c r="J566" s="169">
        <v>1</v>
      </c>
      <c r="K566" s="168">
        <v>1</v>
      </c>
      <c r="L566" s="192">
        <v>100</v>
      </c>
      <c r="M566" s="169">
        <v>1</v>
      </c>
      <c r="N566" s="168">
        <v>1</v>
      </c>
      <c r="O566" s="192">
        <v>100</v>
      </c>
      <c r="P566" s="169">
        <v>2</v>
      </c>
      <c r="Q566" s="168">
        <v>2</v>
      </c>
      <c r="R566" s="192">
        <v>100</v>
      </c>
      <c r="S566" s="169">
        <v>2</v>
      </c>
      <c r="T566" s="168">
        <v>2</v>
      </c>
      <c r="U566" s="192">
        <v>100</v>
      </c>
      <c r="V566" s="169">
        <v>2</v>
      </c>
      <c r="W566" s="168">
        <v>1</v>
      </c>
      <c r="X566" s="192">
        <v>50</v>
      </c>
      <c r="Y566" s="169">
        <v>2</v>
      </c>
      <c r="Z566" s="168">
        <v>1</v>
      </c>
      <c r="AA566" s="192">
        <v>50</v>
      </c>
      <c r="AB566" s="169">
        <v>0</v>
      </c>
      <c r="AC566" s="168">
        <v>0</v>
      </c>
      <c r="AD566" s="192">
        <v>0</v>
      </c>
      <c r="AE566" s="169">
        <v>0</v>
      </c>
      <c r="AF566" s="168">
        <v>0</v>
      </c>
      <c r="AG566" s="192">
        <v>0</v>
      </c>
    </row>
    <row r="567" spans="1:33">
      <c r="A567" s="104"/>
      <c r="B567" s="443"/>
      <c r="C567" s="444" t="s">
        <v>36</v>
      </c>
      <c r="D567" s="170">
        <v>185</v>
      </c>
      <c r="E567" s="171">
        <v>171</v>
      </c>
      <c r="F567" s="193">
        <v>92.4</v>
      </c>
      <c r="G567" s="170">
        <v>171</v>
      </c>
      <c r="H567" s="171">
        <v>159</v>
      </c>
      <c r="I567" s="193">
        <v>93</v>
      </c>
      <c r="J567" s="170">
        <v>234</v>
      </c>
      <c r="K567" s="171">
        <v>204</v>
      </c>
      <c r="L567" s="193">
        <v>87.2</v>
      </c>
      <c r="M567" s="170">
        <v>201</v>
      </c>
      <c r="N567" s="171">
        <v>180</v>
      </c>
      <c r="O567" s="193">
        <v>89.6</v>
      </c>
      <c r="P567" s="170">
        <v>242</v>
      </c>
      <c r="Q567" s="171">
        <v>212</v>
      </c>
      <c r="R567" s="193">
        <v>87.6</v>
      </c>
      <c r="S567" s="170">
        <v>212</v>
      </c>
      <c r="T567" s="171">
        <v>187</v>
      </c>
      <c r="U567" s="193">
        <v>88.2</v>
      </c>
      <c r="V567" s="170">
        <v>215</v>
      </c>
      <c r="W567" s="171">
        <v>192</v>
      </c>
      <c r="X567" s="193">
        <v>89.3</v>
      </c>
      <c r="Y567" s="170">
        <v>175</v>
      </c>
      <c r="Z567" s="171">
        <v>156</v>
      </c>
      <c r="AA567" s="193">
        <v>89.1</v>
      </c>
      <c r="AB567" s="170">
        <v>188</v>
      </c>
      <c r="AC567" s="171">
        <v>160</v>
      </c>
      <c r="AD567" s="193">
        <v>85.1</v>
      </c>
      <c r="AE567" s="170">
        <v>166</v>
      </c>
      <c r="AF567" s="171">
        <v>141</v>
      </c>
      <c r="AG567" s="193">
        <v>84.9</v>
      </c>
    </row>
    <row r="568" spans="1:33">
      <c r="A568" s="104"/>
      <c r="B568" s="441" t="s">
        <v>85</v>
      </c>
      <c r="C568" s="58" t="s">
        <v>294</v>
      </c>
      <c r="D568" s="169">
        <v>2</v>
      </c>
      <c r="E568" s="168">
        <v>2</v>
      </c>
      <c r="F568" s="192">
        <v>100</v>
      </c>
      <c r="G568" s="169">
        <v>2</v>
      </c>
      <c r="H568" s="168">
        <v>2</v>
      </c>
      <c r="I568" s="192">
        <v>100</v>
      </c>
      <c r="J568" s="169">
        <v>6</v>
      </c>
      <c r="K568" s="168">
        <v>6</v>
      </c>
      <c r="L568" s="192">
        <v>100</v>
      </c>
      <c r="M568" s="169">
        <v>6</v>
      </c>
      <c r="N568" s="168">
        <v>6</v>
      </c>
      <c r="O568" s="192">
        <v>100</v>
      </c>
      <c r="P568" s="169">
        <v>3</v>
      </c>
      <c r="Q568" s="168">
        <v>3</v>
      </c>
      <c r="R568" s="192">
        <v>100</v>
      </c>
      <c r="S568" s="169">
        <v>3</v>
      </c>
      <c r="T568" s="168">
        <v>3</v>
      </c>
      <c r="U568" s="192">
        <v>100</v>
      </c>
      <c r="V568" s="169">
        <v>2</v>
      </c>
      <c r="W568" s="168">
        <v>2</v>
      </c>
      <c r="X568" s="192">
        <v>100</v>
      </c>
      <c r="Y568" s="169">
        <v>2</v>
      </c>
      <c r="Z568" s="168">
        <v>2</v>
      </c>
      <c r="AA568" s="192">
        <v>100</v>
      </c>
      <c r="AB568" s="169">
        <v>3</v>
      </c>
      <c r="AC568" s="168">
        <v>3</v>
      </c>
      <c r="AD568" s="192">
        <v>100</v>
      </c>
      <c r="AE568" s="169">
        <v>3</v>
      </c>
      <c r="AF568" s="168">
        <v>3</v>
      </c>
      <c r="AG568" s="192">
        <v>100</v>
      </c>
    </row>
    <row r="569" spans="1:33">
      <c r="A569" s="446"/>
      <c r="B569" s="445" t="s">
        <v>36</v>
      </c>
      <c r="C569" s="440"/>
      <c r="D569" s="179">
        <v>201</v>
      </c>
      <c r="E569" s="178">
        <v>185</v>
      </c>
      <c r="F569" s="194">
        <v>92</v>
      </c>
      <c r="G569" s="179">
        <v>179</v>
      </c>
      <c r="H569" s="178">
        <v>168</v>
      </c>
      <c r="I569" s="194">
        <v>93.9</v>
      </c>
      <c r="J569" s="179">
        <v>267</v>
      </c>
      <c r="K569" s="178">
        <v>227</v>
      </c>
      <c r="L569" s="194">
        <v>85</v>
      </c>
      <c r="M569" s="179">
        <v>204</v>
      </c>
      <c r="N569" s="178">
        <v>185</v>
      </c>
      <c r="O569" s="194">
        <v>90.7</v>
      </c>
      <c r="P569" s="179">
        <v>279</v>
      </c>
      <c r="Q569" s="178">
        <v>232</v>
      </c>
      <c r="R569" s="194">
        <v>83.2</v>
      </c>
      <c r="S569" s="179">
        <v>219</v>
      </c>
      <c r="T569" s="178">
        <v>199</v>
      </c>
      <c r="U569" s="194">
        <v>90.9</v>
      </c>
      <c r="V569" s="179">
        <v>226</v>
      </c>
      <c r="W569" s="178">
        <v>200</v>
      </c>
      <c r="X569" s="194">
        <v>88.5</v>
      </c>
      <c r="Y569" s="179">
        <v>177</v>
      </c>
      <c r="Z569" s="178">
        <v>159</v>
      </c>
      <c r="AA569" s="194">
        <v>89.8</v>
      </c>
      <c r="AB569" s="179">
        <v>203</v>
      </c>
      <c r="AC569" s="178">
        <v>168</v>
      </c>
      <c r="AD569" s="194">
        <v>82.8</v>
      </c>
      <c r="AE569" s="179">
        <v>167</v>
      </c>
      <c r="AF569" s="178">
        <v>143</v>
      </c>
      <c r="AG569" s="194">
        <v>85.6</v>
      </c>
    </row>
    <row r="570" spans="1:33" ht="26.25">
      <c r="A570" s="104" t="s">
        <v>16</v>
      </c>
      <c r="B570" s="441" t="s">
        <v>185</v>
      </c>
      <c r="C570" s="58" t="s">
        <v>86</v>
      </c>
      <c r="D570" s="169">
        <v>14</v>
      </c>
      <c r="E570" s="168">
        <v>13</v>
      </c>
      <c r="F570" s="192">
        <v>92.9</v>
      </c>
      <c r="G570" s="169">
        <v>14</v>
      </c>
      <c r="H570" s="168">
        <v>13</v>
      </c>
      <c r="I570" s="192">
        <v>92.9</v>
      </c>
      <c r="J570" s="169">
        <v>23</v>
      </c>
      <c r="K570" s="168">
        <v>17</v>
      </c>
      <c r="L570" s="192">
        <v>73.900000000000006</v>
      </c>
      <c r="M570" s="169">
        <v>21</v>
      </c>
      <c r="N570" s="168">
        <v>17</v>
      </c>
      <c r="O570" s="192">
        <v>81</v>
      </c>
      <c r="P570" s="169">
        <v>29</v>
      </c>
      <c r="Q570" s="168">
        <v>18</v>
      </c>
      <c r="R570" s="192">
        <v>62.1</v>
      </c>
      <c r="S570" s="169">
        <v>26</v>
      </c>
      <c r="T570" s="168">
        <v>16</v>
      </c>
      <c r="U570" s="192">
        <v>61.5</v>
      </c>
      <c r="V570" s="169">
        <v>21</v>
      </c>
      <c r="W570" s="168">
        <v>13</v>
      </c>
      <c r="X570" s="192">
        <v>61.9</v>
      </c>
      <c r="Y570" s="169">
        <v>18</v>
      </c>
      <c r="Z570" s="168">
        <v>12</v>
      </c>
      <c r="AA570" s="192">
        <v>66.7</v>
      </c>
      <c r="AB570" s="169">
        <v>34</v>
      </c>
      <c r="AC570" s="168">
        <v>20</v>
      </c>
      <c r="AD570" s="192">
        <v>58.8</v>
      </c>
      <c r="AE570" s="169">
        <v>30</v>
      </c>
      <c r="AF570" s="168">
        <v>18</v>
      </c>
      <c r="AG570" s="192">
        <v>60</v>
      </c>
    </row>
    <row r="571" spans="1:33" ht="31.5" customHeight="1">
      <c r="A571" s="104"/>
      <c r="B571" s="441"/>
      <c r="C571" s="58" t="s">
        <v>295</v>
      </c>
      <c r="D571" s="169">
        <v>1</v>
      </c>
      <c r="E571" s="168">
        <v>1</v>
      </c>
      <c r="F571" s="192">
        <v>100</v>
      </c>
      <c r="G571" s="169">
        <v>1</v>
      </c>
      <c r="H571" s="168">
        <v>1</v>
      </c>
      <c r="I571" s="192">
        <v>100</v>
      </c>
      <c r="J571" s="169">
        <v>0</v>
      </c>
      <c r="K571" s="168">
        <v>0</v>
      </c>
      <c r="L571" s="192">
        <v>0</v>
      </c>
      <c r="M571" s="169">
        <v>0</v>
      </c>
      <c r="N571" s="168">
        <v>0</v>
      </c>
      <c r="O571" s="192">
        <v>0</v>
      </c>
      <c r="P571" s="169">
        <v>0</v>
      </c>
      <c r="Q571" s="168">
        <v>0</v>
      </c>
      <c r="R571" s="192">
        <v>0</v>
      </c>
      <c r="S571" s="169">
        <v>0</v>
      </c>
      <c r="T571" s="168">
        <v>0</v>
      </c>
      <c r="U571" s="192">
        <v>0</v>
      </c>
      <c r="V571" s="169">
        <v>1</v>
      </c>
      <c r="W571" s="168">
        <v>1</v>
      </c>
      <c r="X571" s="192">
        <v>100</v>
      </c>
      <c r="Y571" s="169">
        <v>1</v>
      </c>
      <c r="Z571" s="168">
        <v>1</v>
      </c>
      <c r="AA571" s="192">
        <v>100</v>
      </c>
      <c r="AB571" s="169">
        <v>0</v>
      </c>
      <c r="AC571" s="168">
        <v>0</v>
      </c>
      <c r="AD571" s="192">
        <v>0</v>
      </c>
      <c r="AE571" s="169">
        <v>0</v>
      </c>
      <c r="AF571" s="168">
        <v>0</v>
      </c>
      <c r="AG571" s="192">
        <v>0</v>
      </c>
    </row>
    <row r="572" spans="1:33" ht="13.5" customHeight="1">
      <c r="A572" s="104"/>
      <c r="B572" s="443"/>
      <c r="C572" s="444" t="s">
        <v>36</v>
      </c>
      <c r="D572" s="170">
        <v>15</v>
      </c>
      <c r="E572" s="171">
        <v>14</v>
      </c>
      <c r="F572" s="193">
        <v>93.3</v>
      </c>
      <c r="G572" s="170">
        <v>14</v>
      </c>
      <c r="H572" s="171">
        <v>13</v>
      </c>
      <c r="I572" s="193">
        <v>92.9</v>
      </c>
      <c r="J572" s="170">
        <v>23</v>
      </c>
      <c r="K572" s="171">
        <v>17</v>
      </c>
      <c r="L572" s="193">
        <v>73.900000000000006</v>
      </c>
      <c r="M572" s="170">
        <v>21</v>
      </c>
      <c r="N572" s="171">
        <v>17</v>
      </c>
      <c r="O572" s="193">
        <v>81</v>
      </c>
      <c r="P572" s="170">
        <v>29</v>
      </c>
      <c r="Q572" s="171">
        <v>18</v>
      </c>
      <c r="R572" s="193">
        <v>62.1</v>
      </c>
      <c r="S572" s="170">
        <v>26</v>
      </c>
      <c r="T572" s="171">
        <v>16</v>
      </c>
      <c r="U572" s="193">
        <v>61.5</v>
      </c>
      <c r="V572" s="170">
        <v>22</v>
      </c>
      <c r="W572" s="171">
        <v>14</v>
      </c>
      <c r="X572" s="193">
        <v>63.6</v>
      </c>
      <c r="Y572" s="170">
        <v>18</v>
      </c>
      <c r="Z572" s="171">
        <v>12</v>
      </c>
      <c r="AA572" s="193">
        <v>66.7</v>
      </c>
      <c r="AB572" s="170">
        <v>34</v>
      </c>
      <c r="AC572" s="171">
        <v>20</v>
      </c>
      <c r="AD572" s="193">
        <v>58.8</v>
      </c>
      <c r="AE572" s="170">
        <v>30</v>
      </c>
      <c r="AF572" s="171">
        <v>18</v>
      </c>
      <c r="AG572" s="193">
        <v>60</v>
      </c>
    </row>
    <row r="573" spans="1:33" ht="26.25">
      <c r="A573" s="104"/>
      <c r="B573" s="441" t="s">
        <v>186</v>
      </c>
      <c r="C573" s="58" t="s">
        <v>190</v>
      </c>
      <c r="D573" s="169">
        <v>152</v>
      </c>
      <c r="E573" s="168">
        <v>111</v>
      </c>
      <c r="F573" s="192">
        <v>73</v>
      </c>
      <c r="G573" s="169">
        <v>126</v>
      </c>
      <c r="H573" s="168">
        <v>98</v>
      </c>
      <c r="I573" s="192">
        <v>77.8</v>
      </c>
      <c r="J573" s="169">
        <v>162</v>
      </c>
      <c r="K573" s="168">
        <v>125</v>
      </c>
      <c r="L573" s="192">
        <v>77.2</v>
      </c>
      <c r="M573" s="169">
        <v>140</v>
      </c>
      <c r="N573" s="168">
        <v>110</v>
      </c>
      <c r="O573" s="192">
        <v>78.599999999999994</v>
      </c>
      <c r="P573" s="169">
        <v>173</v>
      </c>
      <c r="Q573" s="168">
        <v>135</v>
      </c>
      <c r="R573" s="192">
        <v>78</v>
      </c>
      <c r="S573" s="169">
        <v>143</v>
      </c>
      <c r="T573" s="168">
        <v>115</v>
      </c>
      <c r="U573" s="192">
        <v>80.400000000000006</v>
      </c>
      <c r="V573" s="169">
        <v>197</v>
      </c>
      <c r="W573" s="168">
        <v>156</v>
      </c>
      <c r="X573" s="192">
        <v>79.2</v>
      </c>
      <c r="Y573" s="169">
        <v>163</v>
      </c>
      <c r="Z573" s="168">
        <v>129</v>
      </c>
      <c r="AA573" s="192">
        <v>79.099999999999994</v>
      </c>
      <c r="AB573" s="169">
        <v>208</v>
      </c>
      <c r="AC573" s="168">
        <v>145</v>
      </c>
      <c r="AD573" s="192">
        <v>69.7</v>
      </c>
      <c r="AE573" s="169">
        <v>160</v>
      </c>
      <c r="AF573" s="168">
        <v>120</v>
      </c>
      <c r="AG573" s="192">
        <v>75</v>
      </c>
    </row>
    <row r="574" spans="1:33">
      <c r="A574" s="104"/>
      <c r="B574" s="441"/>
      <c r="C574" s="58" t="s">
        <v>87</v>
      </c>
      <c r="D574" s="169">
        <v>17</v>
      </c>
      <c r="E574" s="168">
        <v>12</v>
      </c>
      <c r="F574" s="192">
        <v>70.599999999999994</v>
      </c>
      <c r="G574" s="169">
        <v>16</v>
      </c>
      <c r="H574" s="168">
        <v>12</v>
      </c>
      <c r="I574" s="192">
        <v>75</v>
      </c>
      <c r="J574" s="169">
        <v>17</v>
      </c>
      <c r="K574" s="168">
        <v>15</v>
      </c>
      <c r="L574" s="192">
        <v>88.2</v>
      </c>
      <c r="M574" s="169">
        <v>13</v>
      </c>
      <c r="N574" s="168">
        <v>12</v>
      </c>
      <c r="O574" s="192">
        <v>92.3</v>
      </c>
      <c r="P574" s="169">
        <v>19</v>
      </c>
      <c r="Q574" s="168">
        <v>18</v>
      </c>
      <c r="R574" s="192">
        <v>94.7</v>
      </c>
      <c r="S574" s="169">
        <v>17</v>
      </c>
      <c r="T574" s="168">
        <v>17</v>
      </c>
      <c r="U574" s="192">
        <v>100</v>
      </c>
      <c r="V574" s="169">
        <v>20</v>
      </c>
      <c r="W574" s="168">
        <v>13</v>
      </c>
      <c r="X574" s="192">
        <v>65</v>
      </c>
      <c r="Y574" s="169">
        <v>17</v>
      </c>
      <c r="Z574" s="168">
        <v>10</v>
      </c>
      <c r="AA574" s="192">
        <v>58.8</v>
      </c>
      <c r="AB574" s="169">
        <v>15</v>
      </c>
      <c r="AC574" s="168">
        <v>11</v>
      </c>
      <c r="AD574" s="192">
        <v>73.3</v>
      </c>
      <c r="AE574" s="169">
        <v>14</v>
      </c>
      <c r="AF574" s="168">
        <v>11</v>
      </c>
      <c r="AG574" s="192">
        <v>78.599999999999994</v>
      </c>
    </row>
    <row r="575" spans="1:33" ht="31.5" customHeight="1">
      <c r="A575" s="104"/>
      <c r="B575" s="441"/>
      <c r="C575" s="58" t="s">
        <v>296</v>
      </c>
      <c r="D575" s="169">
        <v>0</v>
      </c>
      <c r="E575" s="168">
        <v>0</v>
      </c>
      <c r="F575" s="192">
        <v>0</v>
      </c>
      <c r="G575" s="169">
        <v>0</v>
      </c>
      <c r="H575" s="168">
        <v>0</v>
      </c>
      <c r="I575" s="192">
        <v>0</v>
      </c>
      <c r="J575" s="169">
        <v>0</v>
      </c>
      <c r="K575" s="168">
        <v>0</v>
      </c>
      <c r="L575" s="192">
        <v>0</v>
      </c>
      <c r="M575" s="169">
        <v>0</v>
      </c>
      <c r="N575" s="168">
        <v>0</v>
      </c>
      <c r="O575" s="192">
        <v>0</v>
      </c>
      <c r="P575" s="169">
        <v>1</v>
      </c>
      <c r="Q575" s="168">
        <v>1</v>
      </c>
      <c r="R575" s="192">
        <v>100</v>
      </c>
      <c r="S575" s="169">
        <v>1</v>
      </c>
      <c r="T575" s="168">
        <v>1</v>
      </c>
      <c r="U575" s="192">
        <v>100</v>
      </c>
      <c r="V575" s="169">
        <v>0</v>
      </c>
      <c r="W575" s="168">
        <v>0</v>
      </c>
      <c r="X575" s="192">
        <v>0</v>
      </c>
      <c r="Y575" s="169">
        <v>0</v>
      </c>
      <c r="Z575" s="168">
        <v>0</v>
      </c>
      <c r="AA575" s="192">
        <v>0</v>
      </c>
      <c r="AB575" s="169">
        <v>0</v>
      </c>
      <c r="AC575" s="168">
        <v>0</v>
      </c>
      <c r="AD575" s="192">
        <v>0</v>
      </c>
      <c r="AE575" s="169">
        <v>0</v>
      </c>
      <c r="AF575" s="168">
        <v>0</v>
      </c>
      <c r="AG575" s="192">
        <v>0</v>
      </c>
    </row>
    <row r="576" spans="1:33" ht="15" customHeight="1">
      <c r="A576" s="104"/>
      <c r="B576" s="441"/>
      <c r="C576" s="58" t="s">
        <v>36</v>
      </c>
      <c r="D576" s="169">
        <v>169</v>
      </c>
      <c r="E576" s="168">
        <v>123</v>
      </c>
      <c r="F576" s="192">
        <v>72.8</v>
      </c>
      <c r="G576" s="169">
        <v>134</v>
      </c>
      <c r="H576" s="168">
        <v>106</v>
      </c>
      <c r="I576" s="192">
        <v>79.099999999999994</v>
      </c>
      <c r="J576" s="169">
        <v>179</v>
      </c>
      <c r="K576" s="168">
        <v>140</v>
      </c>
      <c r="L576" s="192">
        <v>78.2</v>
      </c>
      <c r="M576" s="169">
        <v>149</v>
      </c>
      <c r="N576" s="168">
        <v>119</v>
      </c>
      <c r="O576" s="192">
        <v>79.900000000000006</v>
      </c>
      <c r="P576" s="169">
        <v>193</v>
      </c>
      <c r="Q576" s="168">
        <v>154</v>
      </c>
      <c r="R576" s="192">
        <v>79.8</v>
      </c>
      <c r="S576" s="169">
        <v>160</v>
      </c>
      <c r="T576" s="168">
        <v>132</v>
      </c>
      <c r="U576" s="192">
        <v>82.5</v>
      </c>
      <c r="V576" s="169">
        <v>217</v>
      </c>
      <c r="W576" s="168">
        <v>169</v>
      </c>
      <c r="X576" s="192">
        <v>77.900000000000006</v>
      </c>
      <c r="Y576" s="169">
        <v>176</v>
      </c>
      <c r="Z576" s="168">
        <v>136</v>
      </c>
      <c r="AA576" s="192">
        <v>77.3</v>
      </c>
      <c r="AB576" s="169">
        <v>223</v>
      </c>
      <c r="AC576" s="168">
        <v>156</v>
      </c>
      <c r="AD576" s="192">
        <v>70</v>
      </c>
      <c r="AE576" s="169">
        <v>169</v>
      </c>
      <c r="AF576" s="168">
        <v>127</v>
      </c>
      <c r="AG576" s="192">
        <v>75.099999999999994</v>
      </c>
    </row>
    <row r="577" spans="1:33" ht="15" customHeight="1">
      <c r="A577" s="446"/>
      <c r="B577" s="445" t="s">
        <v>36</v>
      </c>
      <c r="C577" s="440"/>
      <c r="D577" s="179">
        <v>184</v>
      </c>
      <c r="E577" s="178">
        <v>137</v>
      </c>
      <c r="F577" s="194">
        <v>74.5</v>
      </c>
      <c r="G577" s="179">
        <v>146</v>
      </c>
      <c r="H577" s="178">
        <v>117</v>
      </c>
      <c r="I577" s="194">
        <v>80.099999999999994</v>
      </c>
      <c r="J577" s="179">
        <v>202</v>
      </c>
      <c r="K577" s="178">
        <v>157</v>
      </c>
      <c r="L577" s="194">
        <v>77.7</v>
      </c>
      <c r="M577" s="179">
        <v>164</v>
      </c>
      <c r="N577" s="178">
        <v>132</v>
      </c>
      <c r="O577" s="194">
        <v>80.5</v>
      </c>
      <c r="P577" s="179">
        <v>222</v>
      </c>
      <c r="Q577" s="178">
        <v>172</v>
      </c>
      <c r="R577" s="194">
        <v>77.5</v>
      </c>
      <c r="S577" s="179">
        <v>180</v>
      </c>
      <c r="T577" s="178">
        <v>145</v>
      </c>
      <c r="U577" s="194">
        <v>80.599999999999994</v>
      </c>
      <c r="V577" s="179">
        <v>239</v>
      </c>
      <c r="W577" s="178">
        <v>183</v>
      </c>
      <c r="X577" s="194">
        <v>76.599999999999994</v>
      </c>
      <c r="Y577" s="179">
        <v>188</v>
      </c>
      <c r="Z577" s="178">
        <v>145</v>
      </c>
      <c r="AA577" s="194">
        <v>77.099999999999994</v>
      </c>
      <c r="AB577" s="179">
        <v>257</v>
      </c>
      <c r="AC577" s="178">
        <v>176</v>
      </c>
      <c r="AD577" s="194">
        <v>68.5</v>
      </c>
      <c r="AE577" s="179">
        <v>192</v>
      </c>
      <c r="AF577" s="178">
        <v>143</v>
      </c>
      <c r="AG577" s="194">
        <v>74.5</v>
      </c>
    </row>
    <row r="578" spans="1:33">
      <c r="A578" s="104" t="s">
        <v>17</v>
      </c>
      <c r="B578" s="441" t="s">
        <v>89</v>
      </c>
      <c r="C578" s="58" t="s">
        <v>90</v>
      </c>
      <c r="D578" s="169">
        <v>35</v>
      </c>
      <c r="E578" s="168">
        <v>23</v>
      </c>
      <c r="F578" s="192">
        <v>65.7</v>
      </c>
      <c r="G578" s="169">
        <v>31</v>
      </c>
      <c r="H578" s="168">
        <v>20</v>
      </c>
      <c r="I578" s="192">
        <v>64.5</v>
      </c>
      <c r="J578" s="169">
        <v>39</v>
      </c>
      <c r="K578" s="168">
        <v>19</v>
      </c>
      <c r="L578" s="192">
        <v>48.7</v>
      </c>
      <c r="M578" s="169">
        <v>33</v>
      </c>
      <c r="N578" s="168">
        <v>18</v>
      </c>
      <c r="O578" s="192">
        <v>54.5</v>
      </c>
      <c r="P578" s="169">
        <v>25</v>
      </c>
      <c r="Q578" s="168">
        <v>10</v>
      </c>
      <c r="R578" s="192">
        <v>40</v>
      </c>
      <c r="S578" s="169">
        <v>22</v>
      </c>
      <c r="T578" s="168">
        <v>9</v>
      </c>
      <c r="U578" s="192">
        <v>40.9</v>
      </c>
      <c r="V578" s="169">
        <v>26</v>
      </c>
      <c r="W578" s="168">
        <v>20</v>
      </c>
      <c r="X578" s="192">
        <v>76.900000000000006</v>
      </c>
      <c r="Y578" s="169">
        <v>25</v>
      </c>
      <c r="Z578" s="168">
        <v>19</v>
      </c>
      <c r="AA578" s="192">
        <v>76</v>
      </c>
      <c r="AB578" s="169">
        <v>21</v>
      </c>
      <c r="AC578" s="168">
        <v>14</v>
      </c>
      <c r="AD578" s="192">
        <v>66.7</v>
      </c>
      <c r="AE578" s="169">
        <v>20</v>
      </c>
      <c r="AF578" s="168">
        <v>13</v>
      </c>
      <c r="AG578" s="192">
        <v>65</v>
      </c>
    </row>
    <row r="579" spans="1:33">
      <c r="A579" s="104"/>
      <c r="B579" s="441"/>
      <c r="C579" s="58" t="s">
        <v>91</v>
      </c>
      <c r="D579" s="169">
        <v>194</v>
      </c>
      <c r="E579" s="168">
        <v>165</v>
      </c>
      <c r="F579" s="192">
        <v>85.1</v>
      </c>
      <c r="G579" s="169">
        <v>124</v>
      </c>
      <c r="H579" s="168">
        <v>104</v>
      </c>
      <c r="I579" s="192">
        <v>83.9</v>
      </c>
      <c r="J579" s="169">
        <v>195</v>
      </c>
      <c r="K579" s="168">
        <v>172</v>
      </c>
      <c r="L579" s="192">
        <v>88.2</v>
      </c>
      <c r="M579" s="169">
        <v>110</v>
      </c>
      <c r="N579" s="168">
        <v>95</v>
      </c>
      <c r="O579" s="192">
        <v>86.4</v>
      </c>
      <c r="P579" s="169">
        <v>179</v>
      </c>
      <c r="Q579" s="168">
        <v>94</v>
      </c>
      <c r="R579" s="192">
        <v>52.5</v>
      </c>
      <c r="S579" s="169">
        <v>72</v>
      </c>
      <c r="T579" s="168">
        <v>55</v>
      </c>
      <c r="U579" s="192">
        <v>76.400000000000006</v>
      </c>
      <c r="V579" s="169">
        <v>61</v>
      </c>
      <c r="W579" s="168">
        <v>46</v>
      </c>
      <c r="X579" s="192">
        <v>75.400000000000006</v>
      </c>
      <c r="Y579" s="169">
        <v>32</v>
      </c>
      <c r="Z579" s="168">
        <v>28</v>
      </c>
      <c r="AA579" s="192">
        <v>87.5</v>
      </c>
      <c r="AB579" s="169">
        <v>38</v>
      </c>
      <c r="AC579" s="168">
        <v>28</v>
      </c>
      <c r="AD579" s="192">
        <v>73.7</v>
      </c>
      <c r="AE579" s="169">
        <v>33</v>
      </c>
      <c r="AF579" s="168">
        <v>25</v>
      </c>
      <c r="AG579" s="192">
        <v>75.8</v>
      </c>
    </row>
    <row r="580" spans="1:33">
      <c r="A580" s="104"/>
      <c r="B580" s="441"/>
      <c r="C580" s="58" t="s">
        <v>297</v>
      </c>
      <c r="D580" s="169">
        <v>1084</v>
      </c>
      <c r="E580" s="168">
        <v>808</v>
      </c>
      <c r="F580" s="192">
        <v>74.5</v>
      </c>
      <c r="G580" s="169">
        <v>753</v>
      </c>
      <c r="H580" s="168">
        <v>582</v>
      </c>
      <c r="I580" s="192">
        <v>77.3</v>
      </c>
      <c r="J580" s="169">
        <v>980</v>
      </c>
      <c r="K580" s="168">
        <v>739</v>
      </c>
      <c r="L580" s="192">
        <v>75.400000000000006</v>
      </c>
      <c r="M580" s="169">
        <v>686</v>
      </c>
      <c r="N580" s="168">
        <v>540</v>
      </c>
      <c r="O580" s="192">
        <v>78.7</v>
      </c>
      <c r="P580" s="169">
        <v>885</v>
      </c>
      <c r="Q580" s="168">
        <v>614</v>
      </c>
      <c r="R580" s="192">
        <v>69.400000000000006</v>
      </c>
      <c r="S580" s="169">
        <v>591</v>
      </c>
      <c r="T580" s="168">
        <v>436</v>
      </c>
      <c r="U580" s="192">
        <v>73.8</v>
      </c>
      <c r="V580" s="169">
        <v>1029</v>
      </c>
      <c r="W580" s="168">
        <v>686</v>
      </c>
      <c r="X580" s="192">
        <v>66.7</v>
      </c>
      <c r="Y580" s="169">
        <v>653</v>
      </c>
      <c r="Z580" s="168">
        <v>484</v>
      </c>
      <c r="AA580" s="192">
        <v>74.099999999999994</v>
      </c>
      <c r="AB580" s="169">
        <v>884</v>
      </c>
      <c r="AC580" s="168">
        <v>584</v>
      </c>
      <c r="AD580" s="192">
        <v>66.099999999999994</v>
      </c>
      <c r="AE580" s="169">
        <v>591</v>
      </c>
      <c r="AF580" s="168">
        <v>430</v>
      </c>
      <c r="AG580" s="192">
        <v>72.8</v>
      </c>
    </row>
    <row r="581" spans="1:33">
      <c r="A581" s="104"/>
      <c r="B581" s="443"/>
      <c r="C581" s="444" t="s">
        <v>36</v>
      </c>
      <c r="D581" s="170">
        <v>1313</v>
      </c>
      <c r="E581" s="171">
        <v>996</v>
      </c>
      <c r="F581" s="193">
        <v>75.900000000000006</v>
      </c>
      <c r="G581" s="170">
        <v>870</v>
      </c>
      <c r="H581" s="171">
        <v>679</v>
      </c>
      <c r="I581" s="193">
        <v>78</v>
      </c>
      <c r="J581" s="170">
        <v>1214</v>
      </c>
      <c r="K581" s="171">
        <v>930</v>
      </c>
      <c r="L581" s="193">
        <v>76.599999999999994</v>
      </c>
      <c r="M581" s="170">
        <v>800</v>
      </c>
      <c r="N581" s="171">
        <v>634</v>
      </c>
      <c r="O581" s="193">
        <v>79.3</v>
      </c>
      <c r="P581" s="170">
        <v>1089</v>
      </c>
      <c r="Q581" s="171">
        <v>718</v>
      </c>
      <c r="R581" s="193">
        <v>65.900000000000006</v>
      </c>
      <c r="S581" s="170">
        <v>659</v>
      </c>
      <c r="T581" s="171">
        <v>490</v>
      </c>
      <c r="U581" s="193">
        <v>74.400000000000006</v>
      </c>
      <c r="V581" s="170">
        <v>1116</v>
      </c>
      <c r="W581" s="171">
        <v>752</v>
      </c>
      <c r="X581" s="193">
        <v>67.400000000000006</v>
      </c>
      <c r="Y581" s="170">
        <v>690</v>
      </c>
      <c r="Z581" s="171">
        <v>520</v>
      </c>
      <c r="AA581" s="193">
        <v>75.400000000000006</v>
      </c>
      <c r="AB581" s="170">
        <v>943</v>
      </c>
      <c r="AC581" s="171">
        <v>626</v>
      </c>
      <c r="AD581" s="193">
        <v>66.400000000000006</v>
      </c>
      <c r="AE581" s="170">
        <v>629</v>
      </c>
      <c r="AF581" s="171">
        <v>456</v>
      </c>
      <c r="AG581" s="193">
        <v>72.5</v>
      </c>
    </row>
    <row r="582" spans="1:33">
      <c r="A582" s="104"/>
      <c r="B582" s="441" t="s">
        <v>92</v>
      </c>
      <c r="C582" s="58" t="s">
        <v>298</v>
      </c>
      <c r="D582" s="169">
        <v>2</v>
      </c>
      <c r="E582" s="168">
        <v>2</v>
      </c>
      <c r="F582" s="192">
        <v>100</v>
      </c>
      <c r="G582" s="169">
        <v>2</v>
      </c>
      <c r="H582" s="168">
        <v>2</v>
      </c>
      <c r="I582" s="192">
        <v>100</v>
      </c>
      <c r="J582" s="169">
        <v>1</v>
      </c>
      <c r="K582" s="168">
        <v>1</v>
      </c>
      <c r="L582" s="192">
        <v>100</v>
      </c>
      <c r="M582" s="169">
        <v>1</v>
      </c>
      <c r="N582" s="168">
        <v>1</v>
      </c>
      <c r="O582" s="192">
        <v>100</v>
      </c>
      <c r="P582" s="169">
        <v>1</v>
      </c>
      <c r="Q582" s="168">
        <v>1</v>
      </c>
      <c r="R582" s="192">
        <v>100</v>
      </c>
      <c r="S582" s="169">
        <v>1</v>
      </c>
      <c r="T582" s="168">
        <v>1</v>
      </c>
      <c r="U582" s="192">
        <v>100</v>
      </c>
      <c r="V582" s="169">
        <v>1</v>
      </c>
      <c r="W582" s="168">
        <v>1</v>
      </c>
      <c r="X582" s="192">
        <v>100</v>
      </c>
      <c r="Y582" s="169">
        <v>1</v>
      </c>
      <c r="Z582" s="168">
        <v>1</v>
      </c>
      <c r="AA582" s="192">
        <v>100</v>
      </c>
      <c r="AB582" s="169">
        <v>0</v>
      </c>
      <c r="AC582" s="168">
        <v>0</v>
      </c>
      <c r="AD582" s="192">
        <v>0</v>
      </c>
      <c r="AE582" s="169">
        <v>0</v>
      </c>
      <c r="AF582" s="168">
        <v>0</v>
      </c>
      <c r="AG582" s="192">
        <v>0</v>
      </c>
    </row>
    <row r="583" spans="1:33">
      <c r="A583" s="446"/>
      <c r="B583" s="445" t="s">
        <v>36</v>
      </c>
      <c r="C583" s="440"/>
      <c r="D583" s="179">
        <v>1315</v>
      </c>
      <c r="E583" s="178">
        <v>998</v>
      </c>
      <c r="F583" s="194">
        <v>75.900000000000006</v>
      </c>
      <c r="G583" s="179">
        <v>871</v>
      </c>
      <c r="H583" s="178">
        <v>680</v>
      </c>
      <c r="I583" s="194">
        <v>78.099999999999994</v>
      </c>
      <c r="J583" s="179">
        <v>1215</v>
      </c>
      <c r="K583" s="178">
        <v>931</v>
      </c>
      <c r="L583" s="194">
        <v>76.599999999999994</v>
      </c>
      <c r="M583" s="179">
        <v>800</v>
      </c>
      <c r="N583" s="178">
        <v>634</v>
      </c>
      <c r="O583" s="194">
        <v>79.3</v>
      </c>
      <c r="P583" s="179">
        <v>1090</v>
      </c>
      <c r="Q583" s="178">
        <v>719</v>
      </c>
      <c r="R583" s="194">
        <v>66</v>
      </c>
      <c r="S583" s="179">
        <v>660</v>
      </c>
      <c r="T583" s="178">
        <v>491</v>
      </c>
      <c r="U583" s="194">
        <v>74.400000000000006</v>
      </c>
      <c r="V583" s="179">
        <v>1117</v>
      </c>
      <c r="W583" s="178">
        <v>753</v>
      </c>
      <c r="X583" s="194">
        <v>67.400000000000006</v>
      </c>
      <c r="Y583" s="179">
        <v>691</v>
      </c>
      <c r="Z583" s="178">
        <v>521</v>
      </c>
      <c r="AA583" s="194">
        <v>75.400000000000006</v>
      </c>
      <c r="AB583" s="179">
        <v>943</v>
      </c>
      <c r="AC583" s="178">
        <v>626</v>
      </c>
      <c r="AD583" s="194">
        <v>66.400000000000006</v>
      </c>
      <c r="AE583" s="179">
        <v>629</v>
      </c>
      <c r="AF583" s="178">
        <v>456</v>
      </c>
      <c r="AG583" s="194">
        <v>72.5</v>
      </c>
    </row>
    <row r="584" spans="1:33">
      <c r="A584" s="104" t="s">
        <v>18</v>
      </c>
      <c r="B584" s="441" t="s">
        <v>97</v>
      </c>
      <c r="C584" s="58" t="s">
        <v>98</v>
      </c>
      <c r="D584" s="169">
        <v>609</v>
      </c>
      <c r="E584" s="168">
        <v>489</v>
      </c>
      <c r="F584" s="192">
        <v>80.3</v>
      </c>
      <c r="G584" s="169">
        <v>380</v>
      </c>
      <c r="H584" s="168">
        <v>308</v>
      </c>
      <c r="I584" s="192">
        <v>81.099999999999994</v>
      </c>
      <c r="J584" s="169">
        <v>603</v>
      </c>
      <c r="K584" s="168">
        <v>492</v>
      </c>
      <c r="L584" s="192">
        <v>81.599999999999994</v>
      </c>
      <c r="M584" s="169">
        <v>382</v>
      </c>
      <c r="N584" s="168">
        <v>316</v>
      </c>
      <c r="O584" s="192">
        <v>82.7</v>
      </c>
      <c r="P584" s="169">
        <v>488</v>
      </c>
      <c r="Q584" s="168">
        <v>387</v>
      </c>
      <c r="R584" s="192">
        <v>79.3</v>
      </c>
      <c r="S584" s="169">
        <v>291</v>
      </c>
      <c r="T584" s="168">
        <v>242</v>
      </c>
      <c r="U584" s="192">
        <v>83.2</v>
      </c>
      <c r="V584" s="169">
        <v>538</v>
      </c>
      <c r="W584" s="168">
        <v>418</v>
      </c>
      <c r="X584" s="192">
        <v>77.7</v>
      </c>
      <c r="Y584" s="169">
        <v>288</v>
      </c>
      <c r="Z584" s="168">
        <v>224</v>
      </c>
      <c r="AA584" s="192">
        <v>77.8</v>
      </c>
      <c r="AB584" s="169">
        <v>443</v>
      </c>
      <c r="AC584" s="168">
        <v>318</v>
      </c>
      <c r="AD584" s="192">
        <v>71.8</v>
      </c>
      <c r="AE584" s="169">
        <v>264</v>
      </c>
      <c r="AF584" s="168">
        <v>191</v>
      </c>
      <c r="AG584" s="192">
        <v>72.3</v>
      </c>
    </row>
    <row r="585" spans="1:33">
      <c r="A585" s="104"/>
      <c r="B585" s="441"/>
      <c r="C585" s="58" t="s">
        <v>99</v>
      </c>
      <c r="D585" s="169">
        <v>179</v>
      </c>
      <c r="E585" s="168">
        <v>102</v>
      </c>
      <c r="F585" s="192">
        <v>57</v>
      </c>
      <c r="G585" s="169">
        <v>151</v>
      </c>
      <c r="H585" s="168">
        <v>91</v>
      </c>
      <c r="I585" s="192">
        <v>60.3</v>
      </c>
      <c r="J585" s="169">
        <v>205</v>
      </c>
      <c r="K585" s="168">
        <v>91</v>
      </c>
      <c r="L585" s="192">
        <v>44.4</v>
      </c>
      <c r="M585" s="169">
        <v>176</v>
      </c>
      <c r="N585" s="168">
        <v>80</v>
      </c>
      <c r="O585" s="192">
        <v>45.5</v>
      </c>
      <c r="P585" s="169">
        <v>187</v>
      </c>
      <c r="Q585" s="168">
        <v>100</v>
      </c>
      <c r="R585" s="192">
        <v>53.5</v>
      </c>
      <c r="S585" s="169">
        <v>159</v>
      </c>
      <c r="T585" s="168">
        <v>89</v>
      </c>
      <c r="U585" s="192">
        <v>56</v>
      </c>
      <c r="V585" s="169">
        <v>229</v>
      </c>
      <c r="W585" s="168">
        <v>98</v>
      </c>
      <c r="X585" s="192">
        <v>42.8</v>
      </c>
      <c r="Y585" s="169">
        <v>188</v>
      </c>
      <c r="Z585" s="168">
        <v>88</v>
      </c>
      <c r="AA585" s="192">
        <v>46.8</v>
      </c>
      <c r="AB585" s="169">
        <v>242</v>
      </c>
      <c r="AC585" s="168">
        <v>111</v>
      </c>
      <c r="AD585" s="192">
        <v>45.9</v>
      </c>
      <c r="AE585" s="169">
        <v>182</v>
      </c>
      <c r="AF585" s="168">
        <v>95</v>
      </c>
      <c r="AG585" s="192">
        <v>52.2</v>
      </c>
    </row>
    <row r="586" spans="1:33">
      <c r="A586" s="104"/>
      <c r="B586" s="441"/>
      <c r="C586" s="58" t="s">
        <v>100</v>
      </c>
      <c r="D586" s="169">
        <v>265</v>
      </c>
      <c r="E586" s="168">
        <v>161</v>
      </c>
      <c r="F586" s="192">
        <v>60.8</v>
      </c>
      <c r="G586" s="169">
        <v>237</v>
      </c>
      <c r="H586" s="168">
        <v>154</v>
      </c>
      <c r="I586" s="192">
        <v>65</v>
      </c>
      <c r="J586" s="169">
        <v>228</v>
      </c>
      <c r="K586" s="168">
        <v>140</v>
      </c>
      <c r="L586" s="192">
        <v>61.4</v>
      </c>
      <c r="M586" s="169">
        <v>204</v>
      </c>
      <c r="N586" s="168">
        <v>132</v>
      </c>
      <c r="O586" s="192">
        <v>64.7</v>
      </c>
      <c r="P586" s="169">
        <v>250</v>
      </c>
      <c r="Q586" s="168">
        <v>168</v>
      </c>
      <c r="R586" s="192">
        <v>67.2</v>
      </c>
      <c r="S586" s="169">
        <v>209</v>
      </c>
      <c r="T586" s="168">
        <v>148</v>
      </c>
      <c r="U586" s="192">
        <v>70.8</v>
      </c>
      <c r="V586" s="169">
        <v>248</v>
      </c>
      <c r="W586" s="168">
        <v>160</v>
      </c>
      <c r="X586" s="192">
        <v>64.5</v>
      </c>
      <c r="Y586" s="169">
        <v>217</v>
      </c>
      <c r="Z586" s="168">
        <v>145</v>
      </c>
      <c r="AA586" s="192">
        <v>66.8</v>
      </c>
      <c r="AB586" s="169">
        <v>227</v>
      </c>
      <c r="AC586" s="168">
        <v>134</v>
      </c>
      <c r="AD586" s="192">
        <v>59</v>
      </c>
      <c r="AE586" s="169">
        <v>208</v>
      </c>
      <c r="AF586" s="168">
        <v>128</v>
      </c>
      <c r="AG586" s="192">
        <v>61.5</v>
      </c>
    </row>
    <row r="587" spans="1:33">
      <c r="A587" s="104"/>
      <c r="B587" s="441"/>
      <c r="C587" s="58" t="s">
        <v>299</v>
      </c>
      <c r="D587" s="169">
        <v>1</v>
      </c>
      <c r="E587" s="168">
        <v>1</v>
      </c>
      <c r="F587" s="192">
        <v>100</v>
      </c>
      <c r="G587" s="169">
        <v>1</v>
      </c>
      <c r="H587" s="168">
        <v>1</v>
      </c>
      <c r="I587" s="192">
        <v>100</v>
      </c>
      <c r="J587" s="169">
        <v>0</v>
      </c>
      <c r="K587" s="168">
        <v>0</v>
      </c>
      <c r="L587" s="192">
        <v>0</v>
      </c>
      <c r="M587" s="169">
        <v>0</v>
      </c>
      <c r="N587" s="168">
        <v>0</v>
      </c>
      <c r="O587" s="192">
        <v>0</v>
      </c>
      <c r="P587" s="169">
        <v>0</v>
      </c>
      <c r="Q587" s="168">
        <v>0</v>
      </c>
      <c r="R587" s="192">
        <v>0</v>
      </c>
      <c r="S587" s="169">
        <v>0</v>
      </c>
      <c r="T587" s="168">
        <v>0</v>
      </c>
      <c r="U587" s="192">
        <v>0</v>
      </c>
      <c r="V587" s="169">
        <v>0</v>
      </c>
      <c r="W587" s="168">
        <v>0</v>
      </c>
      <c r="X587" s="192">
        <v>0</v>
      </c>
      <c r="Y587" s="169">
        <v>0</v>
      </c>
      <c r="Z587" s="168">
        <v>0</v>
      </c>
      <c r="AA587" s="192">
        <v>0</v>
      </c>
      <c r="AB587" s="169">
        <v>0</v>
      </c>
      <c r="AC587" s="168">
        <v>0</v>
      </c>
      <c r="AD587" s="192">
        <v>0</v>
      </c>
      <c r="AE587" s="169">
        <v>0</v>
      </c>
      <c r="AF587" s="168">
        <v>0</v>
      </c>
      <c r="AG587" s="192">
        <v>0</v>
      </c>
    </row>
    <row r="588" spans="1:33">
      <c r="A588" s="104"/>
      <c r="B588" s="443"/>
      <c r="C588" s="444" t="s">
        <v>36</v>
      </c>
      <c r="D588" s="170">
        <v>1054</v>
      </c>
      <c r="E588" s="171">
        <v>753</v>
      </c>
      <c r="F588" s="193">
        <v>71.400000000000006</v>
      </c>
      <c r="G588" s="170">
        <v>694</v>
      </c>
      <c r="H588" s="171">
        <v>510</v>
      </c>
      <c r="I588" s="193">
        <v>73.5</v>
      </c>
      <c r="J588" s="170">
        <v>1036</v>
      </c>
      <c r="K588" s="171">
        <v>723</v>
      </c>
      <c r="L588" s="193">
        <v>69.8</v>
      </c>
      <c r="M588" s="170">
        <v>685</v>
      </c>
      <c r="N588" s="171">
        <v>488</v>
      </c>
      <c r="O588" s="193">
        <v>71.2</v>
      </c>
      <c r="P588" s="170">
        <v>925</v>
      </c>
      <c r="Q588" s="171">
        <v>655</v>
      </c>
      <c r="R588" s="193">
        <v>70.8</v>
      </c>
      <c r="S588" s="170">
        <v>580</v>
      </c>
      <c r="T588" s="171">
        <v>438</v>
      </c>
      <c r="U588" s="193">
        <v>75.5</v>
      </c>
      <c r="V588" s="170">
        <v>1015</v>
      </c>
      <c r="W588" s="171">
        <v>676</v>
      </c>
      <c r="X588" s="193">
        <v>66.599999999999994</v>
      </c>
      <c r="Y588" s="170">
        <v>624</v>
      </c>
      <c r="Z588" s="171">
        <v>430</v>
      </c>
      <c r="AA588" s="193">
        <v>68.900000000000006</v>
      </c>
      <c r="AB588" s="170">
        <v>912</v>
      </c>
      <c r="AC588" s="171">
        <v>563</v>
      </c>
      <c r="AD588" s="193">
        <v>61.7</v>
      </c>
      <c r="AE588" s="170">
        <v>596</v>
      </c>
      <c r="AF588" s="171">
        <v>386</v>
      </c>
      <c r="AG588" s="193">
        <v>64.8</v>
      </c>
    </row>
    <row r="589" spans="1:33">
      <c r="A589" s="104"/>
      <c r="B589" s="441" t="s">
        <v>101</v>
      </c>
      <c r="C589" s="58" t="s">
        <v>102</v>
      </c>
      <c r="D589" s="169">
        <v>0</v>
      </c>
      <c r="E589" s="168">
        <v>0</v>
      </c>
      <c r="F589" s="192">
        <v>0</v>
      </c>
      <c r="G589" s="169">
        <v>0</v>
      </c>
      <c r="H589" s="168">
        <v>0</v>
      </c>
      <c r="I589" s="192">
        <v>0</v>
      </c>
      <c r="J589" s="169">
        <v>5</v>
      </c>
      <c r="K589" s="168">
        <v>5</v>
      </c>
      <c r="L589" s="192">
        <v>100</v>
      </c>
      <c r="M589" s="169">
        <v>3</v>
      </c>
      <c r="N589" s="168">
        <v>3</v>
      </c>
      <c r="O589" s="192">
        <v>100</v>
      </c>
      <c r="P589" s="169">
        <v>0</v>
      </c>
      <c r="Q589" s="168">
        <v>0</v>
      </c>
      <c r="R589" s="192">
        <v>0</v>
      </c>
      <c r="S589" s="169">
        <v>0</v>
      </c>
      <c r="T589" s="168">
        <v>0</v>
      </c>
      <c r="U589" s="192">
        <v>0</v>
      </c>
      <c r="V589" s="169">
        <v>0</v>
      </c>
      <c r="W589" s="168">
        <v>0</v>
      </c>
      <c r="X589" s="192">
        <v>0</v>
      </c>
      <c r="Y589" s="169">
        <v>0</v>
      </c>
      <c r="Z589" s="168">
        <v>0</v>
      </c>
      <c r="AA589" s="192">
        <v>0</v>
      </c>
      <c r="AB589" s="169">
        <v>0</v>
      </c>
      <c r="AC589" s="168">
        <v>0</v>
      </c>
      <c r="AD589" s="192">
        <v>0</v>
      </c>
      <c r="AE589" s="169">
        <v>0</v>
      </c>
      <c r="AF589" s="168">
        <v>0</v>
      </c>
      <c r="AG589" s="192">
        <v>0</v>
      </c>
    </row>
    <row r="590" spans="1:33">
      <c r="A590" s="104"/>
      <c r="B590" s="441"/>
      <c r="C590" s="58" t="s">
        <v>103</v>
      </c>
      <c r="D590" s="169">
        <v>4</v>
      </c>
      <c r="E590" s="168">
        <v>3</v>
      </c>
      <c r="F590" s="192">
        <v>75</v>
      </c>
      <c r="G590" s="169">
        <v>4</v>
      </c>
      <c r="H590" s="168">
        <v>3</v>
      </c>
      <c r="I590" s="192">
        <v>75</v>
      </c>
      <c r="J590" s="169">
        <v>5</v>
      </c>
      <c r="K590" s="168">
        <v>4</v>
      </c>
      <c r="L590" s="192">
        <v>80</v>
      </c>
      <c r="M590" s="169">
        <v>5</v>
      </c>
      <c r="N590" s="168">
        <v>4</v>
      </c>
      <c r="O590" s="192">
        <v>80</v>
      </c>
      <c r="P590" s="169">
        <v>4</v>
      </c>
      <c r="Q590" s="168">
        <v>3</v>
      </c>
      <c r="R590" s="192">
        <v>75</v>
      </c>
      <c r="S590" s="169">
        <v>4</v>
      </c>
      <c r="T590" s="168">
        <v>3</v>
      </c>
      <c r="U590" s="192">
        <v>75</v>
      </c>
      <c r="V590" s="169">
        <v>4</v>
      </c>
      <c r="W590" s="168">
        <v>2</v>
      </c>
      <c r="X590" s="192">
        <v>50</v>
      </c>
      <c r="Y590" s="169">
        <v>4</v>
      </c>
      <c r="Z590" s="168">
        <v>2</v>
      </c>
      <c r="AA590" s="192">
        <v>50</v>
      </c>
      <c r="AB590" s="169">
        <v>3</v>
      </c>
      <c r="AC590" s="168">
        <v>2</v>
      </c>
      <c r="AD590" s="192">
        <v>66.7</v>
      </c>
      <c r="AE590" s="169">
        <v>3</v>
      </c>
      <c r="AF590" s="168">
        <v>2</v>
      </c>
      <c r="AG590" s="192">
        <v>66.7</v>
      </c>
    </row>
    <row r="591" spans="1:33">
      <c r="A591" s="104"/>
      <c r="B591" s="441"/>
      <c r="C591" s="58" t="s">
        <v>106</v>
      </c>
      <c r="D591" s="169">
        <v>3</v>
      </c>
      <c r="E591" s="168">
        <v>2</v>
      </c>
      <c r="F591" s="192">
        <v>66.7</v>
      </c>
      <c r="G591" s="169">
        <v>3</v>
      </c>
      <c r="H591" s="168">
        <v>2</v>
      </c>
      <c r="I591" s="192">
        <v>66.7</v>
      </c>
      <c r="J591" s="169">
        <v>2</v>
      </c>
      <c r="K591" s="168">
        <v>0</v>
      </c>
      <c r="L591" s="192">
        <v>0</v>
      </c>
      <c r="M591" s="169">
        <v>2</v>
      </c>
      <c r="N591" s="168">
        <v>0</v>
      </c>
      <c r="O591" s="192">
        <v>0</v>
      </c>
      <c r="P591" s="169">
        <v>3</v>
      </c>
      <c r="Q591" s="168">
        <v>2</v>
      </c>
      <c r="R591" s="192">
        <v>66.7</v>
      </c>
      <c r="S591" s="169">
        <v>3</v>
      </c>
      <c r="T591" s="168">
        <v>2</v>
      </c>
      <c r="U591" s="192">
        <v>66.7</v>
      </c>
      <c r="V591" s="169">
        <v>1</v>
      </c>
      <c r="W591" s="168">
        <v>0</v>
      </c>
      <c r="X591" s="192">
        <v>0</v>
      </c>
      <c r="Y591" s="169">
        <v>1</v>
      </c>
      <c r="Z591" s="168">
        <v>0</v>
      </c>
      <c r="AA591" s="192">
        <v>0</v>
      </c>
      <c r="AB591" s="169">
        <v>0</v>
      </c>
      <c r="AC591" s="168">
        <v>0</v>
      </c>
      <c r="AD591" s="192">
        <v>0</v>
      </c>
      <c r="AE591" s="169">
        <v>0</v>
      </c>
      <c r="AF591" s="168">
        <v>0</v>
      </c>
      <c r="AG591" s="192">
        <v>0</v>
      </c>
    </row>
    <row r="592" spans="1:33" ht="26.25">
      <c r="A592" s="104"/>
      <c r="B592" s="441"/>
      <c r="C592" s="58" t="s">
        <v>107</v>
      </c>
      <c r="D592" s="169">
        <v>0</v>
      </c>
      <c r="E592" s="168">
        <v>0</v>
      </c>
      <c r="F592" s="192">
        <v>0</v>
      </c>
      <c r="G592" s="169">
        <v>0</v>
      </c>
      <c r="H592" s="168">
        <v>0</v>
      </c>
      <c r="I592" s="192">
        <v>0</v>
      </c>
      <c r="J592" s="169">
        <v>1</v>
      </c>
      <c r="K592" s="168">
        <v>1</v>
      </c>
      <c r="L592" s="192">
        <v>100</v>
      </c>
      <c r="M592" s="169">
        <v>1</v>
      </c>
      <c r="N592" s="168">
        <v>1</v>
      </c>
      <c r="O592" s="192">
        <v>100</v>
      </c>
      <c r="P592" s="169">
        <v>1</v>
      </c>
      <c r="Q592" s="168">
        <v>1</v>
      </c>
      <c r="R592" s="192">
        <v>100</v>
      </c>
      <c r="S592" s="169">
        <v>1</v>
      </c>
      <c r="T592" s="168">
        <v>1</v>
      </c>
      <c r="U592" s="192">
        <v>100</v>
      </c>
      <c r="V592" s="169">
        <v>0</v>
      </c>
      <c r="W592" s="168">
        <v>0</v>
      </c>
      <c r="X592" s="192">
        <v>0</v>
      </c>
      <c r="Y592" s="169">
        <v>0</v>
      </c>
      <c r="Z592" s="168">
        <v>0</v>
      </c>
      <c r="AA592" s="192">
        <v>0</v>
      </c>
      <c r="AB592" s="169">
        <v>0</v>
      </c>
      <c r="AC592" s="168">
        <v>0</v>
      </c>
      <c r="AD592" s="192">
        <v>0</v>
      </c>
      <c r="AE592" s="169">
        <v>0</v>
      </c>
      <c r="AF592" s="168">
        <v>0</v>
      </c>
      <c r="AG592" s="192">
        <v>0</v>
      </c>
    </row>
    <row r="593" spans="1:33">
      <c r="A593" s="104"/>
      <c r="B593" s="441"/>
      <c r="C593" s="58" t="s">
        <v>300</v>
      </c>
      <c r="D593" s="169">
        <v>1</v>
      </c>
      <c r="E593" s="168">
        <v>1</v>
      </c>
      <c r="F593" s="192">
        <v>100</v>
      </c>
      <c r="G593" s="169">
        <v>1</v>
      </c>
      <c r="H593" s="168">
        <v>1</v>
      </c>
      <c r="I593" s="192">
        <v>100</v>
      </c>
      <c r="J593" s="169">
        <v>0</v>
      </c>
      <c r="K593" s="168">
        <v>0</v>
      </c>
      <c r="L593" s="192">
        <v>0</v>
      </c>
      <c r="M593" s="169">
        <v>0</v>
      </c>
      <c r="N593" s="168">
        <v>0</v>
      </c>
      <c r="O593" s="192">
        <v>0</v>
      </c>
      <c r="P593" s="169">
        <v>0</v>
      </c>
      <c r="Q593" s="168">
        <v>0</v>
      </c>
      <c r="R593" s="192">
        <v>0</v>
      </c>
      <c r="S593" s="169">
        <v>0</v>
      </c>
      <c r="T593" s="168">
        <v>0</v>
      </c>
      <c r="U593" s="192">
        <v>0</v>
      </c>
      <c r="V593" s="169">
        <v>1</v>
      </c>
      <c r="W593" s="168">
        <v>1</v>
      </c>
      <c r="X593" s="192">
        <v>100</v>
      </c>
      <c r="Y593" s="169">
        <v>1</v>
      </c>
      <c r="Z593" s="168">
        <v>1</v>
      </c>
      <c r="AA593" s="192">
        <v>100</v>
      </c>
      <c r="AB593" s="169">
        <v>0</v>
      </c>
      <c r="AC593" s="168">
        <v>0</v>
      </c>
      <c r="AD593" s="192">
        <v>0</v>
      </c>
      <c r="AE593" s="169">
        <v>0</v>
      </c>
      <c r="AF593" s="168">
        <v>0</v>
      </c>
      <c r="AG593" s="192">
        <v>0</v>
      </c>
    </row>
    <row r="594" spans="1:33">
      <c r="A594" s="104"/>
      <c r="B594" s="443"/>
      <c r="C594" s="444" t="s">
        <v>36</v>
      </c>
      <c r="D594" s="170">
        <v>8</v>
      </c>
      <c r="E594" s="171">
        <v>6</v>
      </c>
      <c r="F594" s="193">
        <v>75</v>
      </c>
      <c r="G594" s="170">
        <v>8</v>
      </c>
      <c r="H594" s="171">
        <v>6</v>
      </c>
      <c r="I594" s="193">
        <v>75</v>
      </c>
      <c r="J594" s="170">
        <v>13</v>
      </c>
      <c r="K594" s="171">
        <v>10</v>
      </c>
      <c r="L594" s="193">
        <v>76.900000000000006</v>
      </c>
      <c r="M594" s="170">
        <v>9</v>
      </c>
      <c r="N594" s="171">
        <v>6</v>
      </c>
      <c r="O594" s="193">
        <v>66.7</v>
      </c>
      <c r="P594" s="170">
        <v>8</v>
      </c>
      <c r="Q594" s="171">
        <v>6</v>
      </c>
      <c r="R594" s="193">
        <v>75</v>
      </c>
      <c r="S594" s="170">
        <v>8</v>
      </c>
      <c r="T594" s="171">
        <v>6</v>
      </c>
      <c r="U594" s="193">
        <v>75</v>
      </c>
      <c r="V594" s="170">
        <v>6</v>
      </c>
      <c r="W594" s="171">
        <v>3</v>
      </c>
      <c r="X594" s="193">
        <v>50</v>
      </c>
      <c r="Y594" s="170">
        <v>5</v>
      </c>
      <c r="Z594" s="171">
        <v>3</v>
      </c>
      <c r="AA594" s="193">
        <v>60</v>
      </c>
      <c r="AB594" s="170">
        <v>3</v>
      </c>
      <c r="AC594" s="171">
        <v>2</v>
      </c>
      <c r="AD594" s="193">
        <v>66.7</v>
      </c>
      <c r="AE594" s="170">
        <v>3</v>
      </c>
      <c r="AF594" s="171">
        <v>2</v>
      </c>
      <c r="AG594" s="193">
        <v>66.7</v>
      </c>
    </row>
    <row r="595" spans="1:33">
      <c r="A595" s="104"/>
      <c r="B595" s="441" t="s">
        <v>108</v>
      </c>
      <c r="C595" s="58" t="s">
        <v>109</v>
      </c>
      <c r="D595" s="169">
        <v>84</v>
      </c>
      <c r="E595" s="168">
        <v>76</v>
      </c>
      <c r="F595" s="192">
        <v>90.5</v>
      </c>
      <c r="G595" s="169">
        <v>81</v>
      </c>
      <c r="H595" s="168">
        <v>73</v>
      </c>
      <c r="I595" s="192">
        <v>90.1</v>
      </c>
      <c r="J595" s="169">
        <v>63</v>
      </c>
      <c r="K595" s="168">
        <v>54</v>
      </c>
      <c r="L595" s="192">
        <v>85.7</v>
      </c>
      <c r="M595" s="169">
        <v>62</v>
      </c>
      <c r="N595" s="168">
        <v>53</v>
      </c>
      <c r="O595" s="192">
        <v>85.5</v>
      </c>
      <c r="P595" s="169">
        <v>31</v>
      </c>
      <c r="Q595" s="168">
        <v>22</v>
      </c>
      <c r="R595" s="192">
        <v>71</v>
      </c>
      <c r="S595" s="169">
        <v>30</v>
      </c>
      <c r="T595" s="168">
        <v>22</v>
      </c>
      <c r="U595" s="192">
        <v>73.3</v>
      </c>
      <c r="V595" s="169">
        <v>31</v>
      </c>
      <c r="W595" s="168">
        <v>21</v>
      </c>
      <c r="X595" s="192">
        <v>67.7</v>
      </c>
      <c r="Y595" s="169">
        <v>30</v>
      </c>
      <c r="Z595" s="168">
        <v>20</v>
      </c>
      <c r="AA595" s="192">
        <v>66.7</v>
      </c>
      <c r="AB595" s="169">
        <v>22</v>
      </c>
      <c r="AC595" s="168">
        <v>17</v>
      </c>
      <c r="AD595" s="192">
        <v>77.3</v>
      </c>
      <c r="AE595" s="169">
        <v>20</v>
      </c>
      <c r="AF595" s="168">
        <v>15</v>
      </c>
      <c r="AG595" s="192">
        <v>75</v>
      </c>
    </row>
    <row r="596" spans="1:33">
      <c r="A596" s="104"/>
      <c r="B596" s="441"/>
      <c r="C596" s="58" t="s">
        <v>110</v>
      </c>
      <c r="D596" s="169">
        <v>106</v>
      </c>
      <c r="E596" s="168">
        <v>70</v>
      </c>
      <c r="F596" s="192">
        <v>66</v>
      </c>
      <c r="G596" s="169">
        <v>97</v>
      </c>
      <c r="H596" s="168">
        <v>65</v>
      </c>
      <c r="I596" s="192">
        <v>67</v>
      </c>
      <c r="J596" s="169">
        <v>83</v>
      </c>
      <c r="K596" s="168">
        <v>61</v>
      </c>
      <c r="L596" s="192">
        <v>73.5</v>
      </c>
      <c r="M596" s="169">
        <v>82</v>
      </c>
      <c r="N596" s="168">
        <v>60</v>
      </c>
      <c r="O596" s="192">
        <v>73.2</v>
      </c>
      <c r="P596" s="169">
        <v>50</v>
      </c>
      <c r="Q596" s="168">
        <v>37</v>
      </c>
      <c r="R596" s="192">
        <v>74</v>
      </c>
      <c r="S596" s="169">
        <v>49</v>
      </c>
      <c r="T596" s="168">
        <v>36</v>
      </c>
      <c r="U596" s="192">
        <v>73.5</v>
      </c>
      <c r="V596" s="169">
        <v>56</v>
      </c>
      <c r="W596" s="168">
        <v>34</v>
      </c>
      <c r="X596" s="192">
        <v>60.7</v>
      </c>
      <c r="Y596" s="169">
        <v>56</v>
      </c>
      <c r="Z596" s="168">
        <v>34</v>
      </c>
      <c r="AA596" s="192">
        <v>60.7</v>
      </c>
      <c r="AB596" s="169">
        <v>56</v>
      </c>
      <c r="AC596" s="168">
        <v>34</v>
      </c>
      <c r="AD596" s="192">
        <v>60.7</v>
      </c>
      <c r="AE596" s="169">
        <v>54</v>
      </c>
      <c r="AF596" s="168">
        <v>33</v>
      </c>
      <c r="AG596" s="192">
        <v>61.1</v>
      </c>
    </row>
    <row r="597" spans="1:33">
      <c r="A597" s="104"/>
      <c r="B597" s="441"/>
      <c r="C597" s="58" t="s">
        <v>111</v>
      </c>
      <c r="D597" s="169">
        <v>8</v>
      </c>
      <c r="E597" s="168">
        <v>0</v>
      </c>
      <c r="F597" s="192">
        <v>0</v>
      </c>
      <c r="G597" s="169">
        <v>4</v>
      </c>
      <c r="H597" s="168">
        <v>0</v>
      </c>
      <c r="I597" s="192">
        <v>0</v>
      </c>
      <c r="J597" s="169">
        <v>13</v>
      </c>
      <c r="K597" s="168">
        <v>11</v>
      </c>
      <c r="L597" s="192">
        <v>84.6</v>
      </c>
      <c r="M597" s="169">
        <v>7</v>
      </c>
      <c r="N597" s="168">
        <v>6</v>
      </c>
      <c r="O597" s="192">
        <v>85.7</v>
      </c>
      <c r="P597" s="169">
        <v>7</v>
      </c>
      <c r="Q597" s="168">
        <v>4</v>
      </c>
      <c r="R597" s="192">
        <v>57.1</v>
      </c>
      <c r="S597" s="169">
        <v>7</v>
      </c>
      <c r="T597" s="168">
        <v>4</v>
      </c>
      <c r="U597" s="192">
        <v>57.1</v>
      </c>
      <c r="V597" s="169">
        <v>2</v>
      </c>
      <c r="W597" s="168">
        <v>1</v>
      </c>
      <c r="X597" s="192">
        <v>50</v>
      </c>
      <c r="Y597" s="169">
        <v>2</v>
      </c>
      <c r="Z597" s="168">
        <v>1</v>
      </c>
      <c r="AA597" s="192">
        <v>50</v>
      </c>
      <c r="AB597" s="169">
        <v>2</v>
      </c>
      <c r="AC597" s="168">
        <v>0</v>
      </c>
      <c r="AD597" s="192">
        <v>0</v>
      </c>
      <c r="AE597" s="169">
        <v>2</v>
      </c>
      <c r="AF597" s="168">
        <v>0</v>
      </c>
      <c r="AG597" s="192">
        <v>0</v>
      </c>
    </row>
    <row r="598" spans="1:33">
      <c r="A598" s="104"/>
      <c r="B598" s="441"/>
      <c r="C598" s="58" t="s">
        <v>36</v>
      </c>
      <c r="D598" s="169">
        <v>198</v>
      </c>
      <c r="E598" s="168">
        <v>146</v>
      </c>
      <c r="F598" s="192">
        <v>73.7</v>
      </c>
      <c r="G598" s="169">
        <v>162</v>
      </c>
      <c r="H598" s="168">
        <v>127</v>
      </c>
      <c r="I598" s="192">
        <v>78.400000000000006</v>
      </c>
      <c r="J598" s="169">
        <v>159</v>
      </c>
      <c r="K598" s="168">
        <v>126</v>
      </c>
      <c r="L598" s="192">
        <v>79.2</v>
      </c>
      <c r="M598" s="169">
        <v>135</v>
      </c>
      <c r="N598" s="168">
        <v>107</v>
      </c>
      <c r="O598" s="192">
        <v>79.3</v>
      </c>
      <c r="P598" s="169">
        <v>88</v>
      </c>
      <c r="Q598" s="168">
        <v>63</v>
      </c>
      <c r="R598" s="192">
        <v>71.599999999999994</v>
      </c>
      <c r="S598" s="169">
        <v>81</v>
      </c>
      <c r="T598" s="168">
        <v>62</v>
      </c>
      <c r="U598" s="192">
        <v>76.5</v>
      </c>
      <c r="V598" s="169">
        <v>89</v>
      </c>
      <c r="W598" s="168">
        <v>56</v>
      </c>
      <c r="X598" s="192">
        <v>62.9</v>
      </c>
      <c r="Y598" s="169">
        <v>80</v>
      </c>
      <c r="Z598" s="168">
        <v>52</v>
      </c>
      <c r="AA598" s="192">
        <v>65</v>
      </c>
      <c r="AB598" s="169">
        <v>80</v>
      </c>
      <c r="AC598" s="168">
        <v>51</v>
      </c>
      <c r="AD598" s="192">
        <v>63.8</v>
      </c>
      <c r="AE598" s="169">
        <v>72</v>
      </c>
      <c r="AF598" s="168">
        <v>45</v>
      </c>
      <c r="AG598" s="192">
        <v>62.5</v>
      </c>
    </row>
    <row r="599" spans="1:33">
      <c r="A599" s="446"/>
      <c r="B599" s="445" t="s">
        <v>36</v>
      </c>
      <c r="C599" s="440"/>
      <c r="D599" s="179">
        <v>1260</v>
      </c>
      <c r="E599" s="178">
        <v>905</v>
      </c>
      <c r="F599" s="194">
        <v>71.8</v>
      </c>
      <c r="G599" s="179">
        <v>805</v>
      </c>
      <c r="H599" s="178">
        <v>611</v>
      </c>
      <c r="I599" s="194">
        <v>75.900000000000006</v>
      </c>
      <c r="J599" s="179">
        <v>1208</v>
      </c>
      <c r="K599" s="178">
        <v>859</v>
      </c>
      <c r="L599" s="194">
        <v>71.099999999999994</v>
      </c>
      <c r="M599" s="179">
        <v>771</v>
      </c>
      <c r="N599" s="178">
        <v>572</v>
      </c>
      <c r="O599" s="194">
        <v>74.2</v>
      </c>
      <c r="P599" s="179">
        <v>1021</v>
      </c>
      <c r="Q599" s="178">
        <v>724</v>
      </c>
      <c r="R599" s="194">
        <v>70.900000000000006</v>
      </c>
      <c r="S599" s="179">
        <v>638</v>
      </c>
      <c r="T599" s="178">
        <v>488</v>
      </c>
      <c r="U599" s="194">
        <v>76.5</v>
      </c>
      <c r="V599" s="179">
        <v>1110</v>
      </c>
      <c r="W599" s="178">
        <v>735</v>
      </c>
      <c r="X599" s="194">
        <v>66.2</v>
      </c>
      <c r="Y599" s="179">
        <v>675</v>
      </c>
      <c r="Z599" s="178">
        <v>475</v>
      </c>
      <c r="AA599" s="194">
        <v>70.400000000000006</v>
      </c>
      <c r="AB599" s="179">
        <v>995</v>
      </c>
      <c r="AC599" s="178">
        <v>616</v>
      </c>
      <c r="AD599" s="194">
        <v>61.9</v>
      </c>
      <c r="AE599" s="179">
        <v>639</v>
      </c>
      <c r="AF599" s="178">
        <v>420</v>
      </c>
      <c r="AG599" s="194">
        <v>65.7</v>
      </c>
    </row>
    <row r="600" spans="1:33">
      <c r="A600" s="104" t="s">
        <v>19</v>
      </c>
      <c r="B600" s="441" t="s">
        <v>112</v>
      </c>
      <c r="C600" s="58" t="s">
        <v>113</v>
      </c>
      <c r="D600" s="169">
        <v>36</v>
      </c>
      <c r="E600" s="168">
        <v>33</v>
      </c>
      <c r="F600" s="192">
        <v>91.7</v>
      </c>
      <c r="G600" s="169">
        <v>23</v>
      </c>
      <c r="H600" s="168">
        <v>20</v>
      </c>
      <c r="I600" s="192">
        <v>87</v>
      </c>
      <c r="J600" s="169">
        <v>10</v>
      </c>
      <c r="K600" s="168">
        <v>9</v>
      </c>
      <c r="L600" s="192">
        <v>90</v>
      </c>
      <c r="M600" s="169">
        <v>9</v>
      </c>
      <c r="N600" s="168">
        <v>8</v>
      </c>
      <c r="O600" s="192">
        <v>88.9</v>
      </c>
      <c r="P600" s="169">
        <v>18</v>
      </c>
      <c r="Q600" s="168">
        <v>13</v>
      </c>
      <c r="R600" s="192">
        <v>72.2</v>
      </c>
      <c r="S600" s="169">
        <v>11</v>
      </c>
      <c r="T600" s="168">
        <v>9</v>
      </c>
      <c r="U600" s="192">
        <v>81.8</v>
      </c>
      <c r="V600" s="169">
        <v>9</v>
      </c>
      <c r="W600" s="168">
        <v>8</v>
      </c>
      <c r="X600" s="192">
        <v>88.9</v>
      </c>
      <c r="Y600" s="169">
        <v>9</v>
      </c>
      <c r="Z600" s="168">
        <v>8</v>
      </c>
      <c r="AA600" s="192">
        <v>88.9</v>
      </c>
      <c r="AB600" s="169">
        <v>9</v>
      </c>
      <c r="AC600" s="168">
        <v>9</v>
      </c>
      <c r="AD600" s="192">
        <v>100</v>
      </c>
      <c r="AE600" s="169">
        <v>9</v>
      </c>
      <c r="AF600" s="168">
        <v>9</v>
      </c>
      <c r="AG600" s="192">
        <v>100</v>
      </c>
    </row>
    <row r="601" spans="1:33">
      <c r="A601" s="104"/>
      <c r="B601" s="441"/>
      <c r="C601" s="58" t="s">
        <v>114</v>
      </c>
      <c r="D601" s="169">
        <v>223</v>
      </c>
      <c r="E601" s="168">
        <v>195</v>
      </c>
      <c r="F601" s="192">
        <v>87.4</v>
      </c>
      <c r="G601" s="169">
        <v>181</v>
      </c>
      <c r="H601" s="168">
        <v>165</v>
      </c>
      <c r="I601" s="192">
        <v>91.2</v>
      </c>
      <c r="J601" s="169">
        <v>228</v>
      </c>
      <c r="K601" s="168">
        <v>208</v>
      </c>
      <c r="L601" s="192">
        <v>91.2</v>
      </c>
      <c r="M601" s="169">
        <v>164</v>
      </c>
      <c r="N601" s="168">
        <v>154</v>
      </c>
      <c r="O601" s="192">
        <v>93.9</v>
      </c>
      <c r="P601" s="169">
        <v>155</v>
      </c>
      <c r="Q601" s="168">
        <v>138</v>
      </c>
      <c r="R601" s="192">
        <v>89</v>
      </c>
      <c r="S601" s="169">
        <v>133</v>
      </c>
      <c r="T601" s="168">
        <v>118</v>
      </c>
      <c r="U601" s="192">
        <v>88.7</v>
      </c>
      <c r="V601" s="169">
        <v>229</v>
      </c>
      <c r="W601" s="168">
        <v>195</v>
      </c>
      <c r="X601" s="192">
        <v>85.2</v>
      </c>
      <c r="Y601" s="169">
        <v>184</v>
      </c>
      <c r="Z601" s="168">
        <v>160</v>
      </c>
      <c r="AA601" s="192">
        <v>87</v>
      </c>
      <c r="AB601" s="169">
        <v>234</v>
      </c>
      <c r="AC601" s="168">
        <v>199</v>
      </c>
      <c r="AD601" s="192">
        <v>85</v>
      </c>
      <c r="AE601" s="169">
        <v>182</v>
      </c>
      <c r="AF601" s="168">
        <v>155</v>
      </c>
      <c r="AG601" s="192">
        <v>85.2</v>
      </c>
    </row>
    <row r="602" spans="1:33">
      <c r="A602" s="104"/>
      <c r="B602" s="441"/>
      <c r="C602" s="58" t="s">
        <v>301</v>
      </c>
      <c r="D602" s="169">
        <v>1</v>
      </c>
      <c r="E602" s="168">
        <v>0</v>
      </c>
      <c r="F602" s="192">
        <v>0</v>
      </c>
      <c r="G602" s="169">
        <v>1</v>
      </c>
      <c r="H602" s="168">
        <v>0</v>
      </c>
      <c r="I602" s="192">
        <v>0</v>
      </c>
      <c r="J602" s="169">
        <v>0</v>
      </c>
      <c r="K602" s="168">
        <v>0</v>
      </c>
      <c r="L602" s="192">
        <v>0</v>
      </c>
      <c r="M602" s="169">
        <v>0</v>
      </c>
      <c r="N602" s="168">
        <v>0</v>
      </c>
      <c r="O602" s="192">
        <v>0</v>
      </c>
      <c r="P602" s="169">
        <v>0</v>
      </c>
      <c r="Q602" s="168">
        <v>0</v>
      </c>
      <c r="R602" s="192">
        <v>0</v>
      </c>
      <c r="S602" s="169">
        <v>0</v>
      </c>
      <c r="T602" s="168">
        <v>0</v>
      </c>
      <c r="U602" s="192">
        <v>0</v>
      </c>
      <c r="V602" s="169">
        <v>0</v>
      </c>
      <c r="W602" s="168">
        <v>0</v>
      </c>
      <c r="X602" s="192">
        <v>0</v>
      </c>
      <c r="Y602" s="169">
        <v>0</v>
      </c>
      <c r="Z602" s="168">
        <v>0</v>
      </c>
      <c r="AA602" s="192">
        <v>0</v>
      </c>
      <c r="AB602" s="169">
        <v>1</v>
      </c>
      <c r="AC602" s="168">
        <v>1</v>
      </c>
      <c r="AD602" s="192">
        <v>100</v>
      </c>
      <c r="AE602" s="169">
        <v>1</v>
      </c>
      <c r="AF602" s="168">
        <v>1</v>
      </c>
      <c r="AG602" s="192">
        <v>100</v>
      </c>
    </row>
    <row r="603" spans="1:33">
      <c r="A603" s="104"/>
      <c r="B603" s="443"/>
      <c r="C603" s="444" t="s">
        <v>36</v>
      </c>
      <c r="D603" s="170">
        <v>260</v>
      </c>
      <c r="E603" s="171">
        <v>228</v>
      </c>
      <c r="F603" s="193">
        <v>87.7</v>
      </c>
      <c r="G603" s="170">
        <v>203</v>
      </c>
      <c r="H603" s="171">
        <v>185</v>
      </c>
      <c r="I603" s="193">
        <v>91.1</v>
      </c>
      <c r="J603" s="170">
        <v>238</v>
      </c>
      <c r="K603" s="171">
        <v>217</v>
      </c>
      <c r="L603" s="193">
        <v>91.2</v>
      </c>
      <c r="M603" s="170">
        <v>171</v>
      </c>
      <c r="N603" s="171">
        <v>161</v>
      </c>
      <c r="O603" s="193">
        <v>94.2</v>
      </c>
      <c r="P603" s="170">
        <v>173</v>
      </c>
      <c r="Q603" s="171">
        <v>151</v>
      </c>
      <c r="R603" s="193">
        <v>87.3</v>
      </c>
      <c r="S603" s="170">
        <v>143</v>
      </c>
      <c r="T603" s="171">
        <v>126</v>
      </c>
      <c r="U603" s="193">
        <v>88.1</v>
      </c>
      <c r="V603" s="170">
        <v>238</v>
      </c>
      <c r="W603" s="171">
        <v>203</v>
      </c>
      <c r="X603" s="193">
        <v>85.3</v>
      </c>
      <c r="Y603" s="170">
        <v>193</v>
      </c>
      <c r="Z603" s="171">
        <v>168</v>
      </c>
      <c r="AA603" s="193">
        <v>87</v>
      </c>
      <c r="AB603" s="170">
        <v>244</v>
      </c>
      <c r="AC603" s="171">
        <v>209</v>
      </c>
      <c r="AD603" s="193">
        <v>85.7</v>
      </c>
      <c r="AE603" s="170">
        <v>189</v>
      </c>
      <c r="AF603" s="171">
        <v>163</v>
      </c>
      <c r="AG603" s="193">
        <v>86.2</v>
      </c>
    </row>
    <row r="604" spans="1:33" ht="26.25">
      <c r="A604" s="104"/>
      <c r="B604" s="445" t="s">
        <v>187</v>
      </c>
      <c r="C604" s="440" t="s">
        <v>115</v>
      </c>
      <c r="D604" s="179">
        <v>92</v>
      </c>
      <c r="E604" s="178">
        <v>87</v>
      </c>
      <c r="F604" s="194">
        <v>94.6</v>
      </c>
      <c r="G604" s="179">
        <v>67</v>
      </c>
      <c r="H604" s="178">
        <v>66</v>
      </c>
      <c r="I604" s="194">
        <v>98.5</v>
      </c>
      <c r="J604" s="179">
        <v>56</v>
      </c>
      <c r="K604" s="178">
        <v>52</v>
      </c>
      <c r="L604" s="194">
        <v>92.9</v>
      </c>
      <c r="M604" s="179">
        <v>46</v>
      </c>
      <c r="N604" s="178">
        <v>43</v>
      </c>
      <c r="O604" s="194">
        <v>93.5</v>
      </c>
      <c r="P604" s="179">
        <v>41</v>
      </c>
      <c r="Q604" s="178">
        <v>41</v>
      </c>
      <c r="R604" s="194">
        <v>100</v>
      </c>
      <c r="S604" s="179">
        <v>38</v>
      </c>
      <c r="T604" s="178">
        <v>38</v>
      </c>
      <c r="U604" s="194">
        <v>100</v>
      </c>
      <c r="V604" s="179">
        <v>70</v>
      </c>
      <c r="W604" s="178">
        <v>60</v>
      </c>
      <c r="X604" s="194">
        <v>85.7</v>
      </c>
      <c r="Y604" s="179">
        <v>56</v>
      </c>
      <c r="Z604" s="178">
        <v>48</v>
      </c>
      <c r="AA604" s="194">
        <v>85.7</v>
      </c>
      <c r="AB604" s="179">
        <v>63</v>
      </c>
      <c r="AC604" s="178">
        <v>59</v>
      </c>
      <c r="AD604" s="194">
        <v>93.7</v>
      </c>
      <c r="AE604" s="179">
        <v>42</v>
      </c>
      <c r="AF604" s="178">
        <v>39</v>
      </c>
      <c r="AG604" s="194">
        <v>92.9</v>
      </c>
    </row>
    <row r="605" spans="1:33">
      <c r="A605" s="104"/>
      <c r="B605" s="441" t="s">
        <v>117</v>
      </c>
      <c r="C605" s="58" t="s">
        <v>283</v>
      </c>
      <c r="D605" s="169">
        <v>7</v>
      </c>
      <c r="E605" s="168">
        <v>6</v>
      </c>
      <c r="F605" s="192">
        <v>85.7</v>
      </c>
      <c r="G605" s="169">
        <v>7</v>
      </c>
      <c r="H605" s="168">
        <v>6</v>
      </c>
      <c r="I605" s="192">
        <v>85.7</v>
      </c>
      <c r="J605" s="169">
        <v>11</v>
      </c>
      <c r="K605" s="168">
        <v>11</v>
      </c>
      <c r="L605" s="192">
        <v>100</v>
      </c>
      <c r="M605" s="169">
        <v>11</v>
      </c>
      <c r="N605" s="168">
        <v>11</v>
      </c>
      <c r="O605" s="192">
        <v>100</v>
      </c>
      <c r="P605" s="169">
        <v>5</v>
      </c>
      <c r="Q605" s="168">
        <v>5</v>
      </c>
      <c r="R605" s="192">
        <v>100</v>
      </c>
      <c r="S605" s="169">
        <v>5</v>
      </c>
      <c r="T605" s="168">
        <v>5</v>
      </c>
      <c r="U605" s="192">
        <v>100</v>
      </c>
      <c r="V605" s="169">
        <v>4</v>
      </c>
      <c r="W605" s="168">
        <v>4</v>
      </c>
      <c r="X605" s="192">
        <v>100</v>
      </c>
      <c r="Y605" s="169">
        <v>4</v>
      </c>
      <c r="Z605" s="168">
        <v>4</v>
      </c>
      <c r="AA605" s="192">
        <v>100</v>
      </c>
      <c r="AB605" s="169">
        <v>8</v>
      </c>
      <c r="AC605" s="168">
        <v>6</v>
      </c>
      <c r="AD605" s="192">
        <v>75</v>
      </c>
      <c r="AE605" s="169">
        <v>7</v>
      </c>
      <c r="AF605" s="168">
        <v>6</v>
      </c>
      <c r="AG605" s="192">
        <v>85.7</v>
      </c>
    </row>
    <row r="606" spans="1:33">
      <c r="A606" s="104"/>
      <c r="B606" s="441"/>
      <c r="C606" s="58" t="s">
        <v>309</v>
      </c>
      <c r="D606" s="169">
        <v>7</v>
      </c>
      <c r="E606" s="168">
        <v>7</v>
      </c>
      <c r="F606" s="192">
        <v>100</v>
      </c>
      <c r="G606" s="169">
        <v>7</v>
      </c>
      <c r="H606" s="168">
        <v>7</v>
      </c>
      <c r="I606" s="192">
        <v>100</v>
      </c>
      <c r="J606" s="169">
        <v>3</v>
      </c>
      <c r="K606" s="168">
        <v>2</v>
      </c>
      <c r="L606" s="192">
        <v>66.7</v>
      </c>
      <c r="M606" s="169">
        <v>2</v>
      </c>
      <c r="N606" s="168">
        <v>1</v>
      </c>
      <c r="O606" s="192">
        <v>50</v>
      </c>
      <c r="P606" s="169">
        <v>5</v>
      </c>
      <c r="Q606" s="168">
        <v>4</v>
      </c>
      <c r="R606" s="192">
        <v>80</v>
      </c>
      <c r="S606" s="169">
        <v>5</v>
      </c>
      <c r="T606" s="168">
        <v>4</v>
      </c>
      <c r="U606" s="192">
        <v>80</v>
      </c>
      <c r="V606" s="169">
        <v>3</v>
      </c>
      <c r="W606" s="168">
        <v>3</v>
      </c>
      <c r="X606" s="192">
        <v>100</v>
      </c>
      <c r="Y606" s="169">
        <v>3</v>
      </c>
      <c r="Z606" s="168">
        <v>3</v>
      </c>
      <c r="AA606" s="192">
        <v>100</v>
      </c>
      <c r="AB606" s="169">
        <v>3</v>
      </c>
      <c r="AC606" s="168">
        <v>3</v>
      </c>
      <c r="AD606" s="192">
        <v>100</v>
      </c>
      <c r="AE606" s="169">
        <v>3</v>
      </c>
      <c r="AF606" s="168">
        <v>3</v>
      </c>
      <c r="AG606" s="192">
        <v>100</v>
      </c>
    </row>
    <row r="607" spans="1:33">
      <c r="A607" s="104"/>
      <c r="B607" s="441"/>
      <c r="C607" s="58" t="s">
        <v>302</v>
      </c>
      <c r="D607" s="169">
        <v>50</v>
      </c>
      <c r="E607" s="168">
        <v>47</v>
      </c>
      <c r="F607" s="192">
        <v>94</v>
      </c>
      <c r="G607" s="169">
        <v>44</v>
      </c>
      <c r="H607" s="168">
        <v>42</v>
      </c>
      <c r="I607" s="192">
        <v>95.5</v>
      </c>
      <c r="J607" s="169">
        <v>41</v>
      </c>
      <c r="K607" s="168">
        <v>40</v>
      </c>
      <c r="L607" s="192">
        <v>97.6</v>
      </c>
      <c r="M607" s="169">
        <v>34</v>
      </c>
      <c r="N607" s="168">
        <v>33</v>
      </c>
      <c r="O607" s="192">
        <v>97.1</v>
      </c>
      <c r="P607" s="169">
        <v>37</v>
      </c>
      <c r="Q607" s="168">
        <v>31</v>
      </c>
      <c r="R607" s="192">
        <v>83.8</v>
      </c>
      <c r="S607" s="169">
        <v>29</v>
      </c>
      <c r="T607" s="168">
        <v>26</v>
      </c>
      <c r="U607" s="192">
        <v>89.7</v>
      </c>
      <c r="V607" s="169">
        <v>51</v>
      </c>
      <c r="W607" s="168">
        <v>41</v>
      </c>
      <c r="X607" s="192">
        <v>80.400000000000006</v>
      </c>
      <c r="Y607" s="169">
        <v>41</v>
      </c>
      <c r="Z607" s="168">
        <v>35</v>
      </c>
      <c r="AA607" s="192">
        <v>85.4</v>
      </c>
      <c r="AB607" s="169">
        <v>26</v>
      </c>
      <c r="AC607" s="168">
        <v>23</v>
      </c>
      <c r="AD607" s="192">
        <v>88.5</v>
      </c>
      <c r="AE607" s="169">
        <v>21</v>
      </c>
      <c r="AF607" s="168">
        <v>19</v>
      </c>
      <c r="AG607" s="192">
        <v>90.5</v>
      </c>
    </row>
    <row r="608" spans="1:33">
      <c r="A608" s="104"/>
      <c r="B608" s="441"/>
      <c r="C608" s="58" t="s">
        <v>36</v>
      </c>
      <c r="D608" s="169">
        <v>64</v>
      </c>
      <c r="E608" s="168">
        <v>60</v>
      </c>
      <c r="F608" s="192">
        <v>93.8</v>
      </c>
      <c r="G608" s="169">
        <v>58</v>
      </c>
      <c r="H608" s="168">
        <v>55</v>
      </c>
      <c r="I608" s="192">
        <v>94.8</v>
      </c>
      <c r="J608" s="169">
        <v>55</v>
      </c>
      <c r="K608" s="168">
        <v>53</v>
      </c>
      <c r="L608" s="192">
        <v>96.4</v>
      </c>
      <c r="M608" s="169">
        <v>47</v>
      </c>
      <c r="N608" s="168">
        <v>45</v>
      </c>
      <c r="O608" s="192">
        <v>95.7</v>
      </c>
      <c r="P608" s="169">
        <v>47</v>
      </c>
      <c r="Q608" s="168">
        <v>40</v>
      </c>
      <c r="R608" s="192">
        <v>85.1</v>
      </c>
      <c r="S608" s="169">
        <v>38</v>
      </c>
      <c r="T608" s="168">
        <v>34</v>
      </c>
      <c r="U608" s="192">
        <v>89.5</v>
      </c>
      <c r="V608" s="169">
        <v>58</v>
      </c>
      <c r="W608" s="168">
        <v>48</v>
      </c>
      <c r="X608" s="192">
        <v>82.8</v>
      </c>
      <c r="Y608" s="169">
        <v>46</v>
      </c>
      <c r="Z608" s="168">
        <v>40</v>
      </c>
      <c r="AA608" s="192">
        <v>87</v>
      </c>
      <c r="AB608" s="169">
        <v>37</v>
      </c>
      <c r="AC608" s="168">
        <v>32</v>
      </c>
      <c r="AD608" s="192">
        <v>86.5</v>
      </c>
      <c r="AE608" s="169">
        <v>29</v>
      </c>
      <c r="AF608" s="168">
        <v>26</v>
      </c>
      <c r="AG608" s="192">
        <v>89.7</v>
      </c>
    </row>
    <row r="609" spans="1:33">
      <c r="A609" s="446"/>
      <c r="B609" s="445" t="s">
        <v>36</v>
      </c>
      <c r="C609" s="440"/>
      <c r="D609" s="179">
        <v>416</v>
      </c>
      <c r="E609" s="178">
        <v>375</v>
      </c>
      <c r="F609" s="194">
        <v>90.1</v>
      </c>
      <c r="G609" s="179">
        <v>218</v>
      </c>
      <c r="H609" s="178">
        <v>201</v>
      </c>
      <c r="I609" s="194">
        <v>92.2</v>
      </c>
      <c r="J609" s="179">
        <v>349</v>
      </c>
      <c r="K609" s="178">
        <v>322</v>
      </c>
      <c r="L609" s="194">
        <v>92.3</v>
      </c>
      <c r="M609" s="179">
        <v>182</v>
      </c>
      <c r="N609" s="178">
        <v>170</v>
      </c>
      <c r="O609" s="194">
        <v>93.4</v>
      </c>
      <c r="P609" s="179">
        <v>261</v>
      </c>
      <c r="Q609" s="178">
        <v>232</v>
      </c>
      <c r="R609" s="194">
        <v>88.9</v>
      </c>
      <c r="S609" s="179">
        <v>153</v>
      </c>
      <c r="T609" s="178">
        <v>135</v>
      </c>
      <c r="U609" s="194">
        <v>88.2</v>
      </c>
      <c r="V609" s="179">
        <v>366</v>
      </c>
      <c r="W609" s="178">
        <v>311</v>
      </c>
      <c r="X609" s="194">
        <v>85</v>
      </c>
      <c r="Y609" s="179">
        <v>204</v>
      </c>
      <c r="Z609" s="178">
        <v>177</v>
      </c>
      <c r="AA609" s="194">
        <v>86.8</v>
      </c>
      <c r="AB609" s="179">
        <v>344</v>
      </c>
      <c r="AC609" s="178">
        <v>300</v>
      </c>
      <c r="AD609" s="194">
        <v>87.2</v>
      </c>
      <c r="AE609" s="179">
        <v>201</v>
      </c>
      <c r="AF609" s="178">
        <v>174</v>
      </c>
      <c r="AG609" s="194">
        <v>86.6</v>
      </c>
    </row>
    <row r="610" spans="1:33" ht="39">
      <c r="A610" s="104" t="s">
        <v>20</v>
      </c>
      <c r="B610" s="441" t="s">
        <v>118</v>
      </c>
      <c r="C610" s="58" t="s">
        <v>119</v>
      </c>
      <c r="D610" s="169">
        <v>28</v>
      </c>
      <c r="E610" s="168">
        <v>20</v>
      </c>
      <c r="F610" s="192">
        <v>71.400000000000006</v>
      </c>
      <c r="G610" s="169">
        <v>27</v>
      </c>
      <c r="H610" s="168">
        <v>19</v>
      </c>
      <c r="I610" s="192">
        <v>70.400000000000006</v>
      </c>
      <c r="J610" s="169">
        <v>24</v>
      </c>
      <c r="K610" s="168">
        <v>18</v>
      </c>
      <c r="L610" s="192">
        <v>75</v>
      </c>
      <c r="M610" s="169">
        <v>21</v>
      </c>
      <c r="N610" s="168">
        <v>17</v>
      </c>
      <c r="O610" s="192">
        <v>81</v>
      </c>
      <c r="P610" s="169">
        <v>9</v>
      </c>
      <c r="Q610" s="168">
        <v>5</v>
      </c>
      <c r="R610" s="192">
        <v>55.6</v>
      </c>
      <c r="S610" s="169">
        <v>9</v>
      </c>
      <c r="T610" s="168">
        <v>5</v>
      </c>
      <c r="U610" s="192">
        <v>55.6</v>
      </c>
      <c r="V610" s="169">
        <v>16</v>
      </c>
      <c r="W610" s="168">
        <v>9</v>
      </c>
      <c r="X610" s="192">
        <v>56.3</v>
      </c>
      <c r="Y610" s="169">
        <v>16</v>
      </c>
      <c r="Z610" s="168">
        <v>9</v>
      </c>
      <c r="AA610" s="192">
        <v>56.3</v>
      </c>
      <c r="AB610" s="169">
        <v>18</v>
      </c>
      <c r="AC610" s="168">
        <v>8</v>
      </c>
      <c r="AD610" s="192">
        <v>44.4</v>
      </c>
      <c r="AE610" s="169">
        <v>18</v>
      </c>
      <c r="AF610" s="168">
        <v>8</v>
      </c>
      <c r="AG610" s="192">
        <v>44.4</v>
      </c>
    </row>
    <row r="611" spans="1:33">
      <c r="A611" s="104"/>
      <c r="B611" s="441"/>
      <c r="C611" s="58" t="s">
        <v>120</v>
      </c>
      <c r="D611" s="169">
        <v>208</v>
      </c>
      <c r="E611" s="168">
        <v>208</v>
      </c>
      <c r="F611" s="192">
        <v>100</v>
      </c>
      <c r="G611" s="169">
        <v>77</v>
      </c>
      <c r="H611" s="168">
        <v>77</v>
      </c>
      <c r="I611" s="192">
        <v>100</v>
      </c>
      <c r="J611" s="169">
        <v>174</v>
      </c>
      <c r="K611" s="168">
        <v>174</v>
      </c>
      <c r="L611" s="192">
        <v>100</v>
      </c>
      <c r="M611" s="169">
        <v>62</v>
      </c>
      <c r="N611" s="168">
        <v>62</v>
      </c>
      <c r="O611" s="192">
        <v>100</v>
      </c>
      <c r="P611" s="169">
        <v>251</v>
      </c>
      <c r="Q611" s="168">
        <v>251</v>
      </c>
      <c r="R611" s="192">
        <v>100</v>
      </c>
      <c r="S611" s="169">
        <v>64</v>
      </c>
      <c r="T611" s="168">
        <v>64</v>
      </c>
      <c r="U611" s="192">
        <v>100</v>
      </c>
      <c r="V611" s="169">
        <v>137</v>
      </c>
      <c r="W611" s="168">
        <v>137</v>
      </c>
      <c r="X611" s="192">
        <v>100</v>
      </c>
      <c r="Y611" s="169">
        <v>50</v>
      </c>
      <c r="Z611" s="168">
        <v>50</v>
      </c>
      <c r="AA611" s="192">
        <v>100</v>
      </c>
      <c r="AB611" s="169">
        <v>121</v>
      </c>
      <c r="AC611" s="168">
        <v>121</v>
      </c>
      <c r="AD611" s="192">
        <v>100</v>
      </c>
      <c r="AE611" s="169">
        <v>37</v>
      </c>
      <c r="AF611" s="168">
        <v>37</v>
      </c>
      <c r="AG611" s="192">
        <v>100</v>
      </c>
    </row>
    <row r="612" spans="1:33">
      <c r="A612" s="104"/>
      <c r="B612" s="443"/>
      <c r="C612" s="444" t="s">
        <v>36</v>
      </c>
      <c r="D612" s="170">
        <v>236</v>
      </c>
      <c r="E612" s="171">
        <v>228</v>
      </c>
      <c r="F612" s="193">
        <v>96.6</v>
      </c>
      <c r="G612" s="170">
        <v>103</v>
      </c>
      <c r="H612" s="171">
        <v>95</v>
      </c>
      <c r="I612" s="193">
        <v>92.2</v>
      </c>
      <c r="J612" s="170">
        <v>198</v>
      </c>
      <c r="K612" s="171">
        <v>192</v>
      </c>
      <c r="L612" s="193">
        <v>97</v>
      </c>
      <c r="M612" s="170">
        <v>83</v>
      </c>
      <c r="N612" s="171">
        <v>79</v>
      </c>
      <c r="O612" s="193">
        <v>95.2</v>
      </c>
      <c r="P612" s="170">
        <v>260</v>
      </c>
      <c r="Q612" s="171">
        <v>256</v>
      </c>
      <c r="R612" s="193">
        <v>98.5</v>
      </c>
      <c r="S612" s="170">
        <v>73</v>
      </c>
      <c r="T612" s="171">
        <v>69</v>
      </c>
      <c r="U612" s="193">
        <v>94.5</v>
      </c>
      <c r="V612" s="170">
        <v>153</v>
      </c>
      <c r="W612" s="171">
        <v>146</v>
      </c>
      <c r="X612" s="193">
        <v>95.4</v>
      </c>
      <c r="Y612" s="170">
        <v>65</v>
      </c>
      <c r="Z612" s="171">
        <v>58</v>
      </c>
      <c r="AA612" s="193">
        <v>89.2</v>
      </c>
      <c r="AB612" s="170">
        <v>139</v>
      </c>
      <c r="AC612" s="171">
        <v>129</v>
      </c>
      <c r="AD612" s="193">
        <v>92.8</v>
      </c>
      <c r="AE612" s="170">
        <v>55</v>
      </c>
      <c r="AF612" s="171">
        <v>45</v>
      </c>
      <c r="AG612" s="193">
        <v>81.8</v>
      </c>
    </row>
    <row r="613" spans="1:33">
      <c r="A613" s="104"/>
      <c r="B613" s="441" t="s">
        <v>121</v>
      </c>
      <c r="C613" s="58" t="s">
        <v>122</v>
      </c>
      <c r="D613" s="169">
        <v>75</v>
      </c>
      <c r="E613" s="168">
        <v>75</v>
      </c>
      <c r="F613" s="192">
        <v>100</v>
      </c>
      <c r="G613" s="169">
        <v>33</v>
      </c>
      <c r="H613" s="168">
        <v>33</v>
      </c>
      <c r="I613" s="192">
        <v>100</v>
      </c>
      <c r="J613" s="169">
        <v>67</v>
      </c>
      <c r="K613" s="168">
        <v>67</v>
      </c>
      <c r="L613" s="192">
        <v>100</v>
      </c>
      <c r="M613" s="169">
        <v>29</v>
      </c>
      <c r="N613" s="168">
        <v>29</v>
      </c>
      <c r="O613" s="192">
        <v>100</v>
      </c>
      <c r="P613" s="169">
        <v>40</v>
      </c>
      <c r="Q613" s="168">
        <v>40</v>
      </c>
      <c r="R613" s="192">
        <v>100</v>
      </c>
      <c r="S613" s="169">
        <v>23</v>
      </c>
      <c r="T613" s="168">
        <v>23</v>
      </c>
      <c r="U613" s="192">
        <v>100</v>
      </c>
      <c r="V613" s="169">
        <v>26</v>
      </c>
      <c r="W613" s="168">
        <v>26</v>
      </c>
      <c r="X613" s="192">
        <v>100</v>
      </c>
      <c r="Y613" s="169">
        <v>14</v>
      </c>
      <c r="Z613" s="168">
        <v>14</v>
      </c>
      <c r="AA613" s="192">
        <v>100</v>
      </c>
      <c r="AB613" s="169">
        <v>23</v>
      </c>
      <c r="AC613" s="168">
        <v>23</v>
      </c>
      <c r="AD613" s="192">
        <v>100</v>
      </c>
      <c r="AE613" s="169">
        <v>11</v>
      </c>
      <c r="AF613" s="168">
        <v>11</v>
      </c>
      <c r="AG613" s="192">
        <v>100</v>
      </c>
    </row>
    <row r="614" spans="1:33">
      <c r="A614" s="104"/>
      <c r="B614" s="441"/>
      <c r="C614" s="58" t="s">
        <v>123</v>
      </c>
      <c r="D614" s="169">
        <v>2362</v>
      </c>
      <c r="E614" s="168">
        <v>2359</v>
      </c>
      <c r="F614" s="192">
        <v>99.9</v>
      </c>
      <c r="G614" s="169">
        <v>649</v>
      </c>
      <c r="H614" s="168">
        <v>648</v>
      </c>
      <c r="I614" s="192">
        <v>99.8</v>
      </c>
      <c r="J614" s="169">
        <v>2193</v>
      </c>
      <c r="K614" s="168">
        <v>2193</v>
      </c>
      <c r="L614" s="192">
        <v>100</v>
      </c>
      <c r="M614" s="169">
        <v>588</v>
      </c>
      <c r="N614" s="168">
        <v>588</v>
      </c>
      <c r="O614" s="192">
        <v>100</v>
      </c>
      <c r="P614" s="169">
        <v>2100</v>
      </c>
      <c r="Q614" s="168">
        <v>2100</v>
      </c>
      <c r="R614" s="192">
        <v>100</v>
      </c>
      <c r="S614" s="169">
        <v>565</v>
      </c>
      <c r="T614" s="168">
        <v>565</v>
      </c>
      <c r="U614" s="192">
        <v>100</v>
      </c>
      <c r="V614" s="169">
        <v>2069</v>
      </c>
      <c r="W614" s="168">
        <v>2069</v>
      </c>
      <c r="X614" s="192">
        <v>100</v>
      </c>
      <c r="Y614" s="169">
        <v>510</v>
      </c>
      <c r="Z614" s="168">
        <v>510</v>
      </c>
      <c r="AA614" s="192">
        <v>100</v>
      </c>
      <c r="AB614" s="169">
        <v>1989</v>
      </c>
      <c r="AC614" s="168">
        <v>1989</v>
      </c>
      <c r="AD614" s="192">
        <v>100</v>
      </c>
      <c r="AE614" s="169">
        <v>422</v>
      </c>
      <c r="AF614" s="168">
        <v>422</v>
      </c>
      <c r="AG614" s="192">
        <v>100</v>
      </c>
    </row>
    <row r="615" spans="1:33">
      <c r="A615" s="104"/>
      <c r="B615" s="441"/>
      <c r="C615" s="58" t="s">
        <v>124</v>
      </c>
      <c r="D615" s="169">
        <v>657</v>
      </c>
      <c r="E615" s="168">
        <v>657</v>
      </c>
      <c r="F615" s="192">
        <v>100</v>
      </c>
      <c r="G615" s="169">
        <v>245</v>
      </c>
      <c r="H615" s="168">
        <v>245</v>
      </c>
      <c r="I615" s="192">
        <v>100</v>
      </c>
      <c r="J615" s="169">
        <v>695</v>
      </c>
      <c r="K615" s="168">
        <v>695</v>
      </c>
      <c r="L615" s="192">
        <v>100</v>
      </c>
      <c r="M615" s="169">
        <v>244</v>
      </c>
      <c r="N615" s="168">
        <v>244</v>
      </c>
      <c r="O615" s="192">
        <v>100</v>
      </c>
      <c r="P615" s="169">
        <v>487</v>
      </c>
      <c r="Q615" s="168">
        <v>487</v>
      </c>
      <c r="R615" s="192">
        <v>100</v>
      </c>
      <c r="S615" s="169">
        <v>211</v>
      </c>
      <c r="T615" s="168">
        <v>211</v>
      </c>
      <c r="U615" s="192">
        <v>100</v>
      </c>
      <c r="V615" s="169">
        <v>361</v>
      </c>
      <c r="W615" s="168">
        <v>361</v>
      </c>
      <c r="X615" s="192">
        <v>100</v>
      </c>
      <c r="Y615" s="169">
        <v>149</v>
      </c>
      <c r="Z615" s="168">
        <v>149</v>
      </c>
      <c r="AA615" s="192">
        <v>100</v>
      </c>
      <c r="AB615" s="169">
        <v>327</v>
      </c>
      <c r="AC615" s="168">
        <v>327</v>
      </c>
      <c r="AD615" s="192">
        <v>100</v>
      </c>
      <c r="AE615" s="169">
        <v>130</v>
      </c>
      <c r="AF615" s="168">
        <v>130</v>
      </c>
      <c r="AG615" s="192">
        <v>100</v>
      </c>
    </row>
    <row r="616" spans="1:33">
      <c r="A616" s="104"/>
      <c r="B616" s="441"/>
      <c r="C616" s="58" t="s">
        <v>303</v>
      </c>
      <c r="D616" s="169">
        <v>4</v>
      </c>
      <c r="E616" s="168">
        <v>2</v>
      </c>
      <c r="F616" s="192">
        <v>50</v>
      </c>
      <c r="G616" s="169">
        <v>3</v>
      </c>
      <c r="H616" s="168">
        <v>2</v>
      </c>
      <c r="I616" s="192">
        <v>66.7</v>
      </c>
      <c r="J616" s="169">
        <v>11</v>
      </c>
      <c r="K616" s="168">
        <v>10</v>
      </c>
      <c r="L616" s="192">
        <v>90.9</v>
      </c>
      <c r="M616" s="169">
        <v>5</v>
      </c>
      <c r="N616" s="168">
        <v>4</v>
      </c>
      <c r="O616" s="192">
        <v>80</v>
      </c>
      <c r="P616" s="169">
        <v>10</v>
      </c>
      <c r="Q616" s="168">
        <v>10</v>
      </c>
      <c r="R616" s="192">
        <v>100</v>
      </c>
      <c r="S616" s="169">
        <v>7</v>
      </c>
      <c r="T616" s="168">
        <v>7</v>
      </c>
      <c r="U616" s="192">
        <v>100</v>
      </c>
      <c r="V616" s="169">
        <v>2</v>
      </c>
      <c r="W616" s="168">
        <v>2</v>
      </c>
      <c r="X616" s="192">
        <v>100</v>
      </c>
      <c r="Y616" s="169">
        <v>2</v>
      </c>
      <c r="Z616" s="168">
        <v>2</v>
      </c>
      <c r="AA616" s="192">
        <v>100</v>
      </c>
      <c r="AB616" s="169">
        <v>3</v>
      </c>
      <c r="AC616" s="168">
        <v>2</v>
      </c>
      <c r="AD616" s="192">
        <v>66.7</v>
      </c>
      <c r="AE616" s="169">
        <v>3</v>
      </c>
      <c r="AF616" s="168">
        <v>2</v>
      </c>
      <c r="AG616" s="192">
        <v>66.7</v>
      </c>
    </row>
    <row r="617" spans="1:33">
      <c r="A617" s="104"/>
      <c r="B617" s="443"/>
      <c r="C617" s="444" t="s">
        <v>36</v>
      </c>
      <c r="D617" s="170">
        <v>3098</v>
      </c>
      <c r="E617" s="171">
        <v>3093</v>
      </c>
      <c r="F617" s="193">
        <v>99.8</v>
      </c>
      <c r="G617" s="170">
        <v>820</v>
      </c>
      <c r="H617" s="171">
        <v>818</v>
      </c>
      <c r="I617" s="193">
        <v>99.8</v>
      </c>
      <c r="J617" s="170">
        <v>2966</v>
      </c>
      <c r="K617" s="171">
        <v>2965</v>
      </c>
      <c r="L617" s="193">
        <v>100</v>
      </c>
      <c r="M617" s="170">
        <v>748</v>
      </c>
      <c r="N617" s="171">
        <v>747</v>
      </c>
      <c r="O617" s="193">
        <v>99.9</v>
      </c>
      <c r="P617" s="170">
        <v>2637</v>
      </c>
      <c r="Q617" s="171">
        <v>2637</v>
      </c>
      <c r="R617" s="193">
        <v>100</v>
      </c>
      <c r="S617" s="170">
        <v>701</v>
      </c>
      <c r="T617" s="171">
        <v>701</v>
      </c>
      <c r="U617" s="193">
        <v>100</v>
      </c>
      <c r="V617" s="170">
        <v>2458</v>
      </c>
      <c r="W617" s="171">
        <v>2458</v>
      </c>
      <c r="X617" s="193">
        <v>100</v>
      </c>
      <c r="Y617" s="170">
        <v>586</v>
      </c>
      <c r="Z617" s="171">
        <v>586</v>
      </c>
      <c r="AA617" s="193">
        <v>100</v>
      </c>
      <c r="AB617" s="170">
        <v>2342</v>
      </c>
      <c r="AC617" s="171">
        <v>2341</v>
      </c>
      <c r="AD617" s="193">
        <v>100</v>
      </c>
      <c r="AE617" s="170">
        <v>480</v>
      </c>
      <c r="AF617" s="171">
        <v>479</v>
      </c>
      <c r="AG617" s="193">
        <v>99.8</v>
      </c>
    </row>
    <row r="618" spans="1:33" ht="26.25">
      <c r="A618" s="104"/>
      <c r="B618" s="445" t="s">
        <v>188</v>
      </c>
      <c r="C618" s="440" t="s">
        <v>125</v>
      </c>
      <c r="D618" s="179">
        <v>368</v>
      </c>
      <c r="E618" s="178">
        <v>275</v>
      </c>
      <c r="F618" s="194">
        <v>74.7</v>
      </c>
      <c r="G618" s="179">
        <v>261</v>
      </c>
      <c r="H618" s="178">
        <v>201</v>
      </c>
      <c r="I618" s="194">
        <v>77</v>
      </c>
      <c r="J618" s="179">
        <v>374</v>
      </c>
      <c r="K618" s="178">
        <v>276</v>
      </c>
      <c r="L618" s="194">
        <v>73.8</v>
      </c>
      <c r="M618" s="179">
        <v>266</v>
      </c>
      <c r="N618" s="178">
        <v>197</v>
      </c>
      <c r="O618" s="194">
        <v>74.099999999999994</v>
      </c>
      <c r="P618" s="179">
        <v>392</v>
      </c>
      <c r="Q618" s="178">
        <v>303</v>
      </c>
      <c r="R618" s="194">
        <v>77.3</v>
      </c>
      <c r="S618" s="179">
        <v>284</v>
      </c>
      <c r="T618" s="178">
        <v>229</v>
      </c>
      <c r="U618" s="194">
        <v>80.599999999999994</v>
      </c>
      <c r="V618" s="179">
        <v>465</v>
      </c>
      <c r="W618" s="178">
        <v>312</v>
      </c>
      <c r="X618" s="194">
        <v>67.099999999999994</v>
      </c>
      <c r="Y618" s="179">
        <v>305</v>
      </c>
      <c r="Z618" s="178">
        <v>215</v>
      </c>
      <c r="AA618" s="194">
        <v>70.5</v>
      </c>
      <c r="AB618" s="179">
        <v>400</v>
      </c>
      <c r="AC618" s="178">
        <v>268</v>
      </c>
      <c r="AD618" s="194">
        <v>67</v>
      </c>
      <c r="AE618" s="179">
        <v>284</v>
      </c>
      <c r="AF618" s="178">
        <v>203</v>
      </c>
      <c r="AG618" s="194">
        <v>71.5</v>
      </c>
    </row>
    <row r="619" spans="1:33" ht="39">
      <c r="A619" s="104"/>
      <c r="B619" s="441" t="s">
        <v>189</v>
      </c>
      <c r="C619" s="58" t="s">
        <v>191</v>
      </c>
      <c r="D619" s="169">
        <v>7</v>
      </c>
      <c r="E619" s="168">
        <v>3</v>
      </c>
      <c r="F619" s="192">
        <v>42.9</v>
      </c>
      <c r="G619" s="169">
        <v>6</v>
      </c>
      <c r="H619" s="168">
        <v>3</v>
      </c>
      <c r="I619" s="192">
        <v>50</v>
      </c>
      <c r="J619" s="169">
        <v>2</v>
      </c>
      <c r="K619" s="168">
        <v>2</v>
      </c>
      <c r="L619" s="192">
        <v>100</v>
      </c>
      <c r="M619" s="169">
        <v>2</v>
      </c>
      <c r="N619" s="168">
        <v>2</v>
      </c>
      <c r="O619" s="192">
        <v>100</v>
      </c>
      <c r="P619" s="169">
        <v>6</v>
      </c>
      <c r="Q619" s="168">
        <v>4</v>
      </c>
      <c r="R619" s="192">
        <v>66.7</v>
      </c>
      <c r="S619" s="169">
        <v>5</v>
      </c>
      <c r="T619" s="168">
        <v>3</v>
      </c>
      <c r="U619" s="192">
        <v>60</v>
      </c>
      <c r="V619" s="169">
        <v>2</v>
      </c>
      <c r="W619" s="168">
        <v>2</v>
      </c>
      <c r="X619" s="192">
        <v>100</v>
      </c>
      <c r="Y619" s="169">
        <v>2</v>
      </c>
      <c r="Z619" s="168">
        <v>2</v>
      </c>
      <c r="AA619" s="192">
        <v>100</v>
      </c>
      <c r="AB619" s="169">
        <v>2</v>
      </c>
      <c r="AC619" s="168">
        <v>2</v>
      </c>
      <c r="AD619" s="192">
        <v>100</v>
      </c>
      <c r="AE619" s="169">
        <v>2</v>
      </c>
      <c r="AF619" s="168">
        <v>2</v>
      </c>
      <c r="AG619" s="192">
        <v>100</v>
      </c>
    </row>
    <row r="620" spans="1:33" ht="36" customHeight="1">
      <c r="A620" s="104"/>
      <c r="B620" s="441"/>
      <c r="C620" s="58" t="s">
        <v>304</v>
      </c>
      <c r="D620" s="169">
        <v>6</v>
      </c>
      <c r="E620" s="168">
        <v>6</v>
      </c>
      <c r="F620" s="192">
        <v>100</v>
      </c>
      <c r="G620" s="169">
        <v>6</v>
      </c>
      <c r="H620" s="168">
        <v>6</v>
      </c>
      <c r="I620" s="192">
        <v>100</v>
      </c>
      <c r="J620" s="169">
        <v>1</v>
      </c>
      <c r="K620" s="168">
        <v>0</v>
      </c>
      <c r="L620" s="192">
        <v>0</v>
      </c>
      <c r="M620" s="169">
        <v>1</v>
      </c>
      <c r="N620" s="168">
        <v>0</v>
      </c>
      <c r="O620" s="192">
        <v>0</v>
      </c>
      <c r="P620" s="169">
        <v>1</v>
      </c>
      <c r="Q620" s="168">
        <v>0</v>
      </c>
      <c r="R620" s="192">
        <v>0</v>
      </c>
      <c r="S620" s="169">
        <v>1</v>
      </c>
      <c r="T620" s="168">
        <v>0</v>
      </c>
      <c r="U620" s="192">
        <v>0</v>
      </c>
      <c r="V620" s="169">
        <v>0</v>
      </c>
      <c r="W620" s="168">
        <v>0</v>
      </c>
      <c r="X620" s="192">
        <v>0</v>
      </c>
      <c r="Y620" s="169">
        <v>0</v>
      </c>
      <c r="Z620" s="168">
        <v>0</v>
      </c>
      <c r="AA620" s="192">
        <v>0</v>
      </c>
      <c r="AB620" s="169">
        <v>6</v>
      </c>
      <c r="AC620" s="168">
        <v>5</v>
      </c>
      <c r="AD620" s="192">
        <v>83.3</v>
      </c>
      <c r="AE620" s="169">
        <v>5</v>
      </c>
      <c r="AF620" s="168">
        <v>4</v>
      </c>
      <c r="AG620" s="192">
        <v>80</v>
      </c>
    </row>
    <row r="621" spans="1:33">
      <c r="A621" s="104"/>
      <c r="B621" s="443"/>
      <c r="C621" s="444" t="s">
        <v>36</v>
      </c>
      <c r="D621" s="170">
        <v>13</v>
      </c>
      <c r="E621" s="171">
        <v>9</v>
      </c>
      <c r="F621" s="193">
        <v>69.2</v>
      </c>
      <c r="G621" s="170">
        <v>12</v>
      </c>
      <c r="H621" s="171">
        <v>9</v>
      </c>
      <c r="I621" s="193">
        <v>75</v>
      </c>
      <c r="J621" s="170">
        <v>3</v>
      </c>
      <c r="K621" s="171">
        <v>2</v>
      </c>
      <c r="L621" s="193">
        <v>66.7</v>
      </c>
      <c r="M621" s="170">
        <v>3</v>
      </c>
      <c r="N621" s="171">
        <v>2</v>
      </c>
      <c r="O621" s="193">
        <v>66.7</v>
      </c>
      <c r="P621" s="170">
        <v>7</v>
      </c>
      <c r="Q621" s="171">
        <v>4</v>
      </c>
      <c r="R621" s="193">
        <v>57.1</v>
      </c>
      <c r="S621" s="170">
        <v>6</v>
      </c>
      <c r="T621" s="171">
        <v>3</v>
      </c>
      <c r="U621" s="193">
        <v>50</v>
      </c>
      <c r="V621" s="170">
        <v>2</v>
      </c>
      <c r="W621" s="171">
        <v>2</v>
      </c>
      <c r="X621" s="193">
        <v>100</v>
      </c>
      <c r="Y621" s="170">
        <v>2</v>
      </c>
      <c r="Z621" s="171">
        <v>2</v>
      </c>
      <c r="AA621" s="193">
        <v>100</v>
      </c>
      <c r="AB621" s="170">
        <v>8</v>
      </c>
      <c r="AC621" s="171">
        <v>7</v>
      </c>
      <c r="AD621" s="193">
        <v>87.5</v>
      </c>
      <c r="AE621" s="170">
        <v>7</v>
      </c>
      <c r="AF621" s="171">
        <v>6</v>
      </c>
      <c r="AG621" s="193">
        <v>85.7</v>
      </c>
    </row>
    <row r="622" spans="1:33" ht="26.25">
      <c r="A622" s="104"/>
      <c r="B622" s="441" t="s">
        <v>177</v>
      </c>
      <c r="C622" s="58" t="s">
        <v>192</v>
      </c>
      <c r="D622" s="169">
        <v>0</v>
      </c>
      <c r="E622" s="168">
        <v>0</v>
      </c>
      <c r="F622" s="192">
        <v>0</v>
      </c>
      <c r="G622" s="169">
        <v>0</v>
      </c>
      <c r="H622" s="168">
        <v>0</v>
      </c>
      <c r="I622" s="192">
        <v>0</v>
      </c>
      <c r="J622" s="169">
        <v>0</v>
      </c>
      <c r="K622" s="168">
        <v>0</v>
      </c>
      <c r="L622" s="192">
        <v>0</v>
      </c>
      <c r="M622" s="169">
        <v>0</v>
      </c>
      <c r="N622" s="168">
        <v>0</v>
      </c>
      <c r="O622" s="192">
        <v>0</v>
      </c>
      <c r="P622" s="169">
        <v>0</v>
      </c>
      <c r="Q622" s="168">
        <v>0</v>
      </c>
      <c r="R622" s="192">
        <v>0</v>
      </c>
      <c r="S622" s="169">
        <v>0</v>
      </c>
      <c r="T622" s="168">
        <v>0</v>
      </c>
      <c r="U622" s="192">
        <v>0</v>
      </c>
      <c r="V622" s="169">
        <v>2</v>
      </c>
      <c r="W622" s="168">
        <v>2</v>
      </c>
      <c r="X622" s="192">
        <v>100</v>
      </c>
      <c r="Y622" s="169">
        <v>2</v>
      </c>
      <c r="Z622" s="168">
        <v>2</v>
      </c>
      <c r="AA622" s="192">
        <v>100</v>
      </c>
      <c r="AB622" s="169">
        <v>0</v>
      </c>
      <c r="AC622" s="168">
        <v>0</v>
      </c>
      <c r="AD622" s="192">
        <v>0</v>
      </c>
      <c r="AE622" s="169">
        <v>0</v>
      </c>
      <c r="AF622" s="168">
        <v>0</v>
      </c>
      <c r="AG622" s="192">
        <v>0</v>
      </c>
    </row>
    <row r="623" spans="1:33">
      <c r="A623" s="104"/>
      <c r="B623" s="441"/>
      <c r="C623" s="543" t="s">
        <v>305</v>
      </c>
      <c r="D623" s="169">
        <v>0</v>
      </c>
      <c r="E623" s="168">
        <v>0</v>
      </c>
      <c r="F623" s="192">
        <v>0</v>
      </c>
      <c r="G623" s="169">
        <v>0</v>
      </c>
      <c r="H623" s="168">
        <v>0</v>
      </c>
      <c r="I623" s="192">
        <v>0</v>
      </c>
      <c r="J623" s="169">
        <v>0</v>
      </c>
      <c r="K623" s="168">
        <v>0</v>
      </c>
      <c r="L623" s="192">
        <v>0</v>
      </c>
      <c r="M623" s="169">
        <v>0</v>
      </c>
      <c r="N623" s="168">
        <v>0</v>
      </c>
      <c r="O623" s="192">
        <v>0</v>
      </c>
      <c r="P623" s="169">
        <v>0</v>
      </c>
      <c r="Q623" s="168">
        <v>0</v>
      </c>
      <c r="R623" s="192">
        <v>0</v>
      </c>
      <c r="S623" s="169">
        <v>0</v>
      </c>
      <c r="T623" s="168">
        <v>0</v>
      </c>
      <c r="U623" s="192">
        <v>0</v>
      </c>
      <c r="V623" s="169">
        <v>0</v>
      </c>
      <c r="W623" s="168">
        <v>0</v>
      </c>
      <c r="X623" s="192">
        <v>0</v>
      </c>
      <c r="Y623" s="169">
        <v>0</v>
      </c>
      <c r="Z623" s="168">
        <v>0</v>
      </c>
      <c r="AA623" s="192">
        <v>0</v>
      </c>
      <c r="AB623" s="169">
        <v>2</v>
      </c>
      <c r="AC623" s="168">
        <v>0</v>
      </c>
      <c r="AD623" s="192">
        <v>0</v>
      </c>
      <c r="AE623" s="169">
        <v>2</v>
      </c>
      <c r="AF623" s="168">
        <v>0</v>
      </c>
      <c r="AG623" s="192">
        <v>0</v>
      </c>
    </row>
    <row r="624" spans="1:33">
      <c r="A624" s="104"/>
      <c r="B624" s="443"/>
      <c r="C624" s="444" t="s">
        <v>36</v>
      </c>
      <c r="D624" s="170">
        <v>0</v>
      </c>
      <c r="E624" s="171">
        <v>0</v>
      </c>
      <c r="F624" s="193">
        <v>0</v>
      </c>
      <c r="G624" s="170">
        <v>0</v>
      </c>
      <c r="H624" s="171">
        <v>0</v>
      </c>
      <c r="I624" s="193">
        <v>0</v>
      </c>
      <c r="J624" s="170">
        <v>0</v>
      </c>
      <c r="K624" s="171">
        <v>0</v>
      </c>
      <c r="L624" s="193">
        <v>0</v>
      </c>
      <c r="M624" s="170">
        <v>0</v>
      </c>
      <c r="N624" s="171">
        <v>0</v>
      </c>
      <c r="O624" s="193">
        <v>0</v>
      </c>
      <c r="P624" s="170">
        <v>0</v>
      </c>
      <c r="Q624" s="171">
        <v>0</v>
      </c>
      <c r="R624" s="193">
        <v>0</v>
      </c>
      <c r="S624" s="170">
        <v>0</v>
      </c>
      <c r="T624" s="171">
        <v>0</v>
      </c>
      <c r="U624" s="193">
        <v>0</v>
      </c>
      <c r="V624" s="170">
        <v>2</v>
      </c>
      <c r="W624" s="171">
        <v>2</v>
      </c>
      <c r="X624" s="193">
        <v>100</v>
      </c>
      <c r="Y624" s="170">
        <v>2</v>
      </c>
      <c r="Z624" s="171">
        <v>2</v>
      </c>
      <c r="AA624" s="193">
        <v>100</v>
      </c>
      <c r="AB624" s="170">
        <v>2</v>
      </c>
      <c r="AC624" s="171">
        <v>0</v>
      </c>
      <c r="AD624" s="193">
        <v>0</v>
      </c>
      <c r="AE624" s="170">
        <v>2</v>
      </c>
      <c r="AF624" s="171">
        <v>0</v>
      </c>
      <c r="AG624" s="193">
        <v>0</v>
      </c>
    </row>
    <row r="625" spans="1:33">
      <c r="A625" s="104"/>
      <c r="B625" s="441" t="s">
        <v>176</v>
      </c>
      <c r="C625" s="58" t="s">
        <v>128</v>
      </c>
      <c r="D625" s="169">
        <v>3</v>
      </c>
      <c r="E625" s="168">
        <v>3</v>
      </c>
      <c r="F625" s="192">
        <v>100</v>
      </c>
      <c r="G625" s="169">
        <v>3</v>
      </c>
      <c r="H625" s="168">
        <v>3</v>
      </c>
      <c r="I625" s="192">
        <v>100</v>
      </c>
      <c r="J625" s="169">
        <v>3</v>
      </c>
      <c r="K625" s="168">
        <v>1</v>
      </c>
      <c r="L625" s="192">
        <v>33.299999999999997</v>
      </c>
      <c r="M625" s="169">
        <v>3</v>
      </c>
      <c r="N625" s="168">
        <v>1</v>
      </c>
      <c r="O625" s="192">
        <v>33.299999999999997</v>
      </c>
      <c r="P625" s="169">
        <v>11</v>
      </c>
      <c r="Q625" s="168">
        <v>5</v>
      </c>
      <c r="R625" s="192">
        <v>45.5</v>
      </c>
      <c r="S625" s="169">
        <v>10</v>
      </c>
      <c r="T625" s="168">
        <v>5</v>
      </c>
      <c r="U625" s="192">
        <v>50</v>
      </c>
      <c r="V625" s="169">
        <v>9</v>
      </c>
      <c r="W625" s="168">
        <v>2</v>
      </c>
      <c r="X625" s="192">
        <v>22.2</v>
      </c>
      <c r="Y625" s="169">
        <v>6</v>
      </c>
      <c r="Z625" s="168">
        <v>2</v>
      </c>
      <c r="AA625" s="192">
        <v>33.299999999999997</v>
      </c>
      <c r="AB625" s="169">
        <v>8</v>
      </c>
      <c r="AC625" s="168">
        <v>3</v>
      </c>
      <c r="AD625" s="192">
        <v>37.5</v>
      </c>
      <c r="AE625" s="169">
        <v>5</v>
      </c>
      <c r="AF625" s="168">
        <v>3</v>
      </c>
      <c r="AG625" s="192">
        <v>60</v>
      </c>
    </row>
    <row r="626" spans="1:33">
      <c r="A626" s="104"/>
      <c r="B626" s="441"/>
      <c r="C626" s="58" t="s">
        <v>129</v>
      </c>
      <c r="D626" s="169">
        <v>278</v>
      </c>
      <c r="E626" s="168">
        <v>206</v>
      </c>
      <c r="F626" s="192">
        <v>74.099999999999994</v>
      </c>
      <c r="G626" s="169">
        <v>225</v>
      </c>
      <c r="H626" s="168">
        <v>174</v>
      </c>
      <c r="I626" s="192">
        <v>77.3</v>
      </c>
      <c r="J626" s="169">
        <v>265</v>
      </c>
      <c r="K626" s="168">
        <v>197</v>
      </c>
      <c r="L626" s="192">
        <v>74.3</v>
      </c>
      <c r="M626" s="169">
        <v>217</v>
      </c>
      <c r="N626" s="168">
        <v>167</v>
      </c>
      <c r="O626" s="192">
        <v>77</v>
      </c>
      <c r="P626" s="169">
        <v>247</v>
      </c>
      <c r="Q626" s="168">
        <v>186</v>
      </c>
      <c r="R626" s="192">
        <v>75.3</v>
      </c>
      <c r="S626" s="169">
        <v>198</v>
      </c>
      <c r="T626" s="168">
        <v>159</v>
      </c>
      <c r="U626" s="192">
        <v>80.3</v>
      </c>
      <c r="V626" s="169">
        <v>266</v>
      </c>
      <c r="W626" s="168">
        <v>179</v>
      </c>
      <c r="X626" s="192">
        <v>67.3</v>
      </c>
      <c r="Y626" s="169">
        <v>208</v>
      </c>
      <c r="Z626" s="168">
        <v>159</v>
      </c>
      <c r="AA626" s="192">
        <v>76.400000000000006</v>
      </c>
      <c r="AB626" s="169">
        <v>234</v>
      </c>
      <c r="AC626" s="168">
        <v>165</v>
      </c>
      <c r="AD626" s="192">
        <v>70.5</v>
      </c>
      <c r="AE626" s="169">
        <v>191</v>
      </c>
      <c r="AF626" s="168">
        <v>140</v>
      </c>
      <c r="AG626" s="192">
        <v>73.3</v>
      </c>
    </row>
    <row r="627" spans="1:33">
      <c r="A627" s="104"/>
      <c r="B627" s="441"/>
      <c r="C627" s="58" t="s">
        <v>130</v>
      </c>
      <c r="D627" s="169">
        <v>4</v>
      </c>
      <c r="E627" s="168">
        <v>1</v>
      </c>
      <c r="F627" s="192">
        <v>25</v>
      </c>
      <c r="G627" s="169">
        <v>4</v>
      </c>
      <c r="H627" s="168">
        <v>1</v>
      </c>
      <c r="I627" s="192">
        <v>25</v>
      </c>
      <c r="J627" s="169">
        <v>1</v>
      </c>
      <c r="K627" s="168">
        <v>1</v>
      </c>
      <c r="L627" s="192">
        <v>100</v>
      </c>
      <c r="M627" s="169">
        <v>1</v>
      </c>
      <c r="N627" s="168">
        <v>1</v>
      </c>
      <c r="O627" s="192">
        <v>100</v>
      </c>
      <c r="P627" s="169">
        <v>2</v>
      </c>
      <c r="Q627" s="168">
        <v>1</v>
      </c>
      <c r="R627" s="192">
        <v>50</v>
      </c>
      <c r="S627" s="169">
        <v>2</v>
      </c>
      <c r="T627" s="168">
        <v>1</v>
      </c>
      <c r="U627" s="192">
        <v>50</v>
      </c>
      <c r="V627" s="169">
        <v>1</v>
      </c>
      <c r="W627" s="168">
        <v>0</v>
      </c>
      <c r="X627" s="192">
        <v>0</v>
      </c>
      <c r="Y627" s="169">
        <v>1</v>
      </c>
      <c r="Z627" s="168">
        <v>0</v>
      </c>
      <c r="AA627" s="192">
        <v>0</v>
      </c>
      <c r="AB627" s="169">
        <v>1</v>
      </c>
      <c r="AC627" s="168">
        <v>1</v>
      </c>
      <c r="AD627" s="192">
        <v>100</v>
      </c>
      <c r="AE627" s="169">
        <v>1</v>
      </c>
      <c r="AF627" s="168">
        <v>1</v>
      </c>
      <c r="AG627" s="192">
        <v>100</v>
      </c>
    </row>
    <row r="628" spans="1:33">
      <c r="A628" s="104"/>
      <c r="B628" s="441"/>
      <c r="C628" s="58" t="s">
        <v>306</v>
      </c>
      <c r="D628" s="169">
        <v>359</v>
      </c>
      <c r="E628" s="168">
        <v>339</v>
      </c>
      <c r="F628" s="192">
        <v>94.4</v>
      </c>
      <c r="G628" s="169">
        <v>184</v>
      </c>
      <c r="H628" s="168">
        <v>171</v>
      </c>
      <c r="I628" s="192">
        <v>92.9</v>
      </c>
      <c r="J628" s="169">
        <v>377</v>
      </c>
      <c r="K628" s="168">
        <v>346</v>
      </c>
      <c r="L628" s="192">
        <v>91.8</v>
      </c>
      <c r="M628" s="169">
        <v>197</v>
      </c>
      <c r="N628" s="168">
        <v>177</v>
      </c>
      <c r="O628" s="192">
        <v>89.8</v>
      </c>
      <c r="P628" s="169">
        <v>287</v>
      </c>
      <c r="Q628" s="168">
        <v>266</v>
      </c>
      <c r="R628" s="192">
        <v>92.7</v>
      </c>
      <c r="S628" s="169">
        <v>134</v>
      </c>
      <c r="T628" s="168">
        <v>122</v>
      </c>
      <c r="U628" s="192">
        <v>91</v>
      </c>
      <c r="V628" s="169">
        <v>235</v>
      </c>
      <c r="W628" s="168">
        <v>194</v>
      </c>
      <c r="X628" s="192">
        <v>82.6</v>
      </c>
      <c r="Y628" s="169">
        <v>109</v>
      </c>
      <c r="Z628" s="168">
        <v>85</v>
      </c>
      <c r="AA628" s="192">
        <v>78</v>
      </c>
      <c r="AB628" s="169">
        <v>165</v>
      </c>
      <c r="AC628" s="168">
        <v>141</v>
      </c>
      <c r="AD628" s="192">
        <v>85.5</v>
      </c>
      <c r="AE628" s="169">
        <v>88</v>
      </c>
      <c r="AF628" s="168">
        <v>76</v>
      </c>
      <c r="AG628" s="192">
        <v>86.4</v>
      </c>
    </row>
    <row r="629" spans="1:33">
      <c r="A629" s="104"/>
      <c r="B629" s="441"/>
      <c r="C629" s="58" t="s">
        <v>36</v>
      </c>
      <c r="D629" s="169">
        <v>644</v>
      </c>
      <c r="E629" s="168">
        <v>549</v>
      </c>
      <c r="F629" s="192">
        <v>85.2</v>
      </c>
      <c r="G629" s="169">
        <v>385</v>
      </c>
      <c r="H629" s="168">
        <v>325</v>
      </c>
      <c r="I629" s="192">
        <v>84.4</v>
      </c>
      <c r="J629" s="169">
        <v>646</v>
      </c>
      <c r="K629" s="168">
        <v>545</v>
      </c>
      <c r="L629" s="192">
        <v>84.4</v>
      </c>
      <c r="M629" s="169">
        <v>387</v>
      </c>
      <c r="N629" s="168">
        <v>320</v>
      </c>
      <c r="O629" s="192">
        <v>82.7</v>
      </c>
      <c r="P629" s="169">
        <v>547</v>
      </c>
      <c r="Q629" s="168">
        <v>458</v>
      </c>
      <c r="R629" s="192">
        <v>83.7</v>
      </c>
      <c r="S629" s="169">
        <v>322</v>
      </c>
      <c r="T629" s="168">
        <v>269</v>
      </c>
      <c r="U629" s="192">
        <v>83.5</v>
      </c>
      <c r="V629" s="169">
        <v>511</v>
      </c>
      <c r="W629" s="168">
        <v>375</v>
      </c>
      <c r="X629" s="192">
        <v>73.400000000000006</v>
      </c>
      <c r="Y629" s="169">
        <v>310</v>
      </c>
      <c r="Z629" s="168">
        <v>237</v>
      </c>
      <c r="AA629" s="192">
        <v>76.5</v>
      </c>
      <c r="AB629" s="169">
        <v>408</v>
      </c>
      <c r="AC629" s="168">
        <v>310</v>
      </c>
      <c r="AD629" s="192">
        <v>76</v>
      </c>
      <c r="AE629" s="169">
        <v>269</v>
      </c>
      <c r="AF629" s="168">
        <v>209</v>
      </c>
      <c r="AG629" s="192">
        <v>77.7</v>
      </c>
    </row>
    <row r="630" spans="1:33">
      <c r="A630" s="446"/>
      <c r="B630" s="445" t="s">
        <v>36</v>
      </c>
      <c r="C630" s="440"/>
      <c r="D630" s="179">
        <v>4359</v>
      </c>
      <c r="E630" s="178">
        <v>4154</v>
      </c>
      <c r="F630" s="194">
        <v>95.3</v>
      </c>
      <c r="G630" s="179">
        <v>1312</v>
      </c>
      <c r="H630" s="178">
        <v>1204</v>
      </c>
      <c r="I630" s="194">
        <v>91.8</v>
      </c>
      <c r="J630" s="179">
        <v>4187</v>
      </c>
      <c r="K630" s="178">
        <v>3980</v>
      </c>
      <c r="L630" s="194">
        <v>95.1</v>
      </c>
      <c r="M630" s="179">
        <v>1219</v>
      </c>
      <c r="N630" s="178">
        <v>1103</v>
      </c>
      <c r="O630" s="194">
        <v>90.5</v>
      </c>
      <c r="P630" s="179">
        <v>3843</v>
      </c>
      <c r="Q630" s="178">
        <v>3658</v>
      </c>
      <c r="R630" s="194">
        <v>95.2</v>
      </c>
      <c r="S630" s="179">
        <v>1105</v>
      </c>
      <c r="T630" s="178">
        <v>1010</v>
      </c>
      <c r="U630" s="194">
        <v>91.4</v>
      </c>
      <c r="V630" s="179">
        <v>3591</v>
      </c>
      <c r="W630" s="178">
        <v>3295</v>
      </c>
      <c r="X630" s="194">
        <v>91.8</v>
      </c>
      <c r="Y630" s="179">
        <v>1034</v>
      </c>
      <c r="Z630" s="178">
        <v>894</v>
      </c>
      <c r="AA630" s="194">
        <v>86.5</v>
      </c>
      <c r="AB630" s="179">
        <v>3299</v>
      </c>
      <c r="AC630" s="178">
        <v>3055</v>
      </c>
      <c r="AD630" s="194">
        <v>92.6</v>
      </c>
      <c r="AE630" s="179">
        <v>896</v>
      </c>
      <c r="AF630" s="178">
        <v>768</v>
      </c>
      <c r="AG630" s="194">
        <v>85.7</v>
      </c>
    </row>
    <row r="631" spans="1:33" ht="15" customHeight="1">
      <c r="A631" s="104" t="s">
        <v>21</v>
      </c>
      <c r="B631" s="445" t="s">
        <v>178</v>
      </c>
      <c r="C631" s="440" t="s">
        <v>131</v>
      </c>
      <c r="D631" s="179">
        <v>1</v>
      </c>
      <c r="E631" s="178">
        <v>1</v>
      </c>
      <c r="F631" s="194">
        <v>100</v>
      </c>
      <c r="G631" s="179">
        <v>1</v>
      </c>
      <c r="H631" s="178">
        <v>1</v>
      </c>
      <c r="I631" s="194">
        <v>100</v>
      </c>
      <c r="J631" s="179">
        <v>0</v>
      </c>
      <c r="K631" s="178">
        <v>0</v>
      </c>
      <c r="L631" s="194">
        <v>0</v>
      </c>
      <c r="M631" s="179">
        <v>0</v>
      </c>
      <c r="N631" s="178">
        <v>0</v>
      </c>
      <c r="O631" s="194">
        <v>0</v>
      </c>
      <c r="P631" s="179">
        <v>0</v>
      </c>
      <c r="Q631" s="178">
        <v>0</v>
      </c>
      <c r="R631" s="194">
        <v>0</v>
      </c>
      <c r="S631" s="179">
        <v>0</v>
      </c>
      <c r="T631" s="178">
        <v>0</v>
      </c>
      <c r="U631" s="194">
        <v>0</v>
      </c>
      <c r="V631" s="179">
        <v>0</v>
      </c>
      <c r="W631" s="178">
        <v>0</v>
      </c>
      <c r="X631" s="194">
        <v>0</v>
      </c>
      <c r="Y631" s="179">
        <v>0</v>
      </c>
      <c r="Z631" s="178">
        <v>0</v>
      </c>
      <c r="AA631" s="194">
        <v>0</v>
      </c>
      <c r="AB631" s="179">
        <v>1</v>
      </c>
      <c r="AC631" s="178">
        <v>0</v>
      </c>
      <c r="AD631" s="194">
        <v>0</v>
      </c>
      <c r="AE631" s="179">
        <v>1</v>
      </c>
      <c r="AF631" s="178">
        <v>0</v>
      </c>
      <c r="AG631" s="194">
        <v>0</v>
      </c>
    </row>
    <row r="632" spans="1:33">
      <c r="A632" s="104"/>
      <c r="B632" s="441" t="s">
        <v>132</v>
      </c>
      <c r="C632" s="58" t="s">
        <v>137</v>
      </c>
      <c r="D632" s="169">
        <v>8</v>
      </c>
      <c r="E632" s="168">
        <v>3</v>
      </c>
      <c r="F632" s="192">
        <v>37.5</v>
      </c>
      <c r="G632" s="169">
        <v>7</v>
      </c>
      <c r="H632" s="168">
        <v>3</v>
      </c>
      <c r="I632" s="192">
        <v>42.9</v>
      </c>
      <c r="J632" s="169">
        <v>12</v>
      </c>
      <c r="K632" s="168">
        <v>11</v>
      </c>
      <c r="L632" s="192">
        <v>91.7</v>
      </c>
      <c r="M632" s="169">
        <v>10</v>
      </c>
      <c r="N632" s="168">
        <v>9</v>
      </c>
      <c r="O632" s="192">
        <v>90</v>
      </c>
      <c r="P632" s="169">
        <v>6</v>
      </c>
      <c r="Q632" s="168">
        <v>3</v>
      </c>
      <c r="R632" s="192">
        <v>50</v>
      </c>
      <c r="S632" s="169">
        <v>5</v>
      </c>
      <c r="T632" s="168">
        <v>3</v>
      </c>
      <c r="U632" s="192">
        <v>60</v>
      </c>
      <c r="V632" s="169">
        <v>8</v>
      </c>
      <c r="W632" s="168">
        <v>4</v>
      </c>
      <c r="X632" s="192">
        <v>50</v>
      </c>
      <c r="Y632" s="169">
        <v>8</v>
      </c>
      <c r="Z632" s="168">
        <v>4</v>
      </c>
      <c r="AA632" s="192">
        <v>50</v>
      </c>
      <c r="AB632" s="169">
        <v>6</v>
      </c>
      <c r="AC632" s="168">
        <v>4</v>
      </c>
      <c r="AD632" s="192">
        <v>66.7</v>
      </c>
      <c r="AE632" s="169">
        <v>5</v>
      </c>
      <c r="AF632" s="168">
        <v>4</v>
      </c>
      <c r="AG632" s="192">
        <v>80</v>
      </c>
    </row>
    <row r="633" spans="1:33">
      <c r="A633" s="104"/>
      <c r="B633" s="441"/>
      <c r="C633" s="58" t="s">
        <v>307</v>
      </c>
      <c r="D633" s="169">
        <v>9</v>
      </c>
      <c r="E633" s="168">
        <v>1</v>
      </c>
      <c r="F633" s="192">
        <v>11.1</v>
      </c>
      <c r="G633" s="169">
        <v>5</v>
      </c>
      <c r="H633" s="168">
        <v>1</v>
      </c>
      <c r="I633" s="192">
        <v>20</v>
      </c>
      <c r="J633" s="169">
        <v>16</v>
      </c>
      <c r="K633" s="168">
        <v>2</v>
      </c>
      <c r="L633" s="192">
        <v>12.5</v>
      </c>
      <c r="M633" s="169">
        <v>6</v>
      </c>
      <c r="N633" s="168">
        <v>1</v>
      </c>
      <c r="O633" s="192">
        <v>16.7</v>
      </c>
      <c r="P633" s="169">
        <v>14</v>
      </c>
      <c r="Q633" s="168">
        <v>10</v>
      </c>
      <c r="R633" s="192">
        <v>71.400000000000006</v>
      </c>
      <c r="S633" s="169">
        <v>12</v>
      </c>
      <c r="T633" s="168">
        <v>9</v>
      </c>
      <c r="U633" s="192">
        <v>75</v>
      </c>
      <c r="V633" s="169">
        <v>17</v>
      </c>
      <c r="W633" s="168">
        <v>9</v>
      </c>
      <c r="X633" s="192">
        <v>52.9</v>
      </c>
      <c r="Y633" s="169">
        <v>15</v>
      </c>
      <c r="Z633" s="168">
        <v>9</v>
      </c>
      <c r="AA633" s="192">
        <v>60</v>
      </c>
      <c r="AB633" s="169">
        <v>120</v>
      </c>
      <c r="AC633" s="168">
        <v>91</v>
      </c>
      <c r="AD633" s="192">
        <v>75.8</v>
      </c>
      <c r="AE633" s="169">
        <v>98</v>
      </c>
      <c r="AF633" s="168">
        <v>81</v>
      </c>
      <c r="AG633" s="192">
        <v>82.7</v>
      </c>
    </row>
    <row r="634" spans="1:33">
      <c r="A634" s="104"/>
      <c r="B634" s="443"/>
      <c r="C634" s="444" t="s">
        <v>36</v>
      </c>
      <c r="D634" s="170">
        <v>17</v>
      </c>
      <c r="E634" s="171">
        <v>4</v>
      </c>
      <c r="F634" s="193">
        <v>23.5</v>
      </c>
      <c r="G634" s="170">
        <v>12</v>
      </c>
      <c r="H634" s="171">
        <v>4</v>
      </c>
      <c r="I634" s="193">
        <v>33.299999999999997</v>
      </c>
      <c r="J634" s="170">
        <v>28</v>
      </c>
      <c r="K634" s="171">
        <v>13</v>
      </c>
      <c r="L634" s="193">
        <v>46.4</v>
      </c>
      <c r="M634" s="170">
        <v>16</v>
      </c>
      <c r="N634" s="171">
        <v>10</v>
      </c>
      <c r="O634" s="193">
        <v>62.5</v>
      </c>
      <c r="P634" s="170">
        <v>20</v>
      </c>
      <c r="Q634" s="171">
        <v>13</v>
      </c>
      <c r="R634" s="193">
        <v>65</v>
      </c>
      <c r="S634" s="170">
        <v>17</v>
      </c>
      <c r="T634" s="171">
        <v>12</v>
      </c>
      <c r="U634" s="193">
        <v>70.599999999999994</v>
      </c>
      <c r="V634" s="170">
        <v>25</v>
      </c>
      <c r="W634" s="171">
        <v>13</v>
      </c>
      <c r="X634" s="193">
        <v>52</v>
      </c>
      <c r="Y634" s="170">
        <v>23</v>
      </c>
      <c r="Z634" s="171">
        <v>13</v>
      </c>
      <c r="AA634" s="193">
        <v>56.5</v>
      </c>
      <c r="AB634" s="170">
        <v>126</v>
      </c>
      <c r="AC634" s="171">
        <v>95</v>
      </c>
      <c r="AD634" s="193">
        <v>75.400000000000006</v>
      </c>
      <c r="AE634" s="170">
        <v>103</v>
      </c>
      <c r="AF634" s="171">
        <v>85</v>
      </c>
      <c r="AG634" s="193">
        <v>82.5</v>
      </c>
    </row>
    <row r="635" spans="1:33">
      <c r="A635" s="104"/>
      <c r="B635" s="441" t="s">
        <v>138</v>
      </c>
      <c r="C635" s="58" t="s">
        <v>138</v>
      </c>
      <c r="D635" s="169">
        <v>0</v>
      </c>
      <c r="E635" s="168">
        <v>0</v>
      </c>
      <c r="F635" s="192">
        <v>0</v>
      </c>
      <c r="G635" s="169">
        <v>0</v>
      </c>
      <c r="H635" s="168">
        <v>0</v>
      </c>
      <c r="I635" s="192">
        <v>0</v>
      </c>
      <c r="J635" s="169">
        <v>0</v>
      </c>
      <c r="K635" s="168">
        <v>0</v>
      </c>
      <c r="L635" s="192">
        <v>0</v>
      </c>
      <c r="M635" s="169">
        <v>0</v>
      </c>
      <c r="N635" s="168">
        <v>0</v>
      </c>
      <c r="O635" s="192">
        <v>0</v>
      </c>
      <c r="P635" s="169">
        <v>0</v>
      </c>
      <c r="Q635" s="168">
        <v>0</v>
      </c>
      <c r="R635" s="192">
        <v>0</v>
      </c>
      <c r="S635" s="169">
        <v>0</v>
      </c>
      <c r="T635" s="168">
        <v>0</v>
      </c>
      <c r="U635" s="192">
        <v>0</v>
      </c>
      <c r="V635" s="169">
        <v>1</v>
      </c>
      <c r="W635" s="168">
        <v>0</v>
      </c>
      <c r="X635" s="192">
        <v>0</v>
      </c>
      <c r="Y635" s="169">
        <v>1</v>
      </c>
      <c r="Z635" s="168">
        <v>0</v>
      </c>
      <c r="AA635" s="192">
        <v>0</v>
      </c>
      <c r="AB635" s="169">
        <v>0</v>
      </c>
      <c r="AC635" s="168">
        <v>0</v>
      </c>
      <c r="AD635" s="192">
        <v>0</v>
      </c>
      <c r="AE635" s="169">
        <v>0</v>
      </c>
      <c r="AF635" s="168">
        <v>0</v>
      </c>
      <c r="AG635" s="192">
        <v>0</v>
      </c>
    </row>
    <row r="636" spans="1:33">
      <c r="A636" s="104"/>
      <c r="B636" s="441" t="s">
        <v>139</v>
      </c>
      <c r="C636" s="58" t="s">
        <v>140</v>
      </c>
      <c r="D636" s="169">
        <v>0</v>
      </c>
      <c r="E636" s="168">
        <v>0</v>
      </c>
      <c r="F636" s="192">
        <v>0</v>
      </c>
      <c r="G636" s="169">
        <v>0</v>
      </c>
      <c r="H636" s="168">
        <v>0</v>
      </c>
      <c r="I636" s="192">
        <v>0</v>
      </c>
      <c r="J636" s="169">
        <v>0</v>
      </c>
      <c r="K636" s="168">
        <v>0</v>
      </c>
      <c r="L636" s="192">
        <v>0</v>
      </c>
      <c r="M636" s="169">
        <v>0</v>
      </c>
      <c r="N636" s="168">
        <v>0</v>
      </c>
      <c r="O636" s="192">
        <v>0</v>
      </c>
      <c r="P636" s="169">
        <v>0</v>
      </c>
      <c r="Q636" s="168">
        <v>0</v>
      </c>
      <c r="R636" s="192">
        <v>0</v>
      </c>
      <c r="S636" s="169">
        <v>0</v>
      </c>
      <c r="T636" s="168">
        <v>0</v>
      </c>
      <c r="U636" s="192">
        <v>0</v>
      </c>
      <c r="V636" s="169">
        <v>0</v>
      </c>
      <c r="W636" s="168">
        <v>0</v>
      </c>
      <c r="X636" s="192">
        <v>0</v>
      </c>
      <c r="Y636" s="169">
        <v>0</v>
      </c>
      <c r="Z636" s="168">
        <v>0</v>
      </c>
      <c r="AA636" s="192">
        <v>0</v>
      </c>
      <c r="AB636" s="169">
        <v>6</v>
      </c>
      <c r="AC636" s="168">
        <v>0</v>
      </c>
      <c r="AD636" s="192">
        <v>0</v>
      </c>
      <c r="AE636" s="169">
        <v>2</v>
      </c>
      <c r="AF636" s="168">
        <v>0</v>
      </c>
      <c r="AG636" s="192">
        <v>0</v>
      </c>
    </row>
    <row r="637" spans="1:33">
      <c r="A637" s="104"/>
      <c r="B637" s="441"/>
      <c r="C637" s="58" t="s">
        <v>308</v>
      </c>
      <c r="D637" s="169">
        <v>7</v>
      </c>
      <c r="E637" s="168">
        <v>3</v>
      </c>
      <c r="F637" s="192">
        <v>42.9</v>
      </c>
      <c r="G637" s="169">
        <v>5</v>
      </c>
      <c r="H637" s="168">
        <v>2</v>
      </c>
      <c r="I637" s="192">
        <v>40</v>
      </c>
      <c r="J637" s="169">
        <v>10</v>
      </c>
      <c r="K637" s="168">
        <v>7</v>
      </c>
      <c r="L637" s="192">
        <v>70</v>
      </c>
      <c r="M637" s="169">
        <v>9</v>
      </c>
      <c r="N637" s="168">
        <v>6</v>
      </c>
      <c r="O637" s="192">
        <v>66.7</v>
      </c>
      <c r="P637" s="169">
        <v>1</v>
      </c>
      <c r="Q637" s="168">
        <v>0</v>
      </c>
      <c r="R637" s="192">
        <v>0</v>
      </c>
      <c r="S637" s="169">
        <v>1</v>
      </c>
      <c r="T637" s="168">
        <v>0</v>
      </c>
      <c r="U637" s="192">
        <v>0</v>
      </c>
      <c r="V637" s="169">
        <v>5</v>
      </c>
      <c r="W637" s="168">
        <v>3</v>
      </c>
      <c r="X637" s="192">
        <v>60</v>
      </c>
      <c r="Y637" s="169">
        <v>4</v>
      </c>
      <c r="Z637" s="168">
        <v>2</v>
      </c>
      <c r="AA637" s="192">
        <v>50</v>
      </c>
      <c r="AB637" s="169">
        <v>3</v>
      </c>
      <c r="AC637" s="168">
        <v>2</v>
      </c>
      <c r="AD637" s="192">
        <v>66.7</v>
      </c>
      <c r="AE637" s="169">
        <v>2</v>
      </c>
      <c r="AF637" s="168">
        <v>1</v>
      </c>
      <c r="AG637" s="192">
        <v>50</v>
      </c>
    </row>
    <row r="638" spans="1:33">
      <c r="A638" s="104"/>
      <c r="B638" s="441"/>
      <c r="C638" s="58" t="s">
        <v>36</v>
      </c>
      <c r="D638" s="169">
        <v>7</v>
      </c>
      <c r="E638" s="168">
        <v>3</v>
      </c>
      <c r="F638" s="192">
        <v>42.9</v>
      </c>
      <c r="G638" s="169">
        <v>5</v>
      </c>
      <c r="H638" s="168">
        <v>2</v>
      </c>
      <c r="I638" s="192">
        <v>40</v>
      </c>
      <c r="J638" s="169">
        <v>10</v>
      </c>
      <c r="K638" s="168">
        <v>7</v>
      </c>
      <c r="L638" s="192">
        <v>70</v>
      </c>
      <c r="M638" s="169">
        <v>9</v>
      </c>
      <c r="N638" s="168">
        <v>6</v>
      </c>
      <c r="O638" s="192">
        <v>66.7</v>
      </c>
      <c r="P638" s="169">
        <v>1</v>
      </c>
      <c r="Q638" s="168">
        <v>0</v>
      </c>
      <c r="R638" s="192">
        <v>0</v>
      </c>
      <c r="S638" s="169">
        <v>1</v>
      </c>
      <c r="T638" s="168">
        <v>0</v>
      </c>
      <c r="U638" s="192">
        <v>0</v>
      </c>
      <c r="V638" s="169">
        <v>5</v>
      </c>
      <c r="W638" s="168">
        <v>3</v>
      </c>
      <c r="X638" s="192">
        <v>60</v>
      </c>
      <c r="Y638" s="169">
        <v>4</v>
      </c>
      <c r="Z638" s="168">
        <v>2</v>
      </c>
      <c r="AA638" s="192">
        <v>50</v>
      </c>
      <c r="AB638" s="169">
        <v>9</v>
      </c>
      <c r="AC638" s="168">
        <v>2</v>
      </c>
      <c r="AD638" s="192">
        <v>22.2</v>
      </c>
      <c r="AE638" s="169">
        <v>4</v>
      </c>
      <c r="AF638" s="168">
        <v>1</v>
      </c>
      <c r="AG638" s="192">
        <v>25</v>
      </c>
    </row>
    <row r="639" spans="1:33">
      <c r="A639" s="446"/>
      <c r="B639" s="445" t="s">
        <v>36</v>
      </c>
      <c r="C639" s="440"/>
      <c r="D639" s="179">
        <v>25</v>
      </c>
      <c r="E639" s="178">
        <v>8</v>
      </c>
      <c r="F639" s="194">
        <v>32</v>
      </c>
      <c r="G639" s="179">
        <v>18</v>
      </c>
      <c r="H639" s="178">
        <v>7</v>
      </c>
      <c r="I639" s="194">
        <v>38.9</v>
      </c>
      <c r="J639" s="179">
        <v>38</v>
      </c>
      <c r="K639" s="178">
        <v>20</v>
      </c>
      <c r="L639" s="194">
        <v>52.6</v>
      </c>
      <c r="M639" s="179">
        <v>25</v>
      </c>
      <c r="N639" s="178">
        <v>16</v>
      </c>
      <c r="O639" s="194">
        <v>64</v>
      </c>
      <c r="P639" s="179">
        <v>21</v>
      </c>
      <c r="Q639" s="178">
        <v>13</v>
      </c>
      <c r="R639" s="194">
        <v>61.9</v>
      </c>
      <c r="S639" s="179">
        <v>18</v>
      </c>
      <c r="T639" s="178">
        <v>12</v>
      </c>
      <c r="U639" s="194">
        <v>66.7</v>
      </c>
      <c r="V639" s="179">
        <v>31</v>
      </c>
      <c r="W639" s="178">
        <v>16</v>
      </c>
      <c r="X639" s="194">
        <v>51.6</v>
      </c>
      <c r="Y639" s="179">
        <v>27</v>
      </c>
      <c r="Z639" s="178">
        <v>15</v>
      </c>
      <c r="AA639" s="194">
        <v>55.6</v>
      </c>
      <c r="AB639" s="179">
        <v>136</v>
      </c>
      <c r="AC639" s="178">
        <v>97</v>
      </c>
      <c r="AD639" s="194">
        <v>71.3</v>
      </c>
      <c r="AE639" s="179">
        <v>108</v>
      </c>
      <c r="AF639" s="178">
        <v>86</v>
      </c>
      <c r="AG639" s="194">
        <v>79.599999999999994</v>
      </c>
    </row>
    <row r="640" spans="1:33">
      <c r="A640" s="447" t="s">
        <v>36</v>
      </c>
      <c r="B640" s="445"/>
      <c r="C640" s="440"/>
      <c r="D640" s="179">
        <v>14110</v>
      </c>
      <c r="E640" s="178">
        <v>11081</v>
      </c>
      <c r="F640" s="194">
        <v>78.5</v>
      </c>
      <c r="G640" s="179">
        <v>3248</v>
      </c>
      <c r="H640" s="178">
        <v>2742</v>
      </c>
      <c r="I640" s="194">
        <v>84.4</v>
      </c>
      <c r="J640" s="179">
        <v>13508</v>
      </c>
      <c r="K640" s="178">
        <v>10587</v>
      </c>
      <c r="L640" s="194">
        <v>78.400000000000006</v>
      </c>
      <c r="M640" s="179">
        <v>3055</v>
      </c>
      <c r="N640" s="178">
        <v>2533</v>
      </c>
      <c r="O640" s="194">
        <v>82.9</v>
      </c>
      <c r="P640" s="179">
        <v>12471</v>
      </c>
      <c r="Q640" s="178">
        <v>9545</v>
      </c>
      <c r="R640" s="194">
        <v>76.5</v>
      </c>
      <c r="S640" s="179">
        <v>2708</v>
      </c>
      <c r="T640" s="178">
        <v>2262</v>
      </c>
      <c r="U640" s="194">
        <v>83.5</v>
      </c>
      <c r="V640" s="179">
        <v>13233</v>
      </c>
      <c r="W640" s="178">
        <v>9518</v>
      </c>
      <c r="X640" s="194">
        <v>71.900000000000006</v>
      </c>
      <c r="Y640" s="179">
        <v>2704</v>
      </c>
      <c r="Z640" s="178">
        <v>2144</v>
      </c>
      <c r="AA640" s="194">
        <v>79.3</v>
      </c>
      <c r="AB640" s="179">
        <v>12357</v>
      </c>
      <c r="AC640" s="178">
        <v>8738</v>
      </c>
      <c r="AD640" s="194">
        <v>70.7</v>
      </c>
      <c r="AE640" s="179">
        <v>2533</v>
      </c>
      <c r="AF640" s="178">
        <v>1945</v>
      </c>
      <c r="AG640" s="194">
        <v>76.8</v>
      </c>
    </row>
    <row r="642" spans="1:3" ht="78.95" customHeight="1">
      <c r="A642" s="552" t="s">
        <v>428</v>
      </c>
      <c r="B642" s="552"/>
      <c r="C642" s="552"/>
    </row>
    <row r="643" spans="1:3" ht="15" customHeight="1">
      <c r="A643" s="42" t="s">
        <v>429</v>
      </c>
      <c r="B643" s="7"/>
      <c r="C643" s="7"/>
    </row>
    <row r="644" spans="1:3">
      <c r="A644" s="12"/>
      <c r="B644" s="7"/>
      <c r="C644" s="7"/>
    </row>
    <row r="645" spans="1:3">
      <c r="A645" s="316" t="s">
        <v>361</v>
      </c>
      <c r="B645" s="7"/>
      <c r="C645" s="7"/>
    </row>
    <row r="646" spans="1:3">
      <c r="A646" s="315" t="str">
        <f>+"New South Wales Criminal Courts Statistics " &amp;'Table Of Contents'!D$2</f>
        <v>New South Wales Criminal Courts Statistics June 2022</v>
      </c>
      <c r="B646" s="7"/>
      <c r="C646" s="7"/>
    </row>
    <row r="647" spans="1:3">
      <c r="A647" s="317" t="s">
        <v>0</v>
      </c>
      <c r="B647" s="7"/>
      <c r="C647" s="7"/>
    </row>
    <row r="648" spans="1:3">
      <c r="A648" s="317" t="s">
        <v>377</v>
      </c>
      <c r="B648" s="7"/>
      <c r="C648" s="7"/>
    </row>
    <row r="649" spans="1:3">
      <c r="A649" s="317" t="s">
        <v>27</v>
      </c>
      <c r="B649" s="7"/>
      <c r="C649" s="7"/>
    </row>
    <row r="650" spans="1:3">
      <c r="A650" s="317" t="s">
        <v>378</v>
      </c>
      <c r="B650" s="7"/>
      <c r="C650" s="7"/>
    </row>
    <row r="652" spans="1:3" ht="60.75" customHeight="1">
      <c r="A652" s="566" t="s">
        <v>759</v>
      </c>
      <c r="B652" s="566"/>
      <c r="C652" s="566"/>
    </row>
  </sheetData>
  <mergeCells count="77">
    <mergeCell ref="D6:I6"/>
    <mergeCell ref="J6:O6"/>
    <mergeCell ref="P6:U6"/>
    <mergeCell ref="V6:AA6"/>
    <mergeCell ref="AB6:AG6"/>
    <mergeCell ref="A652:C652"/>
    <mergeCell ref="AE7:AG7"/>
    <mergeCell ref="V7:X7"/>
    <mergeCell ref="Y7:AA7"/>
    <mergeCell ref="AB7:AD7"/>
    <mergeCell ref="M7:O7"/>
    <mergeCell ref="P7:R7"/>
    <mergeCell ref="S7:U7"/>
    <mergeCell ref="D7:F7"/>
    <mergeCell ref="G7:I7"/>
    <mergeCell ref="J7:L7"/>
    <mergeCell ref="D221:I221"/>
    <mergeCell ref="J221:O221"/>
    <mergeCell ref="P221:U221"/>
    <mergeCell ref="V221:AA221"/>
    <mergeCell ref="AB221:AG221"/>
    <mergeCell ref="D172:I172"/>
    <mergeCell ref="J172:O172"/>
    <mergeCell ref="P172:U172"/>
    <mergeCell ref="V172:AA172"/>
    <mergeCell ref="AB172:AG172"/>
    <mergeCell ref="D173:F173"/>
    <mergeCell ref="G173:I173"/>
    <mergeCell ref="J173:L173"/>
    <mergeCell ref="M173:O173"/>
    <mergeCell ref="P173:R173"/>
    <mergeCell ref="S173:U173"/>
    <mergeCell ref="V173:X173"/>
    <mergeCell ref="Y173:AA173"/>
    <mergeCell ref="AB173:AD173"/>
    <mergeCell ref="AE173:AG173"/>
    <mergeCell ref="D222:F222"/>
    <mergeCell ref="G222:I222"/>
    <mergeCell ref="J222:L222"/>
    <mergeCell ref="M222:O222"/>
    <mergeCell ref="P222:R222"/>
    <mergeCell ref="S222:U222"/>
    <mergeCell ref="V222:X222"/>
    <mergeCell ref="Y222:AA222"/>
    <mergeCell ref="AB222:AD222"/>
    <mergeCell ref="AE222:AG222"/>
    <mergeCell ref="D351:I351"/>
    <mergeCell ref="J351:O351"/>
    <mergeCell ref="P351:U351"/>
    <mergeCell ref="V351:AA351"/>
    <mergeCell ref="AB351:AG351"/>
    <mergeCell ref="D352:F352"/>
    <mergeCell ref="G352:I352"/>
    <mergeCell ref="J352:L352"/>
    <mergeCell ref="M352:O352"/>
    <mergeCell ref="P352:R352"/>
    <mergeCell ref="S352:U352"/>
    <mergeCell ref="V352:X352"/>
    <mergeCell ref="Y352:AA352"/>
    <mergeCell ref="AB352:AD352"/>
    <mergeCell ref="AE352:AG352"/>
    <mergeCell ref="D508:I508"/>
    <mergeCell ref="J508:O508"/>
    <mergeCell ref="P508:U508"/>
    <mergeCell ref="V508:AA508"/>
    <mergeCell ref="AB508:AG508"/>
    <mergeCell ref="AE509:AG509"/>
    <mergeCell ref="D509:F509"/>
    <mergeCell ref="G509:I509"/>
    <mergeCell ref="J509:L509"/>
    <mergeCell ref="M509:O509"/>
    <mergeCell ref="P509:R509"/>
    <mergeCell ref="A642:C642"/>
    <mergeCell ref="S509:U509"/>
    <mergeCell ref="V509:X509"/>
    <mergeCell ref="Y509:AA509"/>
    <mergeCell ref="AB509:AD509"/>
  </mergeCells>
  <conditionalFormatting sqref="A11:C20 A21:B21 A22:C169">
    <cfRule type="cellIs" dxfId="71" priority="75" operator="equal">
      <formula>"Total"</formula>
    </cfRule>
  </conditionalFormatting>
  <conditionalFormatting sqref="C21">
    <cfRule type="cellIs" dxfId="70" priority="33" operator="equal">
      <formula>"Total"</formula>
    </cfRule>
  </conditionalFormatting>
  <conditionalFormatting sqref="C185">
    <cfRule type="cellIs" dxfId="69" priority="31" operator="equal">
      <formula>"Total"</formula>
    </cfRule>
  </conditionalFormatting>
  <hyperlinks>
    <hyperlink ref="A1" location="'Table Of Contents'!C6" display="return to table of contents" xr:uid="{00000000-0004-0000-0E00-000000000000}"/>
    <hyperlink ref="A652" location="'Explanatory Notes'!A2" display="COVID impact: changes to court operations to protect the safety of court users have led to a general decline in the number of criminal court finalisations in the latest 12 month period. See Explanatory Notes for details." xr:uid="{1BAD2580-94B7-4F6B-BD1D-80C944A49644}"/>
  </hyperlinks>
  <pageMargins left="0.39370078740157483" right="0.39370078740157483" top="0.59055118110236227" bottom="0.59055118110236227" header="0.39370078740157483" footer="0.39370078740157483"/>
  <pageSetup paperSize="9" scale="49" fitToHeight="0" orientation="landscape" horizontalDpi="300" verticalDpi="300" r:id="rId1"/>
  <headerFooter>
    <oddHeader>&amp;C&amp;F     &amp;A</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containsText" priority="32" operator="containsText" id="{65CFCF44-47D5-4C15-B936-5A3E3A4B53AA}">
            <xm:f>NOT(ISERROR(SEARCH("Total",A175)))</xm:f>
            <xm:f>"Total"</xm:f>
            <x14:dxf>
              <font>
                <b/>
                <i val="0"/>
              </font>
            </x14:dxf>
          </x14:cfRule>
          <xm:sqref>A175:C184 A185:B185 A186:C218 A224:C348 A359:C505 A553:C554 A552 A556:C559 A555 A610:C616 A618:C620 A617 A622:C623 A621 A625:C629 A624</xm:sqref>
        </x14:conditionalFormatting>
        <x14:conditionalFormatting xmlns:xm="http://schemas.microsoft.com/office/excel/2006/main">
          <x14:cfRule type="containsText" priority="29" operator="containsText" id="{DCC210C3-38E6-4DA9-B3D7-1002C312610A}">
            <xm:f>NOT(ISERROR(SEARCH("Total",A354)))</xm:f>
            <xm:f>"Total"</xm:f>
            <x14:dxf>
              <font>
                <b/>
                <i val="0"/>
              </font>
            </x14:dxf>
          </x14:cfRule>
          <xm:sqref>A354:C358</xm:sqref>
        </x14:conditionalFormatting>
        <x14:conditionalFormatting xmlns:xm="http://schemas.microsoft.com/office/excel/2006/main">
          <x14:cfRule type="containsText" priority="27" operator="containsText" id="{D4E8CA78-EDD6-4A6C-8EAE-FCEBDA53610E}">
            <xm:f>NOT(ISERROR(SEARCH("Total",A511)))</xm:f>
            <xm:f>"Total"</xm:f>
            <x14:dxf>
              <font>
                <b/>
                <i val="0"/>
              </font>
            </x14:dxf>
          </x14:cfRule>
          <xm:sqref>A511:C515</xm:sqref>
        </x14:conditionalFormatting>
        <x14:conditionalFormatting xmlns:xm="http://schemas.microsoft.com/office/excel/2006/main">
          <x14:cfRule type="containsText" priority="26" operator="containsText" id="{D47341C6-09B1-430F-8F09-E9E0999FED11}">
            <xm:f>NOT(ISERROR(SEARCH("Total",A516)))</xm:f>
            <xm:f>"Total"</xm:f>
            <x14:dxf>
              <font>
                <b/>
                <i val="0"/>
              </font>
            </x14:dxf>
          </x14:cfRule>
          <xm:sqref>A516:C518</xm:sqref>
        </x14:conditionalFormatting>
        <x14:conditionalFormatting xmlns:xm="http://schemas.microsoft.com/office/excel/2006/main">
          <x14:cfRule type="containsText" priority="25" operator="containsText" id="{D42FA0F1-7F5E-4ADB-9DE8-E91B15E04AA8}">
            <xm:f>NOT(ISERROR(SEARCH("Total",A519)))</xm:f>
            <xm:f>"Total"</xm:f>
            <x14:dxf>
              <font>
                <b/>
                <i val="0"/>
              </font>
            </x14:dxf>
          </x14:cfRule>
          <xm:sqref>A519:C525 A527:C530 A532:C535 A537:C540 A542:C544 A561:C568 A570:C576 A578:C582 A584:C593 A600:C602 A631:C633 A640:C640 A546:C548 A545 A550:C550 A549 A595:C598 A594 A604:C608 A603 A635:C638 A634</xm:sqref>
        </x14:conditionalFormatting>
        <x14:conditionalFormatting xmlns:xm="http://schemas.microsoft.com/office/excel/2006/main">
          <x14:cfRule type="containsText" priority="24" operator="containsText" id="{ED28D809-1A85-4B76-9A12-18A6A35B3C71}">
            <xm:f>NOT(ISERROR(SEARCH("Total",A526)))</xm:f>
            <xm:f>"Total"</xm:f>
            <x14:dxf>
              <font>
                <b/>
                <i val="0"/>
              </font>
            </x14:dxf>
          </x14:cfRule>
          <xm:sqref>A526:C526</xm:sqref>
        </x14:conditionalFormatting>
        <x14:conditionalFormatting xmlns:xm="http://schemas.microsoft.com/office/excel/2006/main">
          <x14:cfRule type="containsText" priority="23" operator="containsText" id="{BF0DE1CA-1C4C-4D62-A1A8-31863FD7A848}">
            <xm:f>NOT(ISERROR(SEARCH("Total",A531)))</xm:f>
            <xm:f>"Total"</xm:f>
            <x14:dxf>
              <font>
                <b/>
                <i val="0"/>
              </font>
            </x14:dxf>
          </x14:cfRule>
          <xm:sqref>A531:C531</xm:sqref>
        </x14:conditionalFormatting>
        <x14:conditionalFormatting xmlns:xm="http://schemas.microsoft.com/office/excel/2006/main">
          <x14:cfRule type="containsText" priority="22" operator="containsText" id="{5B35AFF5-72CE-488F-B70F-A428CDE60314}">
            <xm:f>NOT(ISERROR(SEARCH("Total",A536)))</xm:f>
            <xm:f>"Total"</xm:f>
            <x14:dxf>
              <font>
                <b/>
                <i val="0"/>
              </font>
            </x14:dxf>
          </x14:cfRule>
          <xm:sqref>A536:C536</xm:sqref>
        </x14:conditionalFormatting>
        <x14:conditionalFormatting xmlns:xm="http://schemas.microsoft.com/office/excel/2006/main">
          <x14:cfRule type="containsText" priority="21" operator="containsText" id="{144A3799-BF3A-4393-AC64-CFE4B3AD3D53}">
            <xm:f>NOT(ISERROR(SEARCH("Total",A541)))</xm:f>
            <xm:f>"Total"</xm:f>
            <x14:dxf>
              <font>
                <b/>
                <i val="0"/>
              </font>
            </x14:dxf>
          </x14:cfRule>
          <xm:sqref>A541:C541</xm:sqref>
        </x14:conditionalFormatting>
        <x14:conditionalFormatting xmlns:xm="http://schemas.microsoft.com/office/excel/2006/main">
          <x14:cfRule type="containsText" priority="20" operator="containsText" id="{2DE3FE2E-2669-45A4-9F7C-8B467AA00384}">
            <xm:f>NOT(ISERROR(SEARCH("Total",A551)))</xm:f>
            <xm:f>"Total"</xm:f>
            <x14:dxf>
              <font>
                <b/>
                <i val="0"/>
              </font>
            </x14:dxf>
          </x14:cfRule>
          <xm:sqref>A551:C551</xm:sqref>
        </x14:conditionalFormatting>
        <x14:conditionalFormatting xmlns:xm="http://schemas.microsoft.com/office/excel/2006/main">
          <x14:cfRule type="containsText" priority="19" operator="containsText" id="{2B98BABD-5DD1-4F28-A668-BB734F46C27E}">
            <xm:f>NOT(ISERROR(SEARCH("Total",A560)))</xm:f>
            <xm:f>"Total"</xm:f>
            <x14:dxf>
              <font>
                <b/>
                <i val="0"/>
              </font>
            </x14:dxf>
          </x14:cfRule>
          <xm:sqref>A560:C560</xm:sqref>
        </x14:conditionalFormatting>
        <x14:conditionalFormatting xmlns:xm="http://schemas.microsoft.com/office/excel/2006/main">
          <x14:cfRule type="containsText" priority="18" operator="containsText" id="{A13663AE-387F-4DA4-9949-4DC4DBFB820B}">
            <xm:f>NOT(ISERROR(SEARCH("Total",A569)))</xm:f>
            <xm:f>"Total"</xm:f>
            <x14:dxf>
              <font>
                <b/>
                <i val="0"/>
              </font>
            </x14:dxf>
          </x14:cfRule>
          <xm:sqref>A569:C569</xm:sqref>
        </x14:conditionalFormatting>
        <x14:conditionalFormatting xmlns:xm="http://schemas.microsoft.com/office/excel/2006/main">
          <x14:cfRule type="containsText" priority="17" operator="containsText" id="{9F2A386A-9730-490A-920E-AC44D0885CA8}">
            <xm:f>NOT(ISERROR(SEARCH("Total",A577)))</xm:f>
            <xm:f>"Total"</xm:f>
            <x14:dxf>
              <font>
                <b/>
                <i val="0"/>
              </font>
            </x14:dxf>
          </x14:cfRule>
          <xm:sqref>A577:C577</xm:sqref>
        </x14:conditionalFormatting>
        <x14:conditionalFormatting xmlns:xm="http://schemas.microsoft.com/office/excel/2006/main">
          <x14:cfRule type="containsText" priority="16" operator="containsText" id="{E90CDB71-6477-417C-ADA8-611C3F147497}">
            <xm:f>NOT(ISERROR(SEARCH("Total",A583)))</xm:f>
            <xm:f>"Total"</xm:f>
            <x14:dxf>
              <font>
                <b/>
                <i val="0"/>
              </font>
            </x14:dxf>
          </x14:cfRule>
          <xm:sqref>A583:C583</xm:sqref>
        </x14:conditionalFormatting>
        <x14:conditionalFormatting xmlns:xm="http://schemas.microsoft.com/office/excel/2006/main">
          <x14:cfRule type="containsText" priority="15" operator="containsText" id="{53360ACA-3D8D-45EA-9BED-59B242331F01}">
            <xm:f>NOT(ISERROR(SEARCH("Total",A599)))</xm:f>
            <xm:f>"Total"</xm:f>
            <x14:dxf>
              <font>
                <b/>
                <i val="0"/>
              </font>
            </x14:dxf>
          </x14:cfRule>
          <xm:sqref>A599:C599</xm:sqref>
        </x14:conditionalFormatting>
        <x14:conditionalFormatting xmlns:xm="http://schemas.microsoft.com/office/excel/2006/main">
          <x14:cfRule type="containsText" priority="14" operator="containsText" id="{90FF8E5C-1DF5-4E84-A212-68068E1C8D73}">
            <xm:f>NOT(ISERROR(SEARCH("Total",A609)))</xm:f>
            <xm:f>"Total"</xm:f>
            <x14:dxf>
              <font>
                <b/>
                <i val="0"/>
              </font>
            </x14:dxf>
          </x14:cfRule>
          <xm:sqref>A609:C609</xm:sqref>
        </x14:conditionalFormatting>
        <x14:conditionalFormatting xmlns:xm="http://schemas.microsoft.com/office/excel/2006/main">
          <x14:cfRule type="containsText" priority="13" operator="containsText" id="{C5B06DA6-7C9B-4965-9085-AAAA4E44A637}">
            <xm:f>NOT(ISERROR(SEARCH("Total",A630)))</xm:f>
            <xm:f>"Total"</xm:f>
            <x14:dxf>
              <font>
                <b/>
                <i val="0"/>
              </font>
            </x14:dxf>
          </x14:cfRule>
          <xm:sqref>A630:C630</xm:sqref>
        </x14:conditionalFormatting>
        <x14:conditionalFormatting xmlns:xm="http://schemas.microsoft.com/office/excel/2006/main">
          <x14:cfRule type="containsText" priority="12" operator="containsText" id="{6E4E1E22-CCA5-423C-B53D-3D851666FAA2}">
            <xm:f>NOT(ISERROR(SEARCH("Total",A639)))</xm:f>
            <xm:f>"Total"</xm:f>
            <x14:dxf>
              <font>
                <b/>
                <i val="0"/>
              </font>
            </x14:dxf>
          </x14:cfRule>
          <xm:sqref>A639:C639</xm:sqref>
        </x14:conditionalFormatting>
        <x14:conditionalFormatting xmlns:xm="http://schemas.microsoft.com/office/excel/2006/main">
          <x14:cfRule type="containsText" priority="11" operator="containsText" id="{29BCE37E-E649-41EF-AF3C-E46E1C346992}">
            <xm:f>NOT(ISERROR(SEARCH("Total",B545)))</xm:f>
            <xm:f>"Total"</xm:f>
            <x14:dxf>
              <font>
                <b/>
                <i val="0"/>
              </font>
            </x14:dxf>
          </x14:cfRule>
          <xm:sqref>B545:C545</xm:sqref>
        </x14:conditionalFormatting>
        <x14:conditionalFormatting xmlns:xm="http://schemas.microsoft.com/office/excel/2006/main">
          <x14:cfRule type="containsText" priority="10" operator="containsText" id="{F6612468-6C56-48D6-8BD4-E4991C479A50}">
            <xm:f>NOT(ISERROR(SEARCH("Total",B549)))</xm:f>
            <xm:f>"Total"</xm:f>
            <x14:dxf>
              <font>
                <b/>
                <i val="0"/>
              </font>
            </x14:dxf>
          </x14:cfRule>
          <xm:sqref>B549:C549</xm:sqref>
        </x14:conditionalFormatting>
        <x14:conditionalFormatting xmlns:xm="http://schemas.microsoft.com/office/excel/2006/main">
          <x14:cfRule type="containsText" priority="9" operator="containsText" id="{938E7EA0-0592-4BBA-BD87-2F7408DF98DE}">
            <xm:f>NOT(ISERROR(SEARCH("Total",B552)))</xm:f>
            <xm:f>"Total"</xm:f>
            <x14:dxf>
              <font>
                <b/>
                <i val="0"/>
              </font>
            </x14:dxf>
          </x14:cfRule>
          <xm:sqref>B552:C552</xm:sqref>
        </x14:conditionalFormatting>
        <x14:conditionalFormatting xmlns:xm="http://schemas.microsoft.com/office/excel/2006/main">
          <x14:cfRule type="containsText" priority="8" operator="containsText" id="{03E01DE6-F0A1-4EE9-AE6F-95CC4A8D22AD}">
            <xm:f>NOT(ISERROR(SEARCH("Total",B555)))</xm:f>
            <xm:f>"Total"</xm:f>
            <x14:dxf>
              <font>
                <b/>
                <i val="0"/>
              </font>
            </x14:dxf>
          </x14:cfRule>
          <xm:sqref>B555</xm:sqref>
        </x14:conditionalFormatting>
        <x14:conditionalFormatting xmlns:xm="http://schemas.microsoft.com/office/excel/2006/main">
          <x14:cfRule type="containsText" priority="7" operator="containsText" id="{150D99BC-B1AE-4BDB-9E88-3EB3082F9E0B}">
            <xm:f>NOT(ISERROR(SEARCH("Total",C555)))</xm:f>
            <xm:f>"Total"</xm:f>
            <x14:dxf>
              <font>
                <b/>
                <i val="0"/>
              </font>
            </x14:dxf>
          </x14:cfRule>
          <xm:sqref>C555</xm:sqref>
        </x14:conditionalFormatting>
        <x14:conditionalFormatting xmlns:xm="http://schemas.microsoft.com/office/excel/2006/main">
          <x14:cfRule type="containsText" priority="6" operator="containsText" id="{5ED4F766-8FF7-4D9A-B9A3-6C7A54CF698B}">
            <xm:f>NOT(ISERROR(SEARCH("Total",B594)))</xm:f>
            <xm:f>"Total"</xm:f>
            <x14:dxf>
              <font>
                <b/>
                <i val="0"/>
              </font>
            </x14:dxf>
          </x14:cfRule>
          <xm:sqref>B594:C594</xm:sqref>
        </x14:conditionalFormatting>
        <x14:conditionalFormatting xmlns:xm="http://schemas.microsoft.com/office/excel/2006/main">
          <x14:cfRule type="containsText" priority="5" operator="containsText" id="{CABB6640-3487-4B2A-A843-FC124655CEA5}">
            <xm:f>NOT(ISERROR(SEARCH("Total",B603)))</xm:f>
            <xm:f>"Total"</xm:f>
            <x14:dxf>
              <font>
                <b/>
                <i val="0"/>
              </font>
            </x14:dxf>
          </x14:cfRule>
          <xm:sqref>B603:C603</xm:sqref>
        </x14:conditionalFormatting>
        <x14:conditionalFormatting xmlns:xm="http://schemas.microsoft.com/office/excel/2006/main">
          <x14:cfRule type="containsText" priority="4" operator="containsText" id="{2C045906-A8E9-4B64-B4FA-B328F5C15F7E}">
            <xm:f>NOT(ISERROR(SEARCH("Total",B617)))</xm:f>
            <xm:f>"Total"</xm:f>
            <x14:dxf>
              <font>
                <b/>
                <i val="0"/>
              </font>
            </x14:dxf>
          </x14:cfRule>
          <xm:sqref>B617:C617</xm:sqref>
        </x14:conditionalFormatting>
        <x14:conditionalFormatting xmlns:xm="http://schemas.microsoft.com/office/excel/2006/main">
          <x14:cfRule type="containsText" priority="3" operator="containsText" id="{C4C616E7-7BF1-4275-8722-0CB3A2FEA5F0}">
            <xm:f>NOT(ISERROR(SEARCH("Total",B621)))</xm:f>
            <xm:f>"Total"</xm:f>
            <x14:dxf>
              <font>
                <b/>
                <i val="0"/>
              </font>
            </x14:dxf>
          </x14:cfRule>
          <xm:sqref>B621:C621</xm:sqref>
        </x14:conditionalFormatting>
        <x14:conditionalFormatting xmlns:xm="http://schemas.microsoft.com/office/excel/2006/main">
          <x14:cfRule type="containsText" priority="2" operator="containsText" id="{E544157B-80AD-4940-B7E0-54B38423C305}">
            <xm:f>NOT(ISERROR(SEARCH("Total",B624)))</xm:f>
            <xm:f>"Total"</xm:f>
            <x14:dxf>
              <font>
                <b/>
                <i val="0"/>
              </font>
            </x14:dxf>
          </x14:cfRule>
          <xm:sqref>B624:C624</xm:sqref>
        </x14:conditionalFormatting>
        <x14:conditionalFormatting xmlns:xm="http://schemas.microsoft.com/office/excel/2006/main">
          <x14:cfRule type="containsText" priority="1" operator="containsText" id="{938CF911-C0D9-40CC-82C0-206CC5A19528}">
            <xm:f>NOT(ISERROR(SEARCH("Total",B634)))</xm:f>
            <xm:f>"Total"</xm:f>
            <x14:dxf>
              <font>
                <b/>
                <i val="0"/>
              </font>
            </x14:dxf>
          </x14:cfRule>
          <xm:sqref>B634:C634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F58"/>
  <sheetViews>
    <sheetView zoomScaleNormal="100" workbookViewId="0">
      <pane xSplit="2" ySplit="8" topLeftCell="C9" activePane="bottomRight" state="frozen"/>
      <selection activeCell="A165" sqref="A165"/>
      <selection pane="topRight" activeCell="A165" sqref="A165"/>
      <selection pane="bottomLeft" activeCell="A165" sqref="A165"/>
      <selection pane="bottomRight"/>
    </sheetView>
  </sheetViews>
  <sheetFormatPr defaultRowHeight="11.25"/>
  <cols>
    <col min="1" max="1" width="40.7109375" customWidth="1"/>
    <col min="2" max="2" width="40.7109375" style="164" customWidth="1"/>
    <col min="3" max="32" width="12.140625" customWidth="1"/>
  </cols>
  <sheetData>
    <row r="1" spans="1:32" ht="15" customHeight="1">
      <c r="A1" s="187" t="s">
        <v>221</v>
      </c>
      <c r="B1" s="186"/>
    </row>
    <row r="2" spans="1:32" s="164" customFormat="1" ht="15" customHeight="1">
      <c r="A2" s="238" t="s">
        <v>261</v>
      </c>
      <c r="B2" s="186"/>
    </row>
    <row r="3" spans="1:32" ht="15" customHeight="1">
      <c r="A3" s="238" t="str">
        <f>"NSW Higher, Local and Children's Criminal Courts " &amp;'Table Of Contents'!H4</f>
        <v>NSW Higher, Local and Children's Criminal Courts July 2017 - June 2022</v>
      </c>
      <c r="B3" s="183"/>
      <c r="F3" s="163"/>
    </row>
    <row r="4" spans="1:32" ht="15" customHeight="1">
      <c r="A4" s="237" t="s">
        <v>502</v>
      </c>
      <c r="B4" s="237"/>
    </row>
    <row r="5" spans="1:32" ht="15" customHeight="1">
      <c r="A5" s="164"/>
    </row>
    <row r="6" spans="1:32" s="165" customFormat="1" ht="15" customHeight="1">
      <c r="A6" s="219"/>
      <c r="B6" s="229"/>
      <c r="C6" s="554" t="str">
        <f>'Table Of Contents'!$C$4</f>
        <v>July 2017 to June 2018</v>
      </c>
      <c r="D6" s="555"/>
      <c r="E6" s="555"/>
      <c r="F6" s="555"/>
      <c r="G6" s="555"/>
      <c r="H6" s="556"/>
      <c r="I6" s="554" t="str">
        <f>'Table Of Contents'!$D$4</f>
        <v>July 2018 to June 2019</v>
      </c>
      <c r="J6" s="555"/>
      <c r="K6" s="555"/>
      <c r="L6" s="555"/>
      <c r="M6" s="555"/>
      <c r="N6" s="556"/>
      <c r="O6" s="554" t="str">
        <f>'Table Of Contents'!$E$4</f>
        <v>July 2019 to June 2020</v>
      </c>
      <c r="P6" s="555"/>
      <c r="Q6" s="555"/>
      <c r="R6" s="555"/>
      <c r="S6" s="555"/>
      <c r="T6" s="556"/>
      <c r="U6" s="554" t="str">
        <f>'Table Of Contents'!$F$4</f>
        <v>July 2020 to June 2021</v>
      </c>
      <c r="V6" s="555"/>
      <c r="W6" s="555"/>
      <c r="X6" s="555"/>
      <c r="Y6" s="555"/>
      <c r="Z6" s="556"/>
      <c r="AA6" s="554" t="str">
        <f>'Table Of Contents'!$G$4</f>
        <v>July 2021 to June 2022</v>
      </c>
      <c r="AB6" s="555"/>
      <c r="AC6" s="555"/>
      <c r="AD6" s="555"/>
      <c r="AE6" s="555"/>
      <c r="AF6" s="556"/>
    </row>
    <row r="7" spans="1:32" s="165" customFormat="1" ht="15" customHeight="1">
      <c r="A7" s="220"/>
      <c r="B7" s="230"/>
      <c r="C7" s="557" t="s">
        <v>28</v>
      </c>
      <c r="D7" s="558"/>
      <c r="E7" s="559"/>
      <c r="F7" s="560" t="s">
        <v>495</v>
      </c>
      <c r="G7" s="561"/>
      <c r="H7" s="562"/>
      <c r="I7" s="557" t="s">
        <v>28</v>
      </c>
      <c r="J7" s="558"/>
      <c r="K7" s="559"/>
      <c r="L7" s="560" t="s">
        <v>495</v>
      </c>
      <c r="M7" s="561"/>
      <c r="N7" s="562"/>
      <c r="O7" s="557" t="s">
        <v>28</v>
      </c>
      <c r="P7" s="558"/>
      <c r="Q7" s="559"/>
      <c r="R7" s="560" t="s">
        <v>495</v>
      </c>
      <c r="S7" s="561"/>
      <c r="T7" s="562"/>
      <c r="U7" s="557" t="s">
        <v>28</v>
      </c>
      <c r="V7" s="558"/>
      <c r="W7" s="559"/>
      <c r="X7" s="560" t="s">
        <v>495</v>
      </c>
      <c r="Y7" s="561"/>
      <c r="Z7" s="562"/>
      <c r="AA7" s="557" t="s">
        <v>28</v>
      </c>
      <c r="AB7" s="558"/>
      <c r="AC7" s="559"/>
      <c r="AD7" s="560" t="s">
        <v>495</v>
      </c>
      <c r="AE7" s="561"/>
      <c r="AF7" s="562"/>
    </row>
    <row r="8" spans="1:32" s="165" customFormat="1" ht="60" customHeight="1">
      <c r="A8" s="224" t="s">
        <v>372</v>
      </c>
      <c r="B8" s="231"/>
      <c r="C8" s="232" t="s">
        <v>29</v>
      </c>
      <c r="D8" s="233" t="s">
        <v>30</v>
      </c>
      <c r="E8" s="190" t="s">
        <v>31</v>
      </c>
      <c r="F8" s="232" t="s">
        <v>287</v>
      </c>
      <c r="G8" s="233" t="s">
        <v>288</v>
      </c>
      <c r="H8" s="190" t="s">
        <v>31</v>
      </c>
      <c r="I8" s="232" t="s">
        <v>29</v>
      </c>
      <c r="J8" s="233" t="s">
        <v>30</v>
      </c>
      <c r="K8" s="190" t="s">
        <v>31</v>
      </c>
      <c r="L8" s="232" t="s">
        <v>287</v>
      </c>
      <c r="M8" s="233" t="s">
        <v>288</v>
      </c>
      <c r="N8" s="190" t="s">
        <v>31</v>
      </c>
      <c r="O8" s="232" t="s">
        <v>29</v>
      </c>
      <c r="P8" s="233" t="s">
        <v>30</v>
      </c>
      <c r="Q8" s="190" t="s">
        <v>31</v>
      </c>
      <c r="R8" s="232" t="s">
        <v>287</v>
      </c>
      <c r="S8" s="233" t="s">
        <v>288</v>
      </c>
      <c r="T8" s="190" t="s">
        <v>31</v>
      </c>
      <c r="U8" s="232" t="s">
        <v>29</v>
      </c>
      <c r="V8" s="233" t="s">
        <v>30</v>
      </c>
      <c r="W8" s="190" t="s">
        <v>31</v>
      </c>
      <c r="X8" s="232" t="s">
        <v>287</v>
      </c>
      <c r="Y8" s="233" t="s">
        <v>288</v>
      </c>
      <c r="Z8" s="190" t="s">
        <v>31</v>
      </c>
      <c r="AA8" s="232" t="s">
        <v>29</v>
      </c>
      <c r="AB8" s="233" t="s">
        <v>30</v>
      </c>
      <c r="AC8" s="190" t="s">
        <v>31</v>
      </c>
      <c r="AD8" s="232" t="s">
        <v>287</v>
      </c>
      <c r="AE8" s="233" t="s">
        <v>288</v>
      </c>
      <c r="AF8" s="190" t="s">
        <v>31</v>
      </c>
    </row>
    <row r="9" spans="1:32" s="165" customFormat="1" ht="15" customHeight="1">
      <c r="A9" s="221" t="s">
        <v>494</v>
      </c>
      <c r="B9" s="160"/>
      <c r="C9" s="179"/>
      <c r="D9" s="178"/>
      <c r="E9" s="194"/>
      <c r="F9" s="179"/>
      <c r="G9" s="178"/>
      <c r="H9" s="194"/>
      <c r="I9" s="179"/>
      <c r="J9" s="178"/>
      <c r="K9" s="194"/>
      <c r="L9" s="179"/>
      <c r="M9" s="178"/>
      <c r="N9" s="194"/>
      <c r="O9" s="179"/>
      <c r="P9" s="178"/>
      <c r="Q9" s="194"/>
      <c r="R9" s="179"/>
      <c r="S9" s="178"/>
      <c r="T9" s="194"/>
      <c r="U9" s="179"/>
      <c r="V9" s="178"/>
      <c r="W9" s="194"/>
      <c r="X9" s="179"/>
      <c r="Y9" s="178"/>
      <c r="Z9" s="194"/>
      <c r="AA9" s="179"/>
      <c r="AB9" s="178"/>
      <c r="AC9" s="194"/>
      <c r="AD9" s="179"/>
      <c r="AE9" s="178"/>
      <c r="AF9" s="194"/>
    </row>
    <row r="10" spans="1:32" s="165" customFormat="1" ht="13.5">
      <c r="A10" s="448" t="s">
        <v>6</v>
      </c>
      <c r="B10" s="460" t="s">
        <v>32</v>
      </c>
      <c r="C10" s="169">
        <v>6</v>
      </c>
      <c r="D10" s="168">
        <v>2</v>
      </c>
      <c r="E10" s="192">
        <v>33.299999999999997</v>
      </c>
      <c r="F10" s="169">
        <v>6</v>
      </c>
      <c r="G10" s="168">
        <v>2</v>
      </c>
      <c r="H10" s="192">
        <v>33.299999999999997</v>
      </c>
      <c r="I10" s="169">
        <v>9</v>
      </c>
      <c r="J10" s="168">
        <v>5</v>
      </c>
      <c r="K10" s="192">
        <v>55.6</v>
      </c>
      <c r="L10" s="169">
        <v>7</v>
      </c>
      <c r="M10" s="168">
        <v>3</v>
      </c>
      <c r="N10" s="192">
        <v>42.9</v>
      </c>
      <c r="O10" s="169">
        <v>3</v>
      </c>
      <c r="P10" s="168">
        <v>2</v>
      </c>
      <c r="Q10" s="192">
        <v>66.7</v>
      </c>
      <c r="R10" s="169">
        <v>3</v>
      </c>
      <c r="S10" s="168">
        <v>2</v>
      </c>
      <c r="T10" s="192">
        <v>66.7</v>
      </c>
      <c r="U10" s="169">
        <v>5</v>
      </c>
      <c r="V10" s="168">
        <v>2</v>
      </c>
      <c r="W10" s="192">
        <v>40</v>
      </c>
      <c r="X10" s="169">
        <v>5</v>
      </c>
      <c r="Y10" s="168">
        <v>2</v>
      </c>
      <c r="Z10" s="192">
        <v>40</v>
      </c>
      <c r="AA10" s="169">
        <v>3</v>
      </c>
      <c r="AB10" s="168">
        <v>2</v>
      </c>
      <c r="AC10" s="192">
        <v>66.7</v>
      </c>
      <c r="AD10" s="169">
        <v>2</v>
      </c>
      <c r="AE10" s="168">
        <v>1</v>
      </c>
      <c r="AF10" s="192">
        <v>50</v>
      </c>
    </row>
    <row r="11" spans="1:32" s="165" customFormat="1" ht="13.5">
      <c r="A11" s="290"/>
      <c r="B11" s="460" t="s">
        <v>33</v>
      </c>
      <c r="C11" s="169">
        <v>0</v>
      </c>
      <c r="D11" s="168">
        <v>0</v>
      </c>
      <c r="E11" s="192">
        <v>0</v>
      </c>
      <c r="F11" s="169">
        <v>0</v>
      </c>
      <c r="G11" s="168">
        <v>0</v>
      </c>
      <c r="H11" s="192">
        <v>0</v>
      </c>
      <c r="I11" s="169">
        <v>0</v>
      </c>
      <c r="J11" s="168">
        <v>0</v>
      </c>
      <c r="K11" s="192">
        <v>0</v>
      </c>
      <c r="L11" s="169">
        <v>0</v>
      </c>
      <c r="M11" s="168">
        <v>0</v>
      </c>
      <c r="N11" s="192">
        <v>0</v>
      </c>
      <c r="O11" s="169">
        <v>3</v>
      </c>
      <c r="P11" s="168">
        <v>2</v>
      </c>
      <c r="Q11" s="192">
        <v>66.7</v>
      </c>
      <c r="R11" s="169">
        <v>3</v>
      </c>
      <c r="S11" s="168">
        <v>2</v>
      </c>
      <c r="T11" s="192">
        <v>66.7</v>
      </c>
      <c r="U11" s="169">
        <v>0</v>
      </c>
      <c r="V11" s="168">
        <v>0</v>
      </c>
      <c r="W11" s="192">
        <v>0</v>
      </c>
      <c r="X11" s="169">
        <v>0</v>
      </c>
      <c r="Y11" s="168">
        <v>0</v>
      </c>
      <c r="Z11" s="192">
        <v>0</v>
      </c>
      <c r="AA11" s="169">
        <v>2</v>
      </c>
      <c r="AB11" s="168">
        <v>2</v>
      </c>
      <c r="AC11" s="192">
        <v>100</v>
      </c>
      <c r="AD11" s="169">
        <v>1</v>
      </c>
      <c r="AE11" s="168">
        <v>1</v>
      </c>
      <c r="AF11" s="192">
        <v>100</v>
      </c>
    </row>
    <row r="12" spans="1:32" s="165" customFormat="1" ht="13.5">
      <c r="A12" s="290"/>
      <c r="B12" s="460" t="s">
        <v>179</v>
      </c>
      <c r="C12" s="169">
        <v>6</v>
      </c>
      <c r="D12" s="168">
        <v>4</v>
      </c>
      <c r="E12" s="192">
        <v>66.7</v>
      </c>
      <c r="F12" s="169">
        <v>6</v>
      </c>
      <c r="G12" s="168">
        <v>4</v>
      </c>
      <c r="H12" s="192">
        <v>66.7</v>
      </c>
      <c r="I12" s="169">
        <v>2</v>
      </c>
      <c r="J12" s="168">
        <v>2</v>
      </c>
      <c r="K12" s="192">
        <v>100</v>
      </c>
      <c r="L12" s="169">
        <v>2</v>
      </c>
      <c r="M12" s="168">
        <v>2</v>
      </c>
      <c r="N12" s="192">
        <v>100</v>
      </c>
      <c r="O12" s="169">
        <v>2</v>
      </c>
      <c r="P12" s="168">
        <v>2</v>
      </c>
      <c r="Q12" s="192">
        <v>100</v>
      </c>
      <c r="R12" s="169">
        <v>2</v>
      </c>
      <c r="S12" s="168">
        <v>2</v>
      </c>
      <c r="T12" s="192">
        <v>100</v>
      </c>
      <c r="U12" s="169">
        <v>4</v>
      </c>
      <c r="V12" s="168">
        <v>3</v>
      </c>
      <c r="W12" s="192">
        <v>75</v>
      </c>
      <c r="X12" s="169">
        <v>4</v>
      </c>
      <c r="Y12" s="168">
        <v>3</v>
      </c>
      <c r="Z12" s="192">
        <v>75</v>
      </c>
      <c r="AA12" s="169">
        <v>2</v>
      </c>
      <c r="AB12" s="168">
        <v>2</v>
      </c>
      <c r="AC12" s="192">
        <v>100</v>
      </c>
      <c r="AD12" s="169">
        <v>2</v>
      </c>
      <c r="AE12" s="168">
        <v>2</v>
      </c>
      <c r="AF12" s="192">
        <v>100</v>
      </c>
    </row>
    <row r="13" spans="1:32" s="165" customFormat="1" ht="13.5">
      <c r="A13" s="461"/>
      <c r="B13" s="462" t="s">
        <v>36</v>
      </c>
      <c r="C13" s="170">
        <v>12</v>
      </c>
      <c r="D13" s="171">
        <v>6</v>
      </c>
      <c r="E13" s="193">
        <v>50</v>
      </c>
      <c r="F13" s="170">
        <v>9</v>
      </c>
      <c r="G13" s="171">
        <v>6</v>
      </c>
      <c r="H13" s="193">
        <v>66.7</v>
      </c>
      <c r="I13" s="170">
        <v>11</v>
      </c>
      <c r="J13" s="171">
        <v>7</v>
      </c>
      <c r="K13" s="193">
        <v>63.6</v>
      </c>
      <c r="L13" s="170">
        <v>8</v>
      </c>
      <c r="M13" s="171">
        <v>5</v>
      </c>
      <c r="N13" s="193">
        <v>62.5</v>
      </c>
      <c r="O13" s="170">
        <v>8</v>
      </c>
      <c r="P13" s="171">
        <v>6</v>
      </c>
      <c r="Q13" s="193">
        <v>75</v>
      </c>
      <c r="R13" s="170">
        <v>7</v>
      </c>
      <c r="S13" s="171">
        <v>6</v>
      </c>
      <c r="T13" s="193">
        <v>85.7</v>
      </c>
      <c r="U13" s="170">
        <v>9</v>
      </c>
      <c r="V13" s="171">
        <v>5</v>
      </c>
      <c r="W13" s="193">
        <v>55.6</v>
      </c>
      <c r="X13" s="170">
        <v>6</v>
      </c>
      <c r="Y13" s="171">
        <v>5</v>
      </c>
      <c r="Z13" s="193">
        <v>83.3</v>
      </c>
      <c r="AA13" s="170">
        <v>7</v>
      </c>
      <c r="AB13" s="171">
        <v>6</v>
      </c>
      <c r="AC13" s="193">
        <v>85.7</v>
      </c>
      <c r="AD13" s="170">
        <v>3</v>
      </c>
      <c r="AE13" s="171">
        <v>3</v>
      </c>
      <c r="AF13" s="193">
        <v>100</v>
      </c>
    </row>
    <row r="14" spans="1:32" s="165" customFormat="1" ht="13.5">
      <c r="A14" s="290" t="s">
        <v>7</v>
      </c>
      <c r="B14" s="460" t="s">
        <v>37</v>
      </c>
      <c r="C14" s="169">
        <v>5909</v>
      </c>
      <c r="D14" s="168">
        <v>3442</v>
      </c>
      <c r="E14" s="192">
        <v>58.3</v>
      </c>
      <c r="F14" s="169">
        <v>4158</v>
      </c>
      <c r="G14" s="168">
        <v>2783</v>
      </c>
      <c r="H14" s="192">
        <v>66.900000000000006</v>
      </c>
      <c r="I14" s="169">
        <v>6253</v>
      </c>
      <c r="J14" s="168">
        <v>3693</v>
      </c>
      <c r="K14" s="192">
        <v>59.1</v>
      </c>
      <c r="L14" s="169">
        <v>4337</v>
      </c>
      <c r="M14" s="168">
        <v>2926</v>
      </c>
      <c r="N14" s="192">
        <v>67.5</v>
      </c>
      <c r="O14" s="169">
        <v>5726</v>
      </c>
      <c r="P14" s="168">
        <v>3470</v>
      </c>
      <c r="Q14" s="192">
        <v>60.6</v>
      </c>
      <c r="R14" s="169">
        <v>3913</v>
      </c>
      <c r="S14" s="168">
        <v>2762</v>
      </c>
      <c r="T14" s="192">
        <v>70.599999999999994</v>
      </c>
      <c r="U14" s="169">
        <v>7662</v>
      </c>
      <c r="V14" s="168">
        <v>4462</v>
      </c>
      <c r="W14" s="192">
        <v>58.2</v>
      </c>
      <c r="X14" s="169">
        <v>5160</v>
      </c>
      <c r="Y14" s="168">
        <v>3514</v>
      </c>
      <c r="Z14" s="192">
        <v>68.099999999999994</v>
      </c>
      <c r="AA14" s="169">
        <v>6752</v>
      </c>
      <c r="AB14" s="168">
        <v>3929</v>
      </c>
      <c r="AC14" s="192">
        <v>58.2</v>
      </c>
      <c r="AD14" s="169">
        <v>4537</v>
      </c>
      <c r="AE14" s="168">
        <v>3096</v>
      </c>
      <c r="AF14" s="192">
        <v>68.2</v>
      </c>
    </row>
    <row r="15" spans="1:32" s="165" customFormat="1" ht="13.5">
      <c r="A15" s="290"/>
      <c r="B15" s="460" t="s">
        <v>405</v>
      </c>
      <c r="C15" s="169">
        <v>2815</v>
      </c>
      <c r="D15" s="168">
        <v>1828</v>
      </c>
      <c r="E15" s="192">
        <v>64.900000000000006</v>
      </c>
      <c r="F15" s="169">
        <v>2316</v>
      </c>
      <c r="G15" s="168">
        <v>1551</v>
      </c>
      <c r="H15" s="192">
        <v>67</v>
      </c>
      <c r="I15" s="169">
        <v>3046</v>
      </c>
      <c r="J15" s="168">
        <v>2023</v>
      </c>
      <c r="K15" s="192">
        <v>66.400000000000006</v>
      </c>
      <c r="L15" s="169">
        <v>2503</v>
      </c>
      <c r="M15" s="168">
        <v>1721</v>
      </c>
      <c r="N15" s="192">
        <v>68.8</v>
      </c>
      <c r="O15" s="169">
        <v>3191</v>
      </c>
      <c r="P15" s="168">
        <v>2232</v>
      </c>
      <c r="Q15" s="192">
        <v>69.900000000000006</v>
      </c>
      <c r="R15" s="169">
        <v>2540</v>
      </c>
      <c r="S15" s="168">
        <v>1835</v>
      </c>
      <c r="T15" s="192">
        <v>72.2</v>
      </c>
      <c r="U15" s="169">
        <v>4348</v>
      </c>
      <c r="V15" s="168">
        <v>2872</v>
      </c>
      <c r="W15" s="192">
        <v>66.099999999999994</v>
      </c>
      <c r="X15" s="169">
        <v>3415</v>
      </c>
      <c r="Y15" s="168">
        <v>2341</v>
      </c>
      <c r="Z15" s="192">
        <v>68.599999999999994</v>
      </c>
      <c r="AA15" s="169">
        <v>4187</v>
      </c>
      <c r="AB15" s="168">
        <v>2808</v>
      </c>
      <c r="AC15" s="192">
        <v>67.099999999999994</v>
      </c>
      <c r="AD15" s="169">
        <v>3313</v>
      </c>
      <c r="AE15" s="168">
        <v>2374</v>
      </c>
      <c r="AF15" s="192">
        <v>71.7</v>
      </c>
    </row>
    <row r="16" spans="1:32" s="165" customFormat="1" ht="13.5">
      <c r="A16" s="461"/>
      <c r="B16" s="462" t="s">
        <v>36</v>
      </c>
      <c r="C16" s="170">
        <v>8724</v>
      </c>
      <c r="D16" s="171">
        <v>5270</v>
      </c>
      <c r="E16" s="193">
        <v>60.4</v>
      </c>
      <c r="F16" s="170">
        <v>5372</v>
      </c>
      <c r="G16" s="171">
        <v>3739</v>
      </c>
      <c r="H16" s="193">
        <v>69.599999999999994</v>
      </c>
      <c r="I16" s="170">
        <v>9299</v>
      </c>
      <c r="J16" s="171">
        <v>5716</v>
      </c>
      <c r="K16" s="193">
        <v>61.5</v>
      </c>
      <c r="L16" s="170">
        <v>5640</v>
      </c>
      <c r="M16" s="171">
        <v>3991</v>
      </c>
      <c r="N16" s="193">
        <v>70.8</v>
      </c>
      <c r="O16" s="170">
        <v>8917</v>
      </c>
      <c r="P16" s="171">
        <v>5702</v>
      </c>
      <c r="Q16" s="193">
        <v>63.9</v>
      </c>
      <c r="R16" s="170">
        <v>5268</v>
      </c>
      <c r="S16" s="171">
        <v>3906</v>
      </c>
      <c r="T16" s="193">
        <v>74.099999999999994</v>
      </c>
      <c r="U16" s="170">
        <v>12010</v>
      </c>
      <c r="V16" s="171">
        <v>7334</v>
      </c>
      <c r="W16" s="193">
        <v>61.1</v>
      </c>
      <c r="X16" s="170">
        <v>7025</v>
      </c>
      <c r="Y16" s="171">
        <v>5008</v>
      </c>
      <c r="Z16" s="193">
        <v>71.3</v>
      </c>
      <c r="AA16" s="170">
        <v>10939</v>
      </c>
      <c r="AB16" s="171">
        <v>6737</v>
      </c>
      <c r="AC16" s="193">
        <v>61.6</v>
      </c>
      <c r="AD16" s="170">
        <v>6483</v>
      </c>
      <c r="AE16" s="171">
        <v>4689</v>
      </c>
      <c r="AF16" s="193">
        <v>72.3</v>
      </c>
    </row>
    <row r="17" spans="1:32" s="165" customFormat="1" ht="13.5">
      <c r="A17" s="290" t="s">
        <v>8</v>
      </c>
      <c r="B17" s="460" t="s">
        <v>41</v>
      </c>
      <c r="C17" s="169">
        <v>223</v>
      </c>
      <c r="D17" s="168">
        <v>74</v>
      </c>
      <c r="E17" s="192">
        <v>33.200000000000003</v>
      </c>
      <c r="F17" s="169">
        <v>85</v>
      </c>
      <c r="G17" s="168">
        <v>42</v>
      </c>
      <c r="H17" s="192">
        <v>49.4</v>
      </c>
      <c r="I17" s="169">
        <v>227</v>
      </c>
      <c r="J17" s="168">
        <v>92</v>
      </c>
      <c r="K17" s="192">
        <v>40.5</v>
      </c>
      <c r="L17" s="169">
        <v>82</v>
      </c>
      <c r="M17" s="168">
        <v>41</v>
      </c>
      <c r="N17" s="192">
        <v>50</v>
      </c>
      <c r="O17" s="169">
        <v>307</v>
      </c>
      <c r="P17" s="168">
        <v>119</v>
      </c>
      <c r="Q17" s="192">
        <v>38.799999999999997</v>
      </c>
      <c r="R17" s="169">
        <v>100</v>
      </c>
      <c r="S17" s="168">
        <v>57</v>
      </c>
      <c r="T17" s="192">
        <v>57</v>
      </c>
      <c r="U17" s="169">
        <v>255</v>
      </c>
      <c r="V17" s="168">
        <v>117</v>
      </c>
      <c r="W17" s="192">
        <v>45.9</v>
      </c>
      <c r="X17" s="169">
        <v>92</v>
      </c>
      <c r="Y17" s="168">
        <v>51</v>
      </c>
      <c r="Z17" s="192">
        <v>55.4</v>
      </c>
      <c r="AA17" s="169">
        <v>309</v>
      </c>
      <c r="AB17" s="168">
        <v>127</v>
      </c>
      <c r="AC17" s="192">
        <v>41.1</v>
      </c>
      <c r="AD17" s="169">
        <v>122</v>
      </c>
      <c r="AE17" s="168">
        <v>61</v>
      </c>
      <c r="AF17" s="192">
        <v>50</v>
      </c>
    </row>
    <row r="18" spans="1:32" s="165" customFormat="1" ht="13.5">
      <c r="A18" s="290"/>
      <c r="B18" s="460" t="s">
        <v>44</v>
      </c>
      <c r="C18" s="169">
        <v>13</v>
      </c>
      <c r="D18" s="168">
        <v>7</v>
      </c>
      <c r="E18" s="192">
        <v>53.8</v>
      </c>
      <c r="F18" s="169">
        <v>8</v>
      </c>
      <c r="G18" s="168">
        <v>5</v>
      </c>
      <c r="H18" s="192">
        <v>62.5</v>
      </c>
      <c r="I18" s="169">
        <v>21</v>
      </c>
      <c r="J18" s="168">
        <v>14</v>
      </c>
      <c r="K18" s="192">
        <v>66.7</v>
      </c>
      <c r="L18" s="169">
        <v>17</v>
      </c>
      <c r="M18" s="168">
        <v>11</v>
      </c>
      <c r="N18" s="192">
        <v>64.7</v>
      </c>
      <c r="O18" s="169">
        <v>31</v>
      </c>
      <c r="P18" s="168">
        <v>16</v>
      </c>
      <c r="Q18" s="192">
        <v>51.6</v>
      </c>
      <c r="R18" s="169">
        <v>22</v>
      </c>
      <c r="S18" s="168">
        <v>14</v>
      </c>
      <c r="T18" s="192">
        <v>63.6</v>
      </c>
      <c r="U18" s="169">
        <v>59</v>
      </c>
      <c r="V18" s="168">
        <v>37</v>
      </c>
      <c r="W18" s="192">
        <v>62.7</v>
      </c>
      <c r="X18" s="169">
        <v>31</v>
      </c>
      <c r="Y18" s="168">
        <v>23</v>
      </c>
      <c r="Z18" s="192">
        <v>74.2</v>
      </c>
      <c r="AA18" s="169">
        <v>62</v>
      </c>
      <c r="AB18" s="168">
        <v>42</v>
      </c>
      <c r="AC18" s="192">
        <v>67.7</v>
      </c>
      <c r="AD18" s="169">
        <v>41</v>
      </c>
      <c r="AE18" s="168">
        <v>30</v>
      </c>
      <c r="AF18" s="192">
        <v>73.2</v>
      </c>
    </row>
    <row r="19" spans="1:32" s="165" customFormat="1" ht="13.5">
      <c r="A19" s="461"/>
      <c r="B19" s="462" t="s">
        <v>36</v>
      </c>
      <c r="C19" s="170">
        <v>236</v>
      </c>
      <c r="D19" s="171">
        <v>81</v>
      </c>
      <c r="E19" s="193">
        <v>34.299999999999997</v>
      </c>
      <c r="F19" s="170">
        <v>92</v>
      </c>
      <c r="G19" s="171">
        <v>47</v>
      </c>
      <c r="H19" s="193">
        <v>51.1</v>
      </c>
      <c r="I19" s="170">
        <v>248</v>
      </c>
      <c r="J19" s="171">
        <v>106</v>
      </c>
      <c r="K19" s="193">
        <v>42.7</v>
      </c>
      <c r="L19" s="170">
        <v>98</v>
      </c>
      <c r="M19" s="171">
        <v>52</v>
      </c>
      <c r="N19" s="193">
        <v>53.1</v>
      </c>
      <c r="O19" s="170">
        <v>338</v>
      </c>
      <c r="P19" s="171">
        <v>135</v>
      </c>
      <c r="Q19" s="193">
        <v>39.9</v>
      </c>
      <c r="R19" s="170">
        <v>122</v>
      </c>
      <c r="S19" s="171">
        <v>71</v>
      </c>
      <c r="T19" s="193">
        <v>58.2</v>
      </c>
      <c r="U19" s="170">
        <v>314</v>
      </c>
      <c r="V19" s="171">
        <v>154</v>
      </c>
      <c r="W19" s="193">
        <v>49</v>
      </c>
      <c r="X19" s="170">
        <v>123</v>
      </c>
      <c r="Y19" s="171">
        <v>74</v>
      </c>
      <c r="Z19" s="193">
        <v>60.2</v>
      </c>
      <c r="AA19" s="170">
        <v>371</v>
      </c>
      <c r="AB19" s="171">
        <v>169</v>
      </c>
      <c r="AC19" s="193">
        <v>45.6</v>
      </c>
      <c r="AD19" s="170">
        <v>161</v>
      </c>
      <c r="AE19" s="171">
        <v>89</v>
      </c>
      <c r="AF19" s="193">
        <v>55.3</v>
      </c>
    </row>
    <row r="20" spans="1:32" s="165" customFormat="1" ht="26.25">
      <c r="A20" s="290" t="s">
        <v>9</v>
      </c>
      <c r="B20" s="460" t="s">
        <v>180</v>
      </c>
      <c r="C20" s="169">
        <v>0</v>
      </c>
      <c r="D20" s="168">
        <v>0</v>
      </c>
      <c r="E20" s="192">
        <v>0</v>
      </c>
      <c r="F20" s="169">
        <v>0</v>
      </c>
      <c r="G20" s="168">
        <v>0</v>
      </c>
      <c r="H20" s="192">
        <v>0</v>
      </c>
      <c r="I20" s="169">
        <v>0</v>
      </c>
      <c r="J20" s="168">
        <v>0</v>
      </c>
      <c r="K20" s="192">
        <v>0</v>
      </c>
      <c r="L20" s="169">
        <v>0</v>
      </c>
      <c r="M20" s="168">
        <v>0</v>
      </c>
      <c r="N20" s="192">
        <v>0</v>
      </c>
      <c r="O20" s="169">
        <v>0</v>
      </c>
      <c r="P20" s="168">
        <v>0</v>
      </c>
      <c r="Q20" s="192">
        <v>0</v>
      </c>
      <c r="R20" s="169">
        <v>0</v>
      </c>
      <c r="S20" s="168">
        <v>0</v>
      </c>
      <c r="T20" s="192">
        <v>0</v>
      </c>
      <c r="U20" s="169">
        <v>1</v>
      </c>
      <c r="V20" s="168">
        <v>1</v>
      </c>
      <c r="W20" s="192">
        <v>100</v>
      </c>
      <c r="X20" s="169">
        <v>1</v>
      </c>
      <c r="Y20" s="168">
        <v>1</v>
      </c>
      <c r="Z20" s="192">
        <v>100</v>
      </c>
      <c r="AA20" s="169">
        <v>0</v>
      </c>
      <c r="AB20" s="168">
        <v>0</v>
      </c>
      <c r="AC20" s="192">
        <v>0</v>
      </c>
      <c r="AD20" s="169">
        <v>0</v>
      </c>
      <c r="AE20" s="168">
        <v>0</v>
      </c>
      <c r="AF20" s="192">
        <v>0</v>
      </c>
    </row>
    <row r="21" spans="1:32" s="165" customFormat="1" ht="26.25">
      <c r="A21" s="501"/>
      <c r="B21" s="460" t="s">
        <v>181</v>
      </c>
      <c r="C21" s="169">
        <v>2</v>
      </c>
      <c r="D21" s="168">
        <v>1</v>
      </c>
      <c r="E21" s="192">
        <v>50</v>
      </c>
      <c r="F21" s="169">
        <v>2</v>
      </c>
      <c r="G21" s="168">
        <v>1</v>
      </c>
      <c r="H21" s="192">
        <v>50</v>
      </c>
      <c r="I21" s="169">
        <v>6</v>
      </c>
      <c r="J21" s="168">
        <v>2</v>
      </c>
      <c r="K21" s="192">
        <v>33.299999999999997</v>
      </c>
      <c r="L21" s="169">
        <v>4</v>
      </c>
      <c r="M21" s="168">
        <v>2</v>
      </c>
      <c r="N21" s="192">
        <v>50</v>
      </c>
      <c r="O21" s="169">
        <v>6</v>
      </c>
      <c r="P21" s="168">
        <v>1</v>
      </c>
      <c r="Q21" s="192">
        <v>16.7</v>
      </c>
      <c r="R21" s="169">
        <v>2</v>
      </c>
      <c r="S21" s="168">
        <v>1</v>
      </c>
      <c r="T21" s="192">
        <v>50</v>
      </c>
      <c r="U21" s="169">
        <v>4</v>
      </c>
      <c r="V21" s="168">
        <v>3</v>
      </c>
      <c r="W21" s="192">
        <v>75</v>
      </c>
      <c r="X21" s="169">
        <v>4</v>
      </c>
      <c r="Y21" s="168">
        <v>3</v>
      </c>
      <c r="Z21" s="192">
        <v>75</v>
      </c>
      <c r="AA21" s="169">
        <v>5</v>
      </c>
      <c r="AB21" s="168">
        <v>3</v>
      </c>
      <c r="AC21" s="192">
        <v>60</v>
      </c>
      <c r="AD21" s="169">
        <v>4</v>
      </c>
      <c r="AE21" s="168">
        <v>2</v>
      </c>
      <c r="AF21" s="192">
        <v>50</v>
      </c>
    </row>
    <row r="22" spans="1:32" s="165" customFormat="1" ht="13.5">
      <c r="A22" s="336"/>
      <c r="B22" s="462" t="s">
        <v>36</v>
      </c>
      <c r="C22" s="170">
        <v>2</v>
      </c>
      <c r="D22" s="171">
        <v>1</v>
      </c>
      <c r="E22" s="193">
        <v>50</v>
      </c>
      <c r="F22" s="170">
        <v>2</v>
      </c>
      <c r="G22" s="171">
        <v>1</v>
      </c>
      <c r="H22" s="193">
        <v>50</v>
      </c>
      <c r="I22" s="170">
        <v>6</v>
      </c>
      <c r="J22" s="171">
        <v>2</v>
      </c>
      <c r="K22" s="193">
        <v>33.299999999999997</v>
      </c>
      <c r="L22" s="170">
        <v>4</v>
      </c>
      <c r="M22" s="171">
        <v>2</v>
      </c>
      <c r="N22" s="193">
        <v>50</v>
      </c>
      <c r="O22" s="170">
        <v>6</v>
      </c>
      <c r="P22" s="171">
        <v>1</v>
      </c>
      <c r="Q22" s="193">
        <v>16.7</v>
      </c>
      <c r="R22" s="170">
        <v>2</v>
      </c>
      <c r="S22" s="171">
        <v>1</v>
      </c>
      <c r="T22" s="193">
        <v>50</v>
      </c>
      <c r="U22" s="170">
        <v>5</v>
      </c>
      <c r="V22" s="171">
        <v>4</v>
      </c>
      <c r="W22" s="193">
        <v>80</v>
      </c>
      <c r="X22" s="170">
        <v>5</v>
      </c>
      <c r="Y22" s="171">
        <v>4</v>
      </c>
      <c r="Z22" s="193">
        <v>80</v>
      </c>
      <c r="AA22" s="170">
        <v>5</v>
      </c>
      <c r="AB22" s="171">
        <v>3</v>
      </c>
      <c r="AC22" s="193">
        <v>60</v>
      </c>
      <c r="AD22" s="170">
        <v>4</v>
      </c>
      <c r="AE22" s="171">
        <v>2</v>
      </c>
      <c r="AF22" s="193">
        <v>50</v>
      </c>
    </row>
    <row r="23" spans="1:32" s="165" customFormat="1" ht="26.25">
      <c r="A23" s="290" t="s">
        <v>10</v>
      </c>
      <c r="B23" s="460" t="s">
        <v>50</v>
      </c>
      <c r="C23" s="169">
        <v>14</v>
      </c>
      <c r="D23" s="168">
        <v>7</v>
      </c>
      <c r="E23" s="192">
        <v>50</v>
      </c>
      <c r="F23" s="169">
        <v>13</v>
      </c>
      <c r="G23" s="168">
        <v>6</v>
      </c>
      <c r="H23" s="192">
        <v>46.2</v>
      </c>
      <c r="I23" s="169">
        <v>18</v>
      </c>
      <c r="J23" s="168">
        <v>11</v>
      </c>
      <c r="K23" s="192">
        <v>61.1</v>
      </c>
      <c r="L23" s="169">
        <v>15</v>
      </c>
      <c r="M23" s="168">
        <v>10</v>
      </c>
      <c r="N23" s="192">
        <v>66.7</v>
      </c>
      <c r="O23" s="169">
        <v>14</v>
      </c>
      <c r="P23" s="168">
        <v>7</v>
      </c>
      <c r="Q23" s="192">
        <v>50</v>
      </c>
      <c r="R23" s="169">
        <v>12</v>
      </c>
      <c r="S23" s="168">
        <v>7</v>
      </c>
      <c r="T23" s="192">
        <v>58.3</v>
      </c>
      <c r="U23" s="169">
        <v>11</v>
      </c>
      <c r="V23" s="168">
        <v>7</v>
      </c>
      <c r="W23" s="192">
        <v>63.6</v>
      </c>
      <c r="X23" s="169">
        <v>11</v>
      </c>
      <c r="Y23" s="168">
        <v>7</v>
      </c>
      <c r="Z23" s="192">
        <v>63.6</v>
      </c>
      <c r="AA23" s="169">
        <v>13</v>
      </c>
      <c r="AB23" s="168">
        <v>10</v>
      </c>
      <c r="AC23" s="192">
        <v>76.900000000000006</v>
      </c>
      <c r="AD23" s="169">
        <v>12</v>
      </c>
      <c r="AE23" s="168">
        <v>10</v>
      </c>
      <c r="AF23" s="192">
        <v>83.3</v>
      </c>
    </row>
    <row r="24" spans="1:32" s="165" customFormat="1" ht="13.5">
      <c r="A24" s="290"/>
      <c r="B24" s="460" t="s">
        <v>182</v>
      </c>
      <c r="C24" s="169">
        <v>14</v>
      </c>
      <c r="D24" s="168">
        <v>10</v>
      </c>
      <c r="E24" s="192">
        <v>71.400000000000006</v>
      </c>
      <c r="F24" s="169">
        <v>14</v>
      </c>
      <c r="G24" s="168">
        <v>10</v>
      </c>
      <c r="H24" s="192">
        <v>71.400000000000006</v>
      </c>
      <c r="I24" s="169">
        <v>18</v>
      </c>
      <c r="J24" s="168">
        <v>12</v>
      </c>
      <c r="K24" s="192">
        <v>66.7</v>
      </c>
      <c r="L24" s="169">
        <v>17</v>
      </c>
      <c r="M24" s="168">
        <v>12</v>
      </c>
      <c r="N24" s="192">
        <v>70.599999999999994</v>
      </c>
      <c r="O24" s="169">
        <v>13</v>
      </c>
      <c r="P24" s="168">
        <v>7</v>
      </c>
      <c r="Q24" s="192">
        <v>53.8</v>
      </c>
      <c r="R24" s="169">
        <v>13</v>
      </c>
      <c r="S24" s="168">
        <v>7</v>
      </c>
      <c r="T24" s="192">
        <v>53.8</v>
      </c>
      <c r="U24" s="169">
        <v>27</v>
      </c>
      <c r="V24" s="168">
        <v>15</v>
      </c>
      <c r="W24" s="192">
        <v>55.6</v>
      </c>
      <c r="X24" s="169">
        <v>26</v>
      </c>
      <c r="Y24" s="168">
        <v>15</v>
      </c>
      <c r="Z24" s="192">
        <v>57.7</v>
      </c>
      <c r="AA24" s="169">
        <v>37</v>
      </c>
      <c r="AB24" s="168">
        <v>26</v>
      </c>
      <c r="AC24" s="192">
        <v>70.3</v>
      </c>
      <c r="AD24" s="169">
        <v>35</v>
      </c>
      <c r="AE24" s="168">
        <v>24</v>
      </c>
      <c r="AF24" s="192">
        <v>68.599999999999994</v>
      </c>
    </row>
    <row r="25" spans="1:32" s="165" customFormat="1" ht="13.5">
      <c r="A25" s="461"/>
      <c r="B25" s="462" t="s">
        <v>36</v>
      </c>
      <c r="C25" s="170">
        <v>28</v>
      </c>
      <c r="D25" s="171">
        <v>17</v>
      </c>
      <c r="E25" s="193">
        <v>60.7</v>
      </c>
      <c r="F25" s="170">
        <v>27</v>
      </c>
      <c r="G25" s="171">
        <v>16</v>
      </c>
      <c r="H25" s="193">
        <v>59.3</v>
      </c>
      <c r="I25" s="170">
        <v>36</v>
      </c>
      <c r="J25" s="171">
        <v>23</v>
      </c>
      <c r="K25" s="193">
        <v>63.9</v>
      </c>
      <c r="L25" s="170">
        <v>32</v>
      </c>
      <c r="M25" s="171">
        <v>22</v>
      </c>
      <c r="N25" s="193">
        <v>68.8</v>
      </c>
      <c r="O25" s="170">
        <v>27</v>
      </c>
      <c r="P25" s="171">
        <v>14</v>
      </c>
      <c r="Q25" s="193">
        <v>51.9</v>
      </c>
      <c r="R25" s="170">
        <v>25</v>
      </c>
      <c r="S25" s="171">
        <v>14</v>
      </c>
      <c r="T25" s="193">
        <v>56</v>
      </c>
      <c r="U25" s="170">
        <v>38</v>
      </c>
      <c r="V25" s="171">
        <v>22</v>
      </c>
      <c r="W25" s="193">
        <v>57.9</v>
      </c>
      <c r="X25" s="170">
        <v>37</v>
      </c>
      <c r="Y25" s="171">
        <v>22</v>
      </c>
      <c r="Z25" s="193">
        <v>59.5</v>
      </c>
      <c r="AA25" s="170">
        <v>50</v>
      </c>
      <c r="AB25" s="171">
        <v>36</v>
      </c>
      <c r="AC25" s="193">
        <v>72</v>
      </c>
      <c r="AD25" s="170">
        <v>47</v>
      </c>
      <c r="AE25" s="171">
        <v>34</v>
      </c>
      <c r="AF25" s="193">
        <v>72.3</v>
      </c>
    </row>
    <row r="26" spans="1:32" s="165" customFormat="1" ht="13.5">
      <c r="A26" s="336" t="s">
        <v>11</v>
      </c>
      <c r="B26" s="464" t="s">
        <v>54</v>
      </c>
      <c r="C26" s="170">
        <v>0</v>
      </c>
      <c r="D26" s="171">
        <v>0</v>
      </c>
      <c r="E26" s="193">
        <v>0</v>
      </c>
      <c r="F26" s="170">
        <v>0</v>
      </c>
      <c r="G26" s="171">
        <v>0</v>
      </c>
      <c r="H26" s="193">
        <v>0</v>
      </c>
      <c r="I26" s="170">
        <v>0</v>
      </c>
      <c r="J26" s="171">
        <v>0</v>
      </c>
      <c r="K26" s="193">
        <v>0</v>
      </c>
      <c r="L26" s="170">
        <v>0</v>
      </c>
      <c r="M26" s="171">
        <v>0</v>
      </c>
      <c r="N26" s="193">
        <v>0</v>
      </c>
      <c r="O26" s="170">
        <v>2</v>
      </c>
      <c r="P26" s="171">
        <v>2</v>
      </c>
      <c r="Q26" s="193">
        <v>100</v>
      </c>
      <c r="R26" s="170">
        <v>2</v>
      </c>
      <c r="S26" s="171">
        <v>2</v>
      </c>
      <c r="T26" s="193">
        <v>100</v>
      </c>
      <c r="U26" s="170">
        <v>0</v>
      </c>
      <c r="V26" s="171">
        <v>0</v>
      </c>
      <c r="W26" s="193">
        <v>0</v>
      </c>
      <c r="X26" s="170">
        <v>0</v>
      </c>
      <c r="Y26" s="171">
        <v>0</v>
      </c>
      <c r="Z26" s="193">
        <v>0</v>
      </c>
      <c r="AA26" s="170">
        <v>0</v>
      </c>
      <c r="AB26" s="171">
        <v>0</v>
      </c>
      <c r="AC26" s="193">
        <v>0</v>
      </c>
      <c r="AD26" s="170">
        <v>0</v>
      </c>
      <c r="AE26" s="171">
        <v>0</v>
      </c>
      <c r="AF26" s="193">
        <v>0</v>
      </c>
    </row>
    <row r="27" spans="1:32" s="165" customFormat="1" ht="26.25">
      <c r="A27" s="336" t="s">
        <v>12</v>
      </c>
      <c r="B27" s="464" t="s">
        <v>12</v>
      </c>
      <c r="C27" s="170">
        <v>0</v>
      </c>
      <c r="D27" s="171">
        <v>0</v>
      </c>
      <c r="E27" s="193">
        <v>0</v>
      </c>
      <c r="F27" s="170">
        <v>0</v>
      </c>
      <c r="G27" s="171">
        <v>0</v>
      </c>
      <c r="H27" s="193">
        <v>0</v>
      </c>
      <c r="I27" s="170">
        <v>3</v>
      </c>
      <c r="J27" s="171">
        <v>2</v>
      </c>
      <c r="K27" s="193">
        <v>66.7</v>
      </c>
      <c r="L27" s="170">
        <v>3</v>
      </c>
      <c r="M27" s="171">
        <v>2</v>
      </c>
      <c r="N27" s="193">
        <v>66.7</v>
      </c>
      <c r="O27" s="170">
        <v>0</v>
      </c>
      <c r="P27" s="171">
        <v>0</v>
      </c>
      <c r="Q27" s="193">
        <v>0</v>
      </c>
      <c r="R27" s="170">
        <v>0</v>
      </c>
      <c r="S27" s="171">
        <v>0</v>
      </c>
      <c r="T27" s="193">
        <v>0</v>
      </c>
      <c r="U27" s="170">
        <v>5</v>
      </c>
      <c r="V27" s="171">
        <v>3</v>
      </c>
      <c r="W27" s="193">
        <v>60</v>
      </c>
      <c r="X27" s="170">
        <v>4</v>
      </c>
      <c r="Y27" s="171">
        <v>2</v>
      </c>
      <c r="Z27" s="193">
        <v>50</v>
      </c>
      <c r="AA27" s="170">
        <v>2</v>
      </c>
      <c r="AB27" s="171">
        <v>2</v>
      </c>
      <c r="AC27" s="193">
        <v>100</v>
      </c>
      <c r="AD27" s="170">
        <v>2</v>
      </c>
      <c r="AE27" s="171">
        <v>2</v>
      </c>
      <c r="AF27" s="193">
        <v>100</v>
      </c>
    </row>
    <row r="28" spans="1:32" s="165" customFormat="1" ht="13.5">
      <c r="A28" s="452" t="s">
        <v>13</v>
      </c>
      <c r="B28" s="463" t="s">
        <v>60</v>
      </c>
      <c r="C28" s="179">
        <v>3</v>
      </c>
      <c r="D28" s="178">
        <v>3</v>
      </c>
      <c r="E28" s="194">
        <v>100</v>
      </c>
      <c r="F28" s="179">
        <v>3</v>
      </c>
      <c r="G28" s="178">
        <v>3</v>
      </c>
      <c r="H28" s="194">
        <v>100</v>
      </c>
      <c r="I28" s="179">
        <v>1</v>
      </c>
      <c r="J28" s="178">
        <v>0</v>
      </c>
      <c r="K28" s="194">
        <v>0</v>
      </c>
      <c r="L28" s="179">
        <v>1</v>
      </c>
      <c r="M28" s="178">
        <v>0</v>
      </c>
      <c r="N28" s="194">
        <v>0</v>
      </c>
      <c r="O28" s="179">
        <v>1</v>
      </c>
      <c r="P28" s="178">
        <v>1</v>
      </c>
      <c r="Q28" s="194">
        <v>100</v>
      </c>
      <c r="R28" s="179">
        <v>1</v>
      </c>
      <c r="S28" s="178">
        <v>1</v>
      </c>
      <c r="T28" s="194">
        <v>100</v>
      </c>
      <c r="U28" s="179">
        <v>2</v>
      </c>
      <c r="V28" s="178">
        <v>1</v>
      </c>
      <c r="W28" s="194">
        <v>50</v>
      </c>
      <c r="X28" s="179">
        <v>2</v>
      </c>
      <c r="Y28" s="178">
        <v>1</v>
      </c>
      <c r="Z28" s="194">
        <v>50</v>
      </c>
      <c r="AA28" s="179">
        <v>3</v>
      </c>
      <c r="AB28" s="178">
        <v>3</v>
      </c>
      <c r="AC28" s="194">
        <v>100</v>
      </c>
      <c r="AD28" s="179">
        <v>3</v>
      </c>
      <c r="AE28" s="178">
        <v>3</v>
      </c>
      <c r="AF28" s="194">
        <v>100</v>
      </c>
    </row>
    <row r="29" spans="1:32" s="165" customFormat="1" ht="13.5">
      <c r="A29" s="452" t="s">
        <v>15</v>
      </c>
      <c r="B29" s="463" t="s">
        <v>82</v>
      </c>
      <c r="C29" s="179">
        <v>0</v>
      </c>
      <c r="D29" s="178">
        <v>0</v>
      </c>
      <c r="E29" s="194">
        <v>0</v>
      </c>
      <c r="F29" s="179">
        <v>0</v>
      </c>
      <c r="G29" s="178">
        <v>0</v>
      </c>
      <c r="H29" s="194">
        <v>0</v>
      </c>
      <c r="I29" s="179">
        <v>0</v>
      </c>
      <c r="J29" s="178">
        <v>0</v>
      </c>
      <c r="K29" s="194">
        <v>0</v>
      </c>
      <c r="L29" s="179">
        <v>0</v>
      </c>
      <c r="M29" s="178">
        <v>0</v>
      </c>
      <c r="N29" s="194">
        <v>0</v>
      </c>
      <c r="O29" s="179">
        <v>0</v>
      </c>
      <c r="P29" s="178">
        <v>0</v>
      </c>
      <c r="Q29" s="194">
        <v>0</v>
      </c>
      <c r="R29" s="179">
        <v>0</v>
      </c>
      <c r="S29" s="178">
        <v>0</v>
      </c>
      <c r="T29" s="194">
        <v>0</v>
      </c>
      <c r="U29" s="179">
        <v>1</v>
      </c>
      <c r="V29" s="178">
        <v>1</v>
      </c>
      <c r="W29" s="194">
        <v>100</v>
      </c>
      <c r="X29" s="179">
        <v>1</v>
      </c>
      <c r="Y29" s="178">
        <v>1</v>
      </c>
      <c r="Z29" s="194">
        <v>100</v>
      </c>
      <c r="AA29" s="179">
        <v>0</v>
      </c>
      <c r="AB29" s="178">
        <v>0</v>
      </c>
      <c r="AC29" s="194">
        <v>0</v>
      </c>
      <c r="AD29" s="179">
        <v>0</v>
      </c>
      <c r="AE29" s="178">
        <v>0</v>
      </c>
      <c r="AF29" s="194">
        <v>0</v>
      </c>
    </row>
    <row r="30" spans="1:32" s="165" customFormat="1" ht="26.25">
      <c r="A30" s="452" t="s">
        <v>16</v>
      </c>
      <c r="B30" s="463" t="s">
        <v>186</v>
      </c>
      <c r="C30" s="179">
        <v>2</v>
      </c>
      <c r="D30" s="178">
        <v>1</v>
      </c>
      <c r="E30" s="194">
        <v>50</v>
      </c>
      <c r="F30" s="179">
        <v>2</v>
      </c>
      <c r="G30" s="178">
        <v>1</v>
      </c>
      <c r="H30" s="194">
        <v>50</v>
      </c>
      <c r="I30" s="179">
        <v>1</v>
      </c>
      <c r="J30" s="178">
        <v>1</v>
      </c>
      <c r="K30" s="194">
        <v>100</v>
      </c>
      <c r="L30" s="179">
        <v>1</v>
      </c>
      <c r="M30" s="178">
        <v>1</v>
      </c>
      <c r="N30" s="194">
        <v>100</v>
      </c>
      <c r="O30" s="179">
        <v>2</v>
      </c>
      <c r="P30" s="178">
        <v>1</v>
      </c>
      <c r="Q30" s="194">
        <v>50</v>
      </c>
      <c r="R30" s="179">
        <v>2</v>
      </c>
      <c r="S30" s="178">
        <v>1</v>
      </c>
      <c r="T30" s="194">
        <v>50</v>
      </c>
      <c r="U30" s="179">
        <v>1</v>
      </c>
      <c r="V30" s="178">
        <v>1</v>
      </c>
      <c r="W30" s="194">
        <v>100</v>
      </c>
      <c r="X30" s="179">
        <v>1</v>
      </c>
      <c r="Y30" s="178">
        <v>1</v>
      </c>
      <c r="Z30" s="194">
        <v>100</v>
      </c>
      <c r="AA30" s="179">
        <v>4</v>
      </c>
      <c r="AB30" s="178">
        <v>2</v>
      </c>
      <c r="AC30" s="194">
        <v>50</v>
      </c>
      <c r="AD30" s="179">
        <v>3</v>
      </c>
      <c r="AE30" s="178">
        <v>2</v>
      </c>
      <c r="AF30" s="194">
        <v>66.7</v>
      </c>
    </row>
    <row r="31" spans="1:32" s="165" customFormat="1" ht="13.5">
      <c r="A31" s="452" t="s">
        <v>17</v>
      </c>
      <c r="B31" s="463" t="s">
        <v>89</v>
      </c>
      <c r="C31" s="179">
        <v>2116</v>
      </c>
      <c r="D31" s="178">
        <v>1618</v>
      </c>
      <c r="E31" s="194">
        <v>76.5</v>
      </c>
      <c r="F31" s="179">
        <v>1799</v>
      </c>
      <c r="G31" s="178">
        <v>1408</v>
      </c>
      <c r="H31" s="194">
        <v>78.3</v>
      </c>
      <c r="I31" s="179">
        <v>2198</v>
      </c>
      <c r="J31" s="178">
        <v>1736</v>
      </c>
      <c r="K31" s="194">
        <v>79</v>
      </c>
      <c r="L31" s="179">
        <v>1915</v>
      </c>
      <c r="M31" s="178">
        <v>1536</v>
      </c>
      <c r="N31" s="194">
        <v>80.2</v>
      </c>
      <c r="O31" s="179">
        <v>2096</v>
      </c>
      <c r="P31" s="178">
        <v>1665</v>
      </c>
      <c r="Q31" s="194">
        <v>79.400000000000006</v>
      </c>
      <c r="R31" s="179">
        <v>1789</v>
      </c>
      <c r="S31" s="178">
        <v>1451</v>
      </c>
      <c r="T31" s="194">
        <v>81.099999999999994</v>
      </c>
      <c r="U31" s="179">
        <v>2736</v>
      </c>
      <c r="V31" s="178">
        <v>2146</v>
      </c>
      <c r="W31" s="194">
        <v>78.400000000000006</v>
      </c>
      <c r="X31" s="179">
        <v>2349</v>
      </c>
      <c r="Y31" s="178">
        <v>1877</v>
      </c>
      <c r="Z31" s="194">
        <v>79.900000000000006</v>
      </c>
      <c r="AA31" s="179">
        <v>2435</v>
      </c>
      <c r="AB31" s="178">
        <v>1880</v>
      </c>
      <c r="AC31" s="194">
        <v>77.2</v>
      </c>
      <c r="AD31" s="179">
        <v>2106</v>
      </c>
      <c r="AE31" s="178">
        <v>1664</v>
      </c>
      <c r="AF31" s="194">
        <v>79</v>
      </c>
    </row>
    <row r="32" spans="1:32" s="165" customFormat="1" ht="13.5" customHeight="1">
      <c r="A32" s="452" t="s">
        <v>18</v>
      </c>
      <c r="B32" s="463" t="s">
        <v>97</v>
      </c>
      <c r="C32" s="179">
        <v>9</v>
      </c>
      <c r="D32" s="178">
        <v>7</v>
      </c>
      <c r="E32" s="194">
        <v>77.8</v>
      </c>
      <c r="F32" s="179">
        <v>9</v>
      </c>
      <c r="G32" s="178">
        <v>7</v>
      </c>
      <c r="H32" s="194">
        <v>77.8</v>
      </c>
      <c r="I32" s="179">
        <v>5</v>
      </c>
      <c r="J32" s="178">
        <v>4</v>
      </c>
      <c r="K32" s="194">
        <v>80</v>
      </c>
      <c r="L32" s="179">
        <v>5</v>
      </c>
      <c r="M32" s="178">
        <v>4</v>
      </c>
      <c r="N32" s="194">
        <v>80</v>
      </c>
      <c r="O32" s="179">
        <v>6</v>
      </c>
      <c r="P32" s="178">
        <v>5</v>
      </c>
      <c r="Q32" s="194">
        <v>83.3</v>
      </c>
      <c r="R32" s="179">
        <v>6</v>
      </c>
      <c r="S32" s="178">
        <v>5</v>
      </c>
      <c r="T32" s="194">
        <v>83.3</v>
      </c>
      <c r="U32" s="179">
        <v>19</v>
      </c>
      <c r="V32" s="178">
        <v>7</v>
      </c>
      <c r="W32" s="194">
        <v>36.799999999999997</v>
      </c>
      <c r="X32" s="179">
        <v>17</v>
      </c>
      <c r="Y32" s="178">
        <v>6</v>
      </c>
      <c r="Z32" s="194">
        <v>35.299999999999997</v>
      </c>
      <c r="AA32" s="179">
        <v>9</v>
      </c>
      <c r="AB32" s="178">
        <v>3</v>
      </c>
      <c r="AC32" s="194">
        <v>33.299999999999997</v>
      </c>
      <c r="AD32" s="179">
        <v>9</v>
      </c>
      <c r="AE32" s="178">
        <v>3</v>
      </c>
      <c r="AF32" s="194">
        <v>33.299999999999997</v>
      </c>
    </row>
    <row r="33" spans="1:32" s="165" customFormat="1" ht="28.5" customHeight="1">
      <c r="A33" s="290" t="s">
        <v>20</v>
      </c>
      <c r="B33" s="460" t="s">
        <v>118</v>
      </c>
      <c r="C33" s="169">
        <v>2</v>
      </c>
      <c r="D33" s="168">
        <v>2</v>
      </c>
      <c r="E33" s="192">
        <v>100</v>
      </c>
      <c r="F33" s="169">
        <v>1</v>
      </c>
      <c r="G33" s="168">
        <v>1</v>
      </c>
      <c r="H33" s="192">
        <v>100</v>
      </c>
      <c r="I33" s="169">
        <v>0</v>
      </c>
      <c r="J33" s="168">
        <v>0</v>
      </c>
      <c r="K33" s="192">
        <v>0</v>
      </c>
      <c r="L33" s="169">
        <v>0</v>
      </c>
      <c r="M33" s="168">
        <v>0</v>
      </c>
      <c r="N33" s="192">
        <v>0</v>
      </c>
      <c r="O33" s="169">
        <v>0</v>
      </c>
      <c r="P33" s="168">
        <v>0</v>
      </c>
      <c r="Q33" s="192">
        <v>0</v>
      </c>
      <c r="R33" s="169">
        <v>0</v>
      </c>
      <c r="S33" s="168">
        <v>0</v>
      </c>
      <c r="T33" s="192">
        <v>0</v>
      </c>
      <c r="U33" s="169">
        <v>0</v>
      </c>
      <c r="V33" s="168">
        <v>0</v>
      </c>
      <c r="W33" s="192">
        <v>0</v>
      </c>
      <c r="X33" s="169">
        <v>0</v>
      </c>
      <c r="Y33" s="168">
        <v>0</v>
      </c>
      <c r="Z33" s="192">
        <v>0</v>
      </c>
      <c r="AA33" s="169">
        <v>0</v>
      </c>
      <c r="AB33" s="168">
        <v>0</v>
      </c>
      <c r="AC33" s="192">
        <v>0</v>
      </c>
      <c r="AD33" s="169">
        <v>0</v>
      </c>
      <c r="AE33" s="168">
        <v>0</v>
      </c>
      <c r="AF33" s="192">
        <v>0</v>
      </c>
    </row>
    <row r="34" spans="1:32" s="165" customFormat="1" ht="13.5">
      <c r="A34" s="290"/>
      <c r="B34" s="460" t="s">
        <v>121</v>
      </c>
      <c r="C34" s="169">
        <v>2</v>
      </c>
      <c r="D34" s="168">
        <v>2</v>
      </c>
      <c r="E34" s="192">
        <v>100</v>
      </c>
      <c r="F34" s="169">
        <v>2</v>
      </c>
      <c r="G34" s="168">
        <v>2</v>
      </c>
      <c r="H34" s="192">
        <v>100</v>
      </c>
      <c r="I34" s="169">
        <v>2</v>
      </c>
      <c r="J34" s="168">
        <v>2</v>
      </c>
      <c r="K34" s="192">
        <v>100</v>
      </c>
      <c r="L34" s="169">
        <v>2</v>
      </c>
      <c r="M34" s="168">
        <v>2</v>
      </c>
      <c r="N34" s="192">
        <v>100</v>
      </c>
      <c r="O34" s="169">
        <v>1</v>
      </c>
      <c r="P34" s="168">
        <v>1</v>
      </c>
      <c r="Q34" s="192">
        <v>100</v>
      </c>
      <c r="R34" s="169">
        <v>1</v>
      </c>
      <c r="S34" s="168">
        <v>1</v>
      </c>
      <c r="T34" s="192">
        <v>100</v>
      </c>
      <c r="U34" s="169">
        <v>1</v>
      </c>
      <c r="V34" s="168">
        <v>1</v>
      </c>
      <c r="W34" s="192">
        <v>100</v>
      </c>
      <c r="X34" s="169">
        <v>1</v>
      </c>
      <c r="Y34" s="168">
        <v>1</v>
      </c>
      <c r="Z34" s="192">
        <v>100</v>
      </c>
      <c r="AA34" s="169">
        <v>0</v>
      </c>
      <c r="AB34" s="168">
        <v>0</v>
      </c>
      <c r="AC34" s="192">
        <v>0</v>
      </c>
      <c r="AD34" s="169">
        <v>0</v>
      </c>
      <c r="AE34" s="168">
        <v>0</v>
      </c>
      <c r="AF34" s="192">
        <v>0</v>
      </c>
    </row>
    <row r="35" spans="1:32" s="165" customFormat="1" ht="28.5" customHeight="1">
      <c r="A35" s="290"/>
      <c r="B35" s="460" t="s">
        <v>188</v>
      </c>
      <c r="C35" s="169">
        <v>4499</v>
      </c>
      <c r="D35" s="168">
        <v>3576</v>
      </c>
      <c r="E35" s="192">
        <v>79.5</v>
      </c>
      <c r="F35" s="169">
        <v>3136</v>
      </c>
      <c r="G35" s="168">
        <v>2588</v>
      </c>
      <c r="H35" s="192">
        <v>82.5</v>
      </c>
      <c r="I35" s="169">
        <v>5317</v>
      </c>
      <c r="J35" s="168">
        <v>4343</v>
      </c>
      <c r="K35" s="192">
        <v>81.7</v>
      </c>
      <c r="L35" s="169">
        <v>3527</v>
      </c>
      <c r="M35" s="168">
        <v>2980</v>
      </c>
      <c r="N35" s="192">
        <v>84.5</v>
      </c>
      <c r="O35" s="169">
        <v>5877</v>
      </c>
      <c r="P35" s="168">
        <v>4702</v>
      </c>
      <c r="Q35" s="192">
        <v>80</v>
      </c>
      <c r="R35" s="169">
        <v>3658</v>
      </c>
      <c r="S35" s="168">
        <v>3214</v>
      </c>
      <c r="T35" s="192">
        <v>87.9</v>
      </c>
      <c r="U35" s="169">
        <v>7844</v>
      </c>
      <c r="V35" s="168">
        <v>6187</v>
      </c>
      <c r="W35" s="192">
        <v>78.900000000000006</v>
      </c>
      <c r="X35" s="169">
        <v>4956</v>
      </c>
      <c r="Y35" s="168">
        <v>4277</v>
      </c>
      <c r="Z35" s="192">
        <v>86.3</v>
      </c>
      <c r="AA35" s="169">
        <v>7372</v>
      </c>
      <c r="AB35" s="168">
        <v>6077</v>
      </c>
      <c r="AC35" s="192">
        <v>82.4</v>
      </c>
      <c r="AD35" s="169">
        <v>4821</v>
      </c>
      <c r="AE35" s="168">
        <v>4203</v>
      </c>
      <c r="AF35" s="192">
        <v>87.2</v>
      </c>
    </row>
    <row r="36" spans="1:32" s="165" customFormat="1" ht="15" customHeight="1">
      <c r="A36" s="290"/>
      <c r="B36" s="460" t="s">
        <v>176</v>
      </c>
      <c r="C36" s="169">
        <v>61</v>
      </c>
      <c r="D36" s="168">
        <v>52</v>
      </c>
      <c r="E36" s="192">
        <v>85.2</v>
      </c>
      <c r="F36" s="169">
        <v>55</v>
      </c>
      <c r="G36" s="168">
        <v>48</v>
      </c>
      <c r="H36" s="192">
        <v>87.3</v>
      </c>
      <c r="I36" s="169">
        <v>52</v>
      </c>
      <c r="J36" s="168">
        <v>43</v>
      </c>
      <c r="K36" s="192">
        <v>82.7</v>
      </c>
      <c r="L36" s="169">
        <v>47</v>
      </c>
      <c r="M36" s="168">
        <v>41</v>
      </c>
      <c r="N36" s="192">
        <v>87.2</v>
      </c>
      <c r="O36" s="169">
        <v>43</v>
      </c>
      <c r="P36" s="168">
        <v>36</v>
      </c>
      <c r="Q36" s="192">
        <v>83.7</v>
      </c>
      <c r="R36" s="169">
        <v>39</v>
      </c>
      <c r="S36" s="168">
        <v>34</v>
      </c>
      <c r="T36" s="192">
        <v>87.2</v>
      </c>
      <c r="U36" s="169">
        <v>39</v>
      </c>
      <c r="V36" s="168">
        <v>35</v>
      </c>
      <c r="W36" s="192">
        <v>89.7</v>
      </c>
      <c r="X36" s="169">
        <v>38</v>
      </c>
      <c r="Y36" s="168">
        <v>35</v>
      </c>
      <c r="Z36" s="192">
        <v>92.1</v>
      </c>
      <c r="AA36" s="169">
        <v>44</v>
      </c>
      <c r="AB36" s="168">
        <v>34</v>
      </c>
      <c r="AC36" s="192">
        <v>77.3</v>
      </c>
      <c r="AD36" s="169">
        <v>39</v>
      </c>
      <c r="AE36" s="168">
        <v>31</v>
      </c>
      <c r="AF36" s="192">
        <v>79.5</v>
      </c>
    </row>
    <row r="37" spans="1:32" s="165" customFormat="1" ht="15" customHeight="1">
      <c r="A37" s="461"/>
      <c r="B37" s="462" t="s">
        <v>36</v>
      </c>
      <c r="C37" s="170">
        <v>4564</v>
      </c>
      <c r="D37" s="171">
        <v>3632</v>
      </c>
      <c r="E37" s="193">
        <v>79.599999999999994</v>
      </c>
      <c r="F37" s="170">
        <v>3175</v>
      </c>
      <c r="G37" s="171">
        <v>2623</v>
      </c>
      <c r="H37" s="193">
        <v>82.6</v>
      </c>
      <c r="I37" s="170">
        <v>5371</v>
      </c>
      <c r="J37" s="171">
        <v>4388</v>
      </c>
      <c r="K37" s="193">
        <v>81.7</v>
      </c>
      <c r="L37" s="170">
        <v>3559</v>
      </c>
      <c r="M37" s="171">
        <v>3011</v>
      </c>
      <c r="N37" s="193">
        <v>84.6</v>
      </c>
      <c r="O37" s="170">
        <v>5921</v>
      </c>
      <c r="P37" s="171">
        <v>4739</v>
      </c>
      <c r="Q37" s="193">
        <v>80</v>
      </c>
      <c r="R37" s="170">
        <v>3682</v>
      </c>
      <c r="S37" s="171">
        <v>3238</v>
      </c>
      <c r="T37" s="193">
        <v>87.9</v>
      </c>
      <c r="U37" s="170">
        <v>7884</v>
      </c>
      <c r="V37" s="171">
        <v>6223</v>
      </c>
      <c r="W37" s="193">
        <v>78.900000000000006</v>
      </c>
      <c r="X37" s="170">
        <v>4981</v>
      </c>
      <c r="Y37" s="171">
        <v>4300</v>
      </c>
      <c r="Z37" s="193">
        <v>86.3</v>
      </c>
      <c r="AA37" s="170">
        <v>7416</v>
      </c>
      <c r="AB37" s="171">
        <v>6111</v>
      </c>
      <c r="AC37" s="193">
        <v>82.4</v>
      </c>
      <c r="AD37" s="170">
        <v>4840</v>
      </c>
      <c r="AE37" s="171">
        <v>4219</v>
      </c>
      <c r="AF37" s="193">
        <v>87.2</v>
      </c>
    </row>
    <row r="38" spans="1:32" s="165" customFormat="1" ht="15" customHeight="1">
      <c r="A38" s="465" t="s">
        <v>36</v>
      </c>
      <c r="B38" s="466"/>
      <c r="C38" s="179">
        <v>15696</v>
      </c>
      <c r="D38" s="178">
        <v>10636</v>
      </c>
      <c r="E38" s="194">
        <v>67.8</v>
      </c>
      <c r="F38" s="179">
        <v>7381</v>
      </c>
      <c r="G38" s="178">
        <v>5727</v>
      </c>
      <c r="H38" s="194">
        <v>77.599999999999994</v>
      </c>
      <c r="I38" s="179">
        <v>17179</v>
      </c>
      <c r="J38" s="178">
        <v>11985</v>
      </c>
      <c r="K38" s="194">
        <v>69.8</v>
      </c>
      <c r="L38" s="179">
        <v>7970</v>
      </c>
      <c r="M38" s="178">
        <v>6328</v>
      </c>
      <c r="N38" s="194">
        <v>79.400000000000006</v>
      </c>
      <c r="O38" s="179">
        <v>17324</v>
      </c>
      <c r="P38" s="178">
        <v>12271</v>
      </c>
      <c r="Q38" s="194">
        <v>70.8</v>
      </c>
      <c r="R38" s="179">
        <v>7619</v>
      </c>
      <c r="S38" s="178">
        <v>6285</v>
      </c>
      <c r="T38" s="194">
        <v>82.5</v>
      </c>
      <c r="U38" s="179">
        <v>23024</v>
      </c>
      <c r="V38" s="178">
        <v>15901</v>
      </c>
      <c r="W38" s="194">
        <v>69.099999999999994</v>
      </c>
      <c r="X38" s="179">
        <v>10081</v>
      </c>
      <c r="Y38" s="178">
        <v>8201</v>
      </c>
      <c r="Z38" s="194">
        <v>81.400000000000006</v>
      </c>
      <c r="AA38" s="179">
        <v>21241</v>
      </c>
      <c r="AB38" s="178">
        <v>14952</v>
      </c>
      <c r="AC38" s="194">
        <v>70.400000000000006</v>
      </c>
      <c r="AD38" s="179">
        <v>9526</v>
      </c>
      <c r="AE38" s="178">
        <v>7784</v>
      </c>
      <c r="AF38" s="194">
        <v>81.7</v>
      </c>
    </row>
    <row r="39" spans="1:32" s="165" customFormat="1" ht="15" customHeight="1">
      <c r="A39" s="33" t="s">
        <v>8</v>
      </c>
      <c r="B39" s="167" t="s">
        <v>41</v>
      </c>
      <c r="C39" s="169">
        <v>493</v>
      </c>
      <c r="D39" s="168">
        <v>179</v>
      </c>
      <c r="E39" s="192">
        <v>36.299999999999997</v>
      </c>
      <c r="F39" s="169">
        <v>138</v>
      </c>
      <c r="G39" s="168">
        <v>78</v>
      </c>
      <c r="H39" s="192">
        <v>56.5</v>
      </c>
      <c r="I39" s="169">
        <v>616</v>
      </c>
      <c r="J39" s="168">
        <v>236</v>
      </c>
      <c r="K39" s="192">
        <v>38.299999999999997</v>
      </c>
      <c r="L39" s="169">
        <v>150</v>
      </c>
      <c r="M39" s="168">
        <v>85</v>
      </c>
      <c r="N39" s="192">
        <v>56.7</v>
      </c>
      <c r="O39" s="169">
        <v>627</v>
      </c>
      <c r="P39" s="168">
        <v>288</v>
      </c>
      <c r="Q39" s="192">
        <v>45.9</v>
      </c>
      <c r="R39" s="169">
        <v>159</v>
      </c>
      <c r="S39" s="168">
        <v>105</v>
      </c>
      <c r="T39" s="192">
        <v>66</v>
      </c>
      <c r="U39" s="169">
        <v>580</v>
      </c>
      <c r="V39" s="168">
        <v>251</v>
      </c>
      <c r="W39" s="192">
        <v>43.3</v>
      </c>
      <c r="X39" s="169">
        <v>147</v>
      </c>
      <c r="Y39" s="168">
        <v>88</v>
      </c>
      <c r="Z39" s="192">
        <v>59.9</v>
      </c>
      <c r="AA39" s="169">
        <v>595</v>
      </c>
      <c r="AB39" s="168">
        <v>255</v>
      </c>
      <c r="AC39" s="192">
        <v>42.9</v>
      </c>
      <c r="AD39" s="169">
        <v>160</v>
      </c>
      <c r="AE39" s="168">
        <v>85</v>
      </c>
      <c r="AF39" s="192">
        <v>53.1</v>
      </c>
    </row>
    <row r="40" spans="1:32" s="165" customFormat="1" ht="15" customHeight="1">
      <c r="A40" s="223"/>
      <c r="B40" s="227" t="s">
        <v>44</v>
      </c>
      <c r="C40" s="170">
        <v>55</v>
      </c>
      <c r="D40" s="171">
        <v>41</v>
      </c>
      <c r="E40" s="193">
        <v>74.5</v>
      </c>
      <c r="F40" s="170">
        <v>27</v>
      </c>
      <c r="G40" s="171">
        <v>24</v>
      </c>
      <c r="H40" s="193">
        <v>88.9</v>
      </c>
      <c r="I40" s="170">
        <v>67</v>
      </c>
      <c r="J40" s="171">
        <v>38</v>
      </c>
      <c r="K40" s="193">
        <v>56.7</v>
      </c>
      <c r="L40" s="170">
        <v>40</v>
      </c>
      <c r="M40" s="171">
        <v>29</v>
      </c>
      <c r="N40" s="193">
        <v>72.5</v>
      </c>
      <c r="O40" s="170">
        <v>94</v>
      </c>
      <c r="P40" s="171">
        <v>65</v>
      </c>
      <c r="Q40" s="193">
        <v>69.099999999999994</v>
      </c>
      <c r="R40" s="170">
        <v>39</v>
      </c>
      <c r="S40" s="171">
        <v>31</v>
      </c>
      <c r="T40" s="193">
        <v>79.5</v>
      </c>
      <c r="U40" s="170">
        <v>77</v>
      </c>
      <c r="V40" s="171">
        <v>45</v>
      </c>
      <c r="W40" s="193">
        <v>58.4</v>
      </c>
      <c r="X40" s="170">
        <v>39</v>
      </c>
      <c r="Y40" s="171">
        <v>27</v>
      </c>
      <c r="Z40" s="193">
        <v>69.2</v>
      </c>
      <c r="AA40" s="170">
        <v>96</v>
      </c>
      <c r="AB40" s="171">
        <v>69</v>
      </c>
      <c r="AC40" s="193">
        <v>71.900000000000006</v>
      </c>
      <c r="AD40" s="170">
        <v>50</v>
      </c>
      <c r="AE40" s="171">
        <v>39</v>
      </c>
      <c r="AF40" s="193">
        <v>78</v>
      </c>
    </row>
    <row r="41" spans="1:32" s="165" customFormat="1" ht="15" customHeight="1">
      <c r="A41" s="33" t="s">
        <v>36</v>
      </c>
      <c r="B41" s="167"/>
      <c r="C41" s="169">
        <v>548</v>
      </c>
      <c r="D41" s="168">
        <v>220</v>
      </c>
      <c r="E41" s="192">
        <v>40.1</v>
      </c>
      <c r="F41" s="169">
        <v>163</v>
      </c>
      <c r="G41" s="168">
        <v>101</v>
      </c>
      <c r="H41" s="192">
        <v>62</v>
      </c>
      <c r="I41" s="169">
        <v>683</v>
      </c>
      <c r="J41" s="168">
        <v>274</v>
      </c>
      <c r="K41" s="192">
        <v>40.1</v>
      </c>
      <c r="L41" s="169">
        <v>183</v>
      </c>
      <c r="M41" s="168">
        <v>109</v>
      </c>
      <c r="N41" s="192">
        <v>59.6</v>
      </c>
      <c r="O41" s="169">
        <v>721</v>
      </c>
      <c r="P41" s="168">
        <v>353</v>
      </c>
      <c r="Q41" s="192">
        <v>49</v>
      </c>
      <c r="R41" s="169">
        <v>180</v>
      </c>
      <c r="S41" s="168">
        <v>126</v>
      </c>
      <c r="T41" s="192">
        <v>70</v>
      </c>
      <c r="U41" s="169">
        <v>657</v>
      </c>
      <c r="V41" s="168">
        <v>296</v>
      </c>
      <c r="W41" s="192">
        <v>45.1</v>
      </c>
      <c r="X41" s="169">
        <v>178</v>
      </c>
      <c r="Y41" s="168">
        <v>110</v>
      </c>
      <c r="Z41" s="192">
        <v>61.8</v>
      </c>
      <c r="AA41" s="169">
        <v>691</v>
      </c>
      <c r="AB41" s="168">
        <v>324</v>
      </c>
      <c r="AC41" s="192">
        <v>46.9</v>
      </c>
      <c r="AD41" s="169">
        <v>202</v>
      </c>
      <c r="AE41" s="168">
        <v>122</v>
      </c>
      <c r="AF41" s="192">
        <v>60.4</v>
      </c>
    </row>
    <row r="42" spans="1:32" s="165" customFormat="1" ht="15" customHeight="1">
      <c r="A42" s="33"/>
      <c r="B42" s="167" t="s">
        <v>44</v>
      </c>
      <c r="C42" s="169">
        <v>55</v>
      </c>
      <c r="D42" s="168">
        <v>41</v>
      </c>
      <c r="E42" s="192">
        <v>74.5</v>
      </c>
      <c r="F42" s="169">
        <v>27</v>
      </c>
      <c r="G42" s="168">
        <v>24</v>
      </c>
      <c r="H42" s="192">
        <v>88.9</v>
      </c>
      <c r="I42" s="169">
        <v>67</v>
      </c>
      <c r="J42" s="168">
        <v>38</v>
      </c>
      <c r="K42" s="192">
        <v>56.7</v>
      </c>
      <c r="L42" s="169">
        <v>40</v>
      </c>
      <c r="M42" s="168">
        <v>29</v>
      </c>
      <c r="N42" s="192">
        <v>72.5</v>
      </c>
      <c r="O42" s="169">
        <v>94</v>
      </c>
      <c r="P42" s="168">
        <v>65</v>
      </c>
      <c r="Q42" s="192">
        <v>69.099999999999994</v>
      </c>
      <c r="R42" s="169">
        <v>39</v>
      </c>
      <c r="S42" s="168">
        <v>31</v>
      </c>
      <c r="T42" s="192">
        <v>79.5</v>
      </c>
      <c r="U42" s="169">
        <v>77</v>
      </c>
      <c r="V42" s="168">
        <v>45</v>
      </c>
      <c r="W42" s="192">
        <v>58.4</v>
      </c>
      <c r="X42" s="169">
        <v>39</v>
      </c>
      <c r="Y42" s="168">
        <v>27</v>
      </c>
      <c r="Z42" s="192">
        <v>69.2</v>
      </c>
      <c r="AA42" s="169">
        <v>96</v>
      </c>
      <c r="AB42" s="168">
        <v>69</v>
      </c>
      <c r="AC42" s="192">
        <v>71.900000000000006</v>
      </c>
      <c r="AD42" s="169">
        <v>50</v>
      </c>
      <c r="AE42" s="168">
        <v>39</v>
      </c>
      <c r="AF42" s="192">
        <v>78</v>
      </c>
    </row>
    <row r="43" spans="1:32" s="165" customFormat="1" ht="15" customHeight="1">
      <c r="A43" s="222" t="s">
        <v>36</v>
      </c>
      <c r="B43" s="225"/>
      <c r="C43" s="179">
        <v>548</v>
      </c>
      <c r="D43" s="178">
        <v>220</v>
      </c>
      <c r="E43" s="194">
        <v>40.1</v>
      </c>
      <c r="F43" s="179">
        <v>163</v>
      </c>
      <c r="G43" s="178">
        <v>101</v>
      </c>
      <c r="H43" s="194">
        <v>62</v>
      </c>
      <c r="I43" s="179">
        <v>683</v>
      </c>
      <c r="J43" s="178">
        <v>274</v>
      </c>
      <c r="K43" s="194">
        <v>40.1</v>
      </c>
      <c r="L43" s="179">
        <v>183</v>
      </c>
      <c r="M43" s="178">
        <v>109</v>
      </c>
      <c r="N43" s="194">
        <v>59.6</v>
      </c>
      <c r="O43" s="179">
        <v>721</v>
      </c>
      <c r="P43" s="178">
        <v>353</v>
      </c>
      <c r="Q43" s="194">
        <v>49</v>
      </c>
      <c r="R43" s="179">
        <v>180</v>
      </c>
      <c r="S43" s="178">
        <v>126</v>
      </c>
      <c r="T43" s="194">
        <v>70</v>
      </c>
      <c r="U43" s="179">
        <v>657</v>
      </c>
      <c r="V43" s="178">
        <v>296</v>
      </c>
      <c r="W43" s="194">
        <v>45.1</v>
      </c>
      <c r="X43" s="179">
        <v>178</v>
      </c>
      <c r="Y43" s="178">
        <v>110</v>
      </c>
      <c r="Z43" s="194">
        <v>61.8</v>
      </c>
      <c r="AA43" s="179">
        <v>691</v>
      </c>
      <c r="AB43" s="178">
        <v>324</v>
      </c>
      <c r="AC43" s="194">
        <v>46.9</v>
      </c>
      <c r="AD43" s="179">
        <v>202</v>
      </c>
      <c r="AE43" s="178">
        <v>122</v>
      </c>
      <c r="AF43" s="194">
        <v>60.4</v>
      </c>
    </row>
    <row r="44" spans="1:32" s="165" customFormat="1" ht="15" customHeight="1"/>
    <row r="45" spans="1:32" s="165" customFormat="1" ht="105" customHeight="1">
      <c r="A45" s="552" t="s">
        <v>496</v>
      </c>
      <c r="B45" s="552"/>
    </row>
    <row r="46" spans="1:32" ht="49.5" customHeight="1">
      <c r="A46" s="552" t="s">
        <v>465</v>
      </c>
      <c r="B46" s="552"/>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row>
    <row r="47" spans="1:32" s="164" customFormat="1" ht="106.5" customHeight="1">
      <c r="A47" s="552" t="s">
        <v>765</v>
      </c>
      <c r="B47" s="552"/>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row>
    <row r="48" spans="1:32" ht="30" customHeight="1">
      <c r="A48" s="552" t="s">
        <v>467</v>
      </c>
      <c r="B48" s="552"/>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row>
    <row r="49" spans="1:32" ht="15" customHeight="1">
      <c r="A49" s="167" t="s">
        <v>491</v>
      </c>
      <c r="B49" s="167"/>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row>
    <row r="50" spans="1:32" ht="15" customHeight="1">
      <c r="B50" s="166"/>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row>
    <row r="51" spans="1:32" ht="15" customHeight="1">
      <c r="A51" s="316" t="s">
        <v>361</v>
      </c>
      <c r="B51" s="177"/>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c r="AE51" s="165"/>
      <c r="AF51" s="165"/>
    </row>
    <row r="52" spans="1:32" ht="15" customHeight="1">
      <c r="A52" s="315" t="str">
        <f>+"New South Wales Criminal Courts Statistics " &amp;'Table Of Contents'!D$2</f>
        <v>New South Wales Criminal Courts Statistics June 2022</v>
      </c>
      <c r="B52" s="177"/>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row>
    <row r="53" spans="1:32" ht="15" customHeight="1">
      <c r="A53" s="320" t="s">
        <v>0</v>
      </c>
      <c r="B53" s="177"/>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row>
    <row r="54" spans="1:32" ht="15" customHeight="1">
      <c r="A54" s="320" t="s">
        <v>377</v>
      </c>
      <c r="B54" s="177"/>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row>
    <row r="55" spans="1:32" ht="13.5">
      <c r="A55" s="320" t="s">
        <v>27</v>
      </c>
      <c r="B55" s="177"/>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E55" s="165"/>
      <c r="AF55" s="165"/>
    </row>
    <row r="56" spans="1:32" ht="13.5">
      <c r="A56" s="320" t="s">
        <v>378</v>
      </c>
      <c r="B56" s="177"/>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E56" s="165"/>
      <c r="AF56" s="165"/>
    </row>
    <row r="57" spans="1:32" ht="14.25" customHeight="1"/>
    <row r="58" spans="1:32" ht="93" customHeight="1">
      <c r="A58" s="551" t="s">
        <v>762</v>
      </c>
      <c r="B58" s="551"/>
      <c r="C58" s="483"/>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row>
  </sheetData>
  <mergeCells count="20">
    <mergeCell ref="U6:Z6"/>
    <mergeCell ref="AA6:AF6"/>
    <mergeCell ref="C7:E7"/>
    <mergeCell ref="F7:H7"/>
    <mergeCell ref="I7:K7"/>
    <mergeCell ref="C6:H6"/>
    <mergeCell ref="I6:N6"/>
    <mergeCell ref="AD7:AF7"/>
    <mergeCell ref="U7:W7"/>
    <mergeCell ref="X7:Z7"/>
    <mergeCell ref="AA7:AC7"/>
    <mergeCell ref="L7:N7"/>
    <mergeCell ref="O7:Q7"/>
    <mergeCell ref="R7:T7"/>
    <mergeCell ref="A45:B45"/>
    <mergeCell ref="A46:B46"/>
    <mergeCell ref="A48:B48"/>
    <mergeCell ref="A58:B58"/>
    <mergeCell ref="O6:T6"/>
    <mergeCell ref="A47:B47"/>
  </mergeCells>
  <hyperlinks>
    <hyperlink ref="A58" location="'Explanatory Notes'!A2" display="COVID impact: changes to court operations to protect the safety of court users have led to a general decline in the number of criminal court finalisations in the latest 12 month period. See Explanatory Notes for details." xr:uid="{9B2A3D2A-9D7D-4D7B-8733-0805FA504386}"/>
    <hyperlink ref="A1" location="'Table Of Contents'!C6" display="return to table of contents" xr:uid="{7664AACB-1819-4429-A9D7-789C45A8D7AB}"/>
  </hyperlinks>
  <pageMargins left="0.39370078740157483" right="0.39370078740157483" top="0.59055118110236227" bottom="0.59055118110236227" header="0.39370078740157483" footer="0.39370078740157483"/>
  <pageSetup paperSize="9" scale="47" fitToWidth="0" orientation="landscape" horizontalDpi="4294967293" verticalDpi="4294967293" r:id="rId1"/>
  <headerFooter>
    <oddHeader>&amp;C&amp;"Arial,Regular"&amp;10&amp;F     &amp;A</oddHeader>
    <oddFooter>&amp;C&amp;"Arial,Regular"&amp;10Page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G175"/>
  <sheetViews>
    <sheetView zoomScale="90" zoomScaleNormal="90" workbookViewId="0">
      <pane xSplit="3" ySplit="8" topLeftCell="D9" activePane="bottomRight" state="frozen"/>
      <selection activeCell="A165" sqref="A165"/>
      <selection pane="topRight" activeCell="A165" sqref="A165"/>
      <selection pane="bottomLeft" activeCell="A165" sqref="A165"/>
      <selection pane="bottomRight"/>
    </sheetView>
  </sheetViews>
  <sheetFormatPr defaultColWidth="11.42578125" defaultRowHeight="15" customHeight="1"/>
  <cols>
    <col min="1" max="3" width="40.7109375" style="165" customWidth="1"/>
    <col min="4" max="33" width="8.5703125" style="165" customWidth="1"/>
    <col min="34" max="16384" width="11.42578125" style="165"/>
  </cols>
  <sheetData>
    <row r="1" spans="1:33" ht="15.75" customHeight="1">
      <c r="A1" s="187" t="s">
        <v>221</v>
      </c>
    </row>
    <row r="2" spans="1:33" ht="15.75" customHeight="1">
      <c r="A2" s="238" t="s">
        <v>262</v>
      </c>
    </row>
    <row r="3" spans="1:33" ht="15.75" customHeight="1">
      <c r="A3" s="238" t="str">
        <f>"NSW Higher, Local and Children's Criminal Courts " &amp;'Table Of Contents'!H4</f>
        <v>NSW Higher, Local and Children's Criminal Courts July 2017 - June 2022</v>
      </c>
      <c r="B3" s="186"/>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33" ht="15.75" customHeight="1">
      <c r="A4" s="5" t="s">
        <v>480</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75" customHeight="1">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row>
    <row r="6" spans="1:33" ht="14.1" customHeight="1">
      <c r="A6" s="47"/>
      <c r="B6" s="48"/>
      <c r="C6" s="49"/>
      <c r="D6" s="567" t="s">
        <v>146</v>
      </c>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9"/>
    </row>
    <row r="7" spans="1:33" ht="14.1" customHeight="1">
      <c r="A7" s="50"/>
      <c r="B7" s="41"/>
      <c r="C7" s="51"/>
      <c r="D7" s="570" t="str">
        <f>'Table Of Contents'!$C$4</f>
        <v>July 2017 to June 2018</v>
      </c>
      <c r="E7" s="571"/>
      <c r="F7" s="571"/>
      <c r="G7" s="571"/>
      <c r="H7" s="571"/>
      <c r="I7" s="572"/>
      <c r="J7" s="570" t="str">
        <f>'Table Of Contents'!$D$4</f>
        <v>July 2018 to June 2019</v>
      </c>
      <c r="K7" s="571"/>
      <c r="L7" s="571"/>
      <c r="M7" s="571"/>
      <c r="N7" s="571"/>
      <c r="O7" s="572"/>
      <c r="P7" s="570" t="str">
        <f>'Table Of Contents'!$E$4</f>
        <v>July 2019 to June 2020</v>
      </c>
      <c r="Q7" s="571"/>
      <c r="R7" s="571"/>
      <c r="S7" s="571"/>
      <c r="T7" s="571"/>
      <c r="U7" s="572"/>
      <c r="V7" s="570" t="str">
        <f>'Table Of Contents'!$F$4</f>
        <v>July 2020 to June 2021</v>
      </c>
      <c r="W7" s="571"/>
      <c r="X7" s="571"/>
      <c r="Y7" s="571"/>
      <c r="Z7" s="571"/>
      <c r="AA7" s="572"/>
      <c r="AB7" s="570" t="str">
        <f>'Table Of Contents'!$G$4</f>
        <v>July 2021 to June 2022</v>
      </c>
      <c r="AC7" s="571"/>
      <c r="AD7" s="571"/>
      <c r="AE7" s="571"/>
      <c r="AF7" s="571"/>
      <c r="AG7" s="572"/>
    </row>
    <row r="8" spans="1:33" ht="139.5" customHeight="1">
      <c r="A8" s="52" t="s">
        <v>470</v>
      </c>
      <c r="B8" s="46"/>
      <c r="C8" s="46"/>
      <c r="D8" s="55" t="s">
        <v>615</v>
      </c>
      <c r="E8" s="55" t="s">
        <v>616</v>
      </c>
      <c r="F8" s="55" t="s">
        <v>617</v>
      </c>
      <c r="G8" s="55" t="s">
        <v>23</v>
      </c>
      <c r="H8" s="55" t="s">
        <v>409</v>
      </c>
      <c r="I8" s="392" t="s">
        <v>36</v>
      </c>
      <c r="J8" s="55" t="s">
        <v>615</v>
      </c>
      <c r="K8" s="55" t="s">
        <v>616</v>
      </c>
      <c r="L8" s="55" t="s">
        <v>617</v>
      </c>
      <c r="M8" s="55" t="s">
        <v>23</v>
      </c>
      <c r="N8" s="55" t="s">
        <v>409</v>
      </c>
      <c r="O8" s="392" t="s">
        <v>36</v>
      </c>
      <c r="P8" s="55" t="s">
        <v>615</v>
      </c>
      <c r="Q8" s="55" t="s">
        <v>616</v>
      </c>
      <c r="R8" s="55" t="s">
        <v>617</v>
      </c>
      <c r="S8" s="55" t="s">
        <v>23</v>
      </c>
      <c r="T8" s="55" t="s">
        <v>409</v>
      </c>
      <c r="U8" s="392" t="s">
        <v>36</v>
      </c>
      <c r="V8" s="55" t="s">
        <v>615</v>
      </c>
      <c r="W8" s="55" t="s">
        <v>616</v>
      </c>
      <c r="X8" s="55" t="s">
        <v>617</v>
      </c>
      <c r="Y8" s="55" t="s">
        <v>23</v>
      </c>
      <c r="Z8" s="55" t="s">
        <v>409</v>
      </c>
      <c r="AA8" s="392" t="s">
        <v>36</v>
      </c>
      <c r="AB8" s="55" t="s">
        <v>615</v>
      </c>
      <c r="AC8" s="55" t="s">
        <v>616</v>
      </c>
      <c r="AD8" s="55" t="s">
        <v>617</v>
      </c>
      <c r="AE8" s="55" t="s">
        <v>23</v>
      </c>
      <c r="AF8" s="55" t="s">
        <v>409</v>
      </c>
      <c r="AG8" s="392" t="s">
        <v>36</v>
      </c>
    </row>
    <row r="9" spans="1:33" ht="13.5">
      <c r="A9" s="489" t="s">
        <v>6</v>
      </c>
      <c r="B9" s="491" t="s">
        <v>32</v>
      </c>
      <c r="C9" s="491" t="s">
        <v>32</v>
      </c>
      <c r="D9" s="179">
        <v>7</v>
      </c>
      <c r="E9" s="178">
        <v>0</v>
      </c>
      <c r="F9" s="178">
        <v>0</v>
      </c>
      <c r="G9" s="178">
        <v>0</v>
      </c>
      <c r="H9" s="178">
        <v>0</v>
      </c>
      <c r="I9" s="180">
        <v>7</v>
      </c>
      <c r="J9" s="179">
        <v>7</v>
      </c>
      <c r="K9" s="178">
        <v>0</v>
      </c>
      <c r="L9" s="178">
        <v>0</v>
      </c>
      <c r="M9" s="178">
        <v>0</v>
      </c>
      <c r="N9" s="178">
        <v>0</v>
      </c>
      <c r="O9" s="180">
        <v>7</v>
      </c>
      <c r="P9" s="179">
        <v>3</v>
      </c>
      <c r="Q9" s="178">
        <v>0</v>
      </c>
      <c r="R9" s="178">
        <v>0</v>
      </c>
      <c r="S9" s="178">
        <v>0</v>
      </c>
      <c r="T9" s="178">
        <v>0</v>
      </c>
      <c r="U9" s="180">
        <v>3</v>
      </c>
      <c r="V9" s="179">
        <v>8</v>
      </c>
      <c r="W9" s="178">
        <v>0</v>
      </c>
      <c r="X9" s="178">
        <v>0</v>
      </c>
      <c r="Y9" s="178">
        <v>0</v>
      </c>
      <c r="Z9" s="178">
        <v>0</v>
      </c>
      <c r="AA9" s="180">
        <v>8</v>
      </c>
      <c r="AB9" s="179">
        <v>9</v>
      </c>
      <c r="AC9" s="178">
        <v>0</v>
      </c>
      <c r="AD9" s="178">
        <v>0</v>
      </c>
      <c r="AE9" s="178">
        <v>0</v>
      </c>
      <c r="AF9" s="178">
        <v>0</v>
      </c>
      <c r="AG9" s="180">
        <v>9</v>
      </c>
    </row>
    <row r="10" spans="1:33" ht="13.5">
      <c r="A10" s="489"/>
      <c r="B10" s="491" t="s">
        <v>33</v>
      </c>
      <c r="C10" s="491" t="s">
        <v>33</v>
      </c>
      <c r="D10" s="179">
        <v>1</v>
      </c>
      <c r="E10" s="178">
        <v>0</v>
      </c>
      <c r="F10" s="178">
        <v>0</v>
      </c>
      <c r="G10" s="178">
        <v>0</v>
      </c>
      <c r="H10" s="178">
        <v>0</v>
      </c>
      <c r="I10" s="180">
        <v>1</v>
      </c>
      <c r="J10" s="179">
        <v>0</v>
      </c>
      <c r="K10" s="178">
        <v>0</v>
      </c>
      <c r="L10" s="178">
        <v>0</v>
      </c>
      <c r="M10" s="178">
        <v>0</v>
      </c>
      <c r="N10" s="178">
        <v>0</v>
      </c>
      <c r="O10" s="180">
        <v>0</v>
      </c>
      <c r="P10" s="179">
        <v>3</v>
      </c>
      <c r="Q10" s="178">
        <v>0</v>
      </c>
      <c r="R10" s="178">
        <v>0</v>
      </c>
      <c r="S10" s="178">
        <v>0</v>
      </c>
      <c r="T10" s="178">
        <v>0</v>
      </c>
      <c r="U10" s="180">
        <v>3</v>
      </c>
      <c r="V10" s="179">
        <v>1</v>
      </c>
      <c r="W10" s="178">
        <v>0</v>
      </c>
      <c r="X10" s="178">
        <v>0</v>
      </c>
      <c r="Y10" s="178">
        <v>0</v>
      </c>
      <c r="Z10" s="178">
        <v>0</v>
      </c>
      <c r="AA10" s="180">
        <v>1</v>
      </c>
      <c r="AB10" s="179">
        <v>1</v>
      </c>
      <c r="AC10" s="178">
        <v>0</v>
      </c>
      <c r="AD10" s="178">
        <v>0</v>
      </c>
      <c r="AE10" s="178">
        <v>0</v>
      </c>
      <c r="AF10" s="178">
        <v>0</v>
      </c>
      <c r="AG10" s="180">
        <v>1</v>
      </c>
    </row>
    <row r="11" spans="1:33" ht="13.5">
      <c r="A11" s="489"/>
      <c r="B11" s="494" t="s">
        <v>179</v>
      </c>
      <c r="C11" s="495" t="s">
        <v>34</v>
      </c>
      <c r="D11" s="172">
        <v>5</v>
      </c>
      <c r="E11" s="173">
        <v>0</v>
      </c>
      <c r="F11" s="173">
        <v>0</v>
      </c>
      <c r="G11" s="173">
        <v>0</v>
      </c>
      <c r="H11" s="173">
        <v>0</v>
      </c>
      <c r="I11" s="291">
        <v>5</v>
      </c>
      <c r="J11" s="172">
        <v>5</v>
      </c>
      <c r="K11" s="173">
        <v>0</v>
      </c>
      <c r="L11" s="173">
        <v>0</v>
      </c>
      <c r="M11" s="173">
        <v>0</v>
      </c>
      <c r="N11" s="173">
        <v>0</v>
      </c>
      <c r="O11" s="291">
        <v>5</v>
      </c>
      <c r="P11" s="172">
        <v>3</v>
      </c>
      <c r="Q11" s="173">
        <v>0</v>
      </c>
      <c r="R11" s="173">
        <v>0</v>
      </c>
      <c r="S11" s="173">
        <v>0</v>
      </c>
      <c r="T11" s="173">
        <v>0</v>
      </c>
      <c r="U11" s="291">
        <v>3</v>
      </c>
      <c r="V11" s="172">
        <v>8</v>
      </c>
      <c r="W11" s="173">
        <v>0</v>
      </c>
      <c r="X11" s="173">
        <v>0</v>
      </c>
      <c r="Y11" s="173">
        <v>0</v>
      </c>
      <c r="Z11" s="173">
        <v>0</v>
      </c>
      <c r="AA11" s="291">
        <v>8</v>
      </c>
      <c r="AB11" s="172">
        <v>14</v>
      </c>
      <c r="AC11" s="173">
        <v>0</v>
      </c>
      <c r="AD11" s="173">
        <v>0</v>
      </c>
      <c r="AE11" s="173">
        <v>0</v>
      </c>
      <c r="AF11" s="173">
        <v>0</v>
      </c>
      <c r="AG11" s="291">
        <v>14</v>
      </c>
    </row>
    <row r="12" spans="1:33" ht="13.5">
      <c r="A12" s="489"/>
      <c r="B12" s="492"/>
      <c r="C12" s="490" t="s">
        <v>35</v>
      </c>
      <c r="D12" s="169">
        <v>4</v>
      </c>
      <c r="E12" s="168">
        <v>1</v>
      </c>
      <c r="F12" s="168">
        <v>0</v>
      </c>
      <c r="G12" s="168">
        <v>0</v>
      </c>
      <c r="H12" s="168">
        <v>0</v>
      </c>
      <c r="I12" s="174">
        <v>5</v>
      </c>
      <c r="J12" s="169">
        <v>2</v>
      </c>
      <c r="K12" s="168">
        <v>0</v>
      </c>
      <c r="L12" s="168">
        <v>0</v>
      </c>
      <c r="M12" s="168">
        <v>0</v>
      </c>
      <c r="N12" s="168">
        <v>0</v>
      </c>
      <c r="O12" s="174">
        <v>2</v>
      </c>
      <c r="P12" s="169">
        <v>0</v>
      </c>
      <c r="Q12" s="168">
        <v>0</v>
      </c>
      <c r="R12" s="168">
        <v>0</v>
      </c>
      <c r="S12" s="168">
        <v>0</v>
      </c>
      <c r="T12" s="168">
        <v>0</v>
      </c>
      <c r="U12" s="174">
        <v>0</v>
      </c>
      <c r="V12" s="169">
        <v>3</v>
      </c>
      <c r="W12" s="168">
        <v>1</v>
      </c>
      <c r="X12" s="168">
        <v>0</v>
      </c>
      <c r="Y12" s="168">
        <v>0</v>
      </c>
      <c r="Z12" s="168">
        <v>0</v>
      </c>
      <c r="AA12" s="174">
        <v>4</v>
      </c>
      <c r="AB12" s="169">
        <v>6</v>
      </c>
      <c r="AC12" s="168">
        <v>2</v>
      </c>
      <c r="AD12" s="168">
        <v>0</v>
      </c>
      <c r="AE12" s="168">
        <v>0</v>
      </c>
      <c r="AF12" s="168">
        <v>0</v>
      </c>
      <c r="AG12" s="174">
        <v>8</v>
      </c>
    </row>
    <row r="13" spans="1:33" ht="13.5">
      <c r="A13" s="489"/>
      <c r="B13" s="496"/>
      <c r="C13" s="497" t="s">
        <v>36</v>
      </c>
      <c r="D13" s="170">
        <v>9</v>
      </c>
      <c r="E13" s="171">
        <v>1</v>
      </c>
      <c r="F13" s="171">
        <v>0</v>
      </c>
      <c r="G13" s="171">
        <v>0</v>
      </c>
      <c r="H13" s="171">
        <v>0</v>
      </c>
      <c r="I13" s="175">
        <v>10</v>
      </c>
      <c r="J13" s="170">
        <v>7</v>
      </c>
      <c r="K13" s="171">
        <v>0</v>
      </c>
      <c r="L13" s="171">
        <v>0</v>
      </c>
      <c r="M13" s="171">
        <v>0</v>
      </c>
      <c r="N13" s="171">
        <v>0</v>
      </c>
      <c r="O13" s="175">
        <v>7</v>
      </c>
      <c r="P13" s="170">
        <v>3</v>
      </c>
      <c r="Q13" s="171">
        <v>0</v>
      </c>
      <c r="R13" s="171">
        <v>0</v>
      </c>
      <c r="S13" s="171">
        <v>0</v>
      </c>
      <c r="T13" s="171">
        <v>0</v>
      </c>
      <c r="U13" s="175">
        <v>3</v>
      </c>
      <c r="V13" s="170">
        <v>11</v>
      </c>
      <c r="W13" s="171">
        <v>1</v>
      </c>
      <c r="X13" s="171">
        <v>0</v>
      </c>
      <c r="Y13" s="171">
        <v>0</v>
      </c>
      <c r="Z13" s="171">
        <v>0</v>
      </c>
      <c r="AA13" s="175">
        <v>12</v>
      </c>
      <c r="AB13" s="170">
        <v>20</v>
      </c>
      <c r="AC13" s="171">
        <v>2</v>
      </c>
      <c r="AD13" s="171">
        <v>0</v>
      </c>
      <c r="AE13" s="171">
        <v>0</v>
      </c>
      <c r="AF13" s="171">
        <v>0</v>
      </c>
      <c r="AG13" s="175">
        <v>22</v>
      </c>
    </row>
    <row r="14" spans="1:33" ht="13.5">
      <c r="A14" s="493"/>
      <c r="B14" s="497" t="s">
        <v>36</v>
      </c>
      <c r="C14" s="497"/>
      <c r="D14" s="170">
        <v>17</v>
      </c>
      <c r="E14" s="171">
        <v>1</v>
      </c>
      <c r="F14" s="171">
        <v>0</v>
      </c>
      <c r="G14" s="171">
        <v>0</v>
      </c>
      <c r="H14" s="171">
        <v>0</v>
      </c>
      <c r="I14" s="175">
        <v>18</v>
      </c>
      <c r="J14" s="170">
        <v>14</v>
      </c>
      <c r="K14" s="171">
        <v>0</v>
      </c>
      <c r="L14" s="171">
        <v>0</v>
      </c>
      <c r="M14" s="171">
        <v>0</v>
      </c>
      <c r="N14" s="171">
        <v>0</v>
      </c>
      <c r="O14" s="175">
        <v>14</v>
      </c>
      <c r="P14" s="170">
        <v>9</v>
      </c>
      <c r="Q14" s="171">
        <v>0</v>
      </c>
      <c r="R14" s="171">
        <v>0</v>
      </c>
      <c r="S14" s="171">
        <v>0</v>
      </c>
      <c r="T14" s="171">
        <v>0</v>
      </c>
      <c r="U14" s="175">
        <v>9</v>
      </c>
      <c r="V14" s="170">
        <v>20</v>
      </c>
      <c r="W14" s="171">
        <v>1</v>
      </c>
      <c r="X14" s="171">
        <v>0</v>
      </c>
      <c r="Y14" s="171">
        <v>0</v>
      </c>
      <c r="Z14" s="171">
        <v>0</v>
      </c>
      <c r="AA14" s="175">
        <v>21</v>
      </c>
      <c r="AB14" s="170">
        <v>30</v>
      </c>
      <c r="AC14" s="171">
        <v>2</v>
      </c>
      <c r="AD14" s="171">
        <v>0</v>
      </c>
      <c r="AE14" s="171">
        <v>0</v>
      </c>
      <c r="AF14" s="171">
        <v>0</v>
      </c>
      <c r="AG14" s="175">
        <v>32</v>
      </c>
    </row>
    <row r="15" spans="1:33" ht="13.5">
      <c r="A15" s="489" t="s">
        <v>7</v>
      </c>
      <c r="B15" s="492" t="s">
        <v>37</v>
      </c>
      <c r="C15" s="490" t="s">
        <v>38</v>
      </c>
      <c r="D15" s="169">
        <v>724</v>
      </c>
      <c r="E15" s="168">
        <v>514</v>
      </c>
      <c r="F15" s="168">
        <v>351</v>
      </c>
      <c r="G15" s="168">
        <v>31</v>
      </c>
      <c r="H15" s="168">
        <v>28</v>
      </c>
      <c r="I15" s="174">
        <v>1648</v>
      </c>
      <c r="J15" s="169">
        <v>765</v>
      </c>
      <c r="K15" s="168">
        <v>722</v>
      </c>
      <c r="L15" s="168">
        <v>269</v>
      </c>
      <c r="M15" s="168">
        <v>29</v>
      </c>
      <c r="N15" s="168">
        <v>27</v>
      </c>
      <c r="O15" s="174">
        <v>1812</v>
      </c>
      <c r="P15" s="169">
        <v>701</v>
      </c>
      <c r="Q15" s="168">
        <v>665</v>
      </c>
      <c r="R15" s="168">
        <v>236</v>
      </c>
      <c r="S15" s="168">
        <v>47</v>
      </c>
      <c r="T15" s="168">
        <v>27</v>
      </c>
      <c r="U15" s="174">
        <v>1676</v>
      </c>
      <c r="V15" s="169">
        <v>811</v>
      </c>
      <c r="W15" s="168">
        <v>836</v>
      </c>
      <c r="X15" s="168">
        <v>319</v>
      </c>
      <c r="Y15" s="168">
        <v>71</v>
      </c>
      <c r="Z15" s="168">
        <v>22</v>
      </c>
      <c r="AA15" s="174">
        <v>2059</v>
      </c>
      <c r="AB15" s="169">
        <v>761</v>
      </c>
      <c r="AC15" s="168">
        <v>733</v>
      </c>
      <c r="AD15" s="168">
        <v>273</v>
      </c>
      <c r="AE15" s="168">
        <v>58</v>
      </c>
      <c r="AF15" s="168">
        <v>30</v>
      </c>
      <c r="AG15" s="174">
        <v>1855</v>
      </c>
    </row>
    <row r="16" spans="1:33" ht="13.5">
      <c r="A16" s="489"/>
      <c r="B16" s="492"/>
      <c r="C16" s="490" t="s">
        <v>39</v>
      </c>
      <c r="D16" s="169">
        <v>126</v>
      </c>
      <c r="E16" s="168">
        <v>131</v>
      </c>
      <c r="F16" s="168">
        <v>114</v>
      </c>
      <c r="G16" s="168">
        <v>29</v>
      </c>
      <c r="H16" s="168">
        <v>19</v>
      </c>
      <c r="I16" s="174">
        <v>419</v>
      </c>
      <c r="J16" s="169">
        <v>113</v>
      </c>
      <c r="K16" s="168">
        <v>172</v>
      </c>
      <c r="L16" s="168">
        <v>104</v>
      </c>
      <c r="M16" s="168">
        <v>23</v>
      </c>
      <c r="N16" s="168">
        <v>17</v>
      </c>
      <c r="O16" s="174">
        <v>429</v>
      </c>
      <c r="P16" s="169">
        <v>129</v>
      </c>
      <c r="Q16" s="168">
        <v>159</v>
      </c>
      <c r="R16" s="168">
        <v>96</v>
      </c>
      <c r="S16" s="168">
        <v>25</v>
      </c>
      <c r="T16" s="168">
        <v>20</v>
      </c>
      <c r="U16" s="174">
        <v>429</v>
      </c>
      <c r="V16" s="169">
        <v>148</v>
      </c>
      <c r="W16" s="168">
        <v>176</v>
      </c>
      <c r="X16" s="168">
        <v>85</v>
      </c>
      <c r="Y16" s="168">
        <v>60</v>
      </c>
      <c r="Z16" s="168">
        <v>20</v>
      </c>
      <c r="AA16" s="174">
        <v>489</v>
      </c>
      <c r="AB16" s="169">
        <v>136</v>
      </c>
      <c r="AC16" s="168">
        <v>169</v>
      </c>
      <c r="AD16" s="168">
        <v>102</v>
      </c>
      <c r="AE16" s="168">
        <v>55</v>
      </c>
      <c r="AF16" s="168">
        <v>22</v>
      </c>
      <c r="AG16" s="174">
        <v>484</v>
      </c>
    </row>
    <row r="17" spans="1:33" ht="13.5">
      <c r="A17" s="489"/>
      <c r="B17" s="492"/>
      <c r="C17" s="490" t="s">
        <v>40</v>
      </c>
      <c r="D17" s="169">
        <v>233</v>
      </c>
      <c r="E17" s="168">
        <v>475</v>
      </c>
      <c r="F17" s="168">
        <v>617</v>
      </c>
      <c r="G17" s="168">
        <v>205</v>
      </c>
      <c r="H17" s="168">
        <v>89</v>
      </c>
      <c r="I17" s="174">
        <v>1619</v>
      </c>
      <c r="J17" s="169">
        <v>208</v>
      </c>
      <c r="K17" s="168">
        <v>603</v>
      </c>
      <c r="L17" s="168">
        <v>525</v>
      </c>
      <c r="M17" s="168">
        <v>161</v>
      </c>
      <c r="N17" s="168">
        <v>90</v>
      </c>
      <c r="O17" s="174">
        <v>1587</v>
      </c>
      <c r="P17" s="169">
        <v>229</v>
      </c>
      <c r="Q17" s="168">
        <v>527</v>
      </c>
      <c r="R17" s="168">
        <v>419</v>
      </c>
      <c r="S17" s="168">
        <v>192</v>
      </c>
      <c r="T17" s="168">
        <v>69</v>
      </c>
      <c r="U17" s="174">
        <v>1436</v>
      </c>
      <c r="V17" s="169">
        <v>222</v>
      </c>
      <c r="W17" s="168">
        <v>636</v>
      </c>
      <c r="X17" s="168">
        <v>575</v>
      </c>
      <c r="Y17" s="168">
        <v>326</v>
      </c>
      <c r="Z17" s="168">
        <v>92</v>
      </c>
      <c r="AA17" s="174">
        <v>1851</v>
      </c>
      <c r="AB17" s="169">
        <v>206</v>
      </c>
      <c r="AC17" s="168">
        <v>526</v>
      </c>
      <c r="AD17" s="168">
        <v>495</v>
      </c>
      <c r="AE17" s="168">
        <v>347</v>
      </c>
      <c r="AF17" s="168">
        <v>83</v>
      </c>
      <c r="AG17" s="174">
        <v>1657</v>
      </c>
    </row>
    <row r="18" spans="1:33" ht="13.5">
      <c r="A18" s="489"/>
      <c r="B18" s="492"/>
      <c r="C18" s="490" t="s">
        <v>36</v>
      </c>
      <c r="D18" s="169">
        <v>1083</v>
      </c>
      <c r="E18" s="168">
        <v>1120</v>
      </c>
      <c r="F18" s="168">
        <v>1082</v>
      </c>
      <c r="G18" s="168">
        <v>265</v>
      </c>
      <c r="H18" s="168">
        <v>136</v>
      </c>
      <c r="I18" s="174">
        <v>3686</v>
      </c>
      <c r="J18" s="169">
        <v>1086</v>
      </c>
      <c r="K18" s="168">
        <v>1497</v>
      </c>
      <c r="L18" s="168">
        <v>898</v>
      </c>
      <c r="M18" s="168">
        <v>213</v>
      </c>
      <c r="N18" s="168">
        <v>134</v>
      </c>
      <c r="O18" s="174">
        <v>3828</v>
      </c>
      <c r="P18" s="169">
        <v>1059</v>
      </c>
      <c r="Q18" s="168">
        <v>1351</v>
      </c>
      <c r="R18" s="168">
        <v>751</v>
      </c>
      <c r="S18" s="168">
        <v>264</v>
      </c>
      <c r="T18" s="168">
        <v>116</v>
      </c>
      <c r="U18" s="174">
        <v>3541</v>
      </c>
      <c r="V18" s="169">
        <v>1181</v>
      </c>
      <c r="W18" s="168">
        <v>1648</v>
      </c>
      <c r="X18" s="168">
        <v>979</v>
      </c>
      <c r="Y18" s="168">
        <v>457</v>
      </c>
      <c r="Z18" s="168">
        <v>134</v>
      </c>
      <c r="AA18" s="174">
        <v>4399</v>
      </c>
      <c r="AB18" s="169">
        <v>1103</v>
      </c>
      <c r="AC18" s="168">
        <v>1428</v>
      </c>
      <c r="AD18" s="168">
        <v>870</v>
      </c>
      <c r="AE18" s="168">
        <v>460</v>
      </c>
      <c r="AF18" s="168">
        <v>135</v>
      </c>
      <c r="AG18" s="174">
        <v>3996</v>
      </c>
    </row>
    <row r="19" spans="1:33" ht="13.5">
      <c r="A19" s="489"/>
      <c r="B19" s="494" t="s">
        <v>492</v>
      </c>
      <c r="C19" s="495" t="s">
        <v>426</v>
      </c>
      <c r="D19" s="172">
        <v>349</v>
      </c>
      <c r="E19" s="173">
        <v>515</v>
      </c>
      <c r="F19" s="173">
        <v>488</v>
      </c>
      <c r="G19" s="173">
        <v>71</v>
      </c>
      <c r="H19" s="173">
        <v>29</v>
      </c>
      <c r="I19" s="291">
        <v>1452</v>
      </c>
      <c r="J19" s="172">
        <v>347</v>
      </c>
      <c r="K19" s="173">
        <v>696</v>
      </c>
      <c r="L19" s="173">
        <v>407</v>
      </c>
      <c r="M19" s="173">
        <v>82</v>
      </c>
      <c r="N19" s="173">
        <v>42</v>
      </c>
      <c r="O19" s="291">
        <v>1574</v>
      </c>
      <c r="P19" s="172">
        <v>356</v>
      </c>
      <c r="Q19" s="173">
        <v>743</v>
      </c>
      <c r="R19" s="173">
        <v>374</v>
      </c>
      <c r="S19" s="173">
        <v>92</v>
      </c>
      <c r="T19" s="173">
        <v>47</v>
      </c>
      <c r="U19" s="291">
        <v>1612</v>
      </c>
      <c r="V19" s="172">
        <v>451</v>
      </c>
      <c r="W19" s="173">
        <v>963</v>
      </c>
      <c r="X19" s="173">
        <v>554</v>
      </c>
      <c r="Y19" s="173">
        <v>176</v>
      </c>
      <c r="Z19" s="173">
        <v>62</v>
      </c>
      <c r="AA19" s="291">
        <v>2206</v>
      </c>
      <c r="AB19" s="172">
        <v>433</v>
      </c>
      <c r="AC19" s="173">
        <v>949</v>
      </c>
      <c r="AD19" s="173">
        <v>568</v>
      </c>
      <c r="AE19" s="173">
        <v>240</v>
      </c>
      <c r="AF19" s="173">
        <v>68</v>
      </c>
      <c r="AG19" s="291">
        <v>2258</v>
      </c>
    </row>
    <row r="20" spans="1:33" ht="13.5">
      <c r="A20" s="489"/>
      <c r="B20" s="492"/>
      <c r="C20" s="490" t="s">
        <v>289</v>
      </c>
      <c r="D20" s="169">
        <v>3</v>
      </c>
      <c r="E20" s="168">
        <v>3</v>
      </c>
      <c r="F20" s="168">
        <v>2</v>
      </c>
      <c r="G20" s="168">
        <v>3</v>
      </c>
      <c r="H20" s="168">
        <v>4</v>
      </c>
      <c r="I20" s="174">
        <v>15</v>
      </c>
      <c r="J20" s="169">
        <v>2</v>
      </c>
      <c r="K20" s="168">
        <v>5</v>
      </c>
      <c r="L20" s="168">
        <v>4</v>
      </c>
      <c r="M20" s="168">
        <v>0</v>
      </c>
      <c r="N20" s="168">
        <v>2</v>
      </c>
      <c r="O20" s="174">
        <v>13</v>
      </c>
      <c r="P20" s="169">
        <v>6</v>
      </c>
      <c r="Q20" s="168">
        <v>4</v>
      </c>
      <c r="R20" s="168">
        <v>1</v>
      </c>
      <c r="S20" s="168">
        <v>1</v>
      </c>
      <c r="T20" s="168">
        <v>0</v>
      </c>
      <c r="U20" s="174">
        <v>12</v>
      </c>
      <c r="V20" s="169">
        <v>3</v>
      </c>
      <c r="W20" s="168">
        <v>1</v>
      </c>
      <c r="X20" s="168">
        <v>4</v>
      </c>
      <c r="Y20" s="168">
        <v>0</v>
      </c>
      <c r="Z20" s="168">
        <v>1</v>
      </c>
      <c r="AA20" s="174">
        <v>9</v>
      </c>
      <c r="AB20" s="169">
        <v>1</v>
      </c>
      <c r="AC20" s="168">
        <v>7</v>
      </c>
      <c r="AD20" s="168">
        <v>1</v>
      </c>
      <c r="AE20" s="168">
        <v>1</v>
      </c>
      <c r="AF20" s="168">
        <v>0</v>
      </c>
      <c r="AG20" s="174">
        <v>10</v>
      </c>
    </row>
    <row r="21" spans="1:33" ht="13.5">
      <c r="A21" s="489"/>
      <c r="B21" s="496"/>
      <c r="C21" s="497" t="s">
        <v>36</v>
      </c>
      <c r="D21" s="170">
        <v>352</v>
      </c>
      <c r="E21" s="171">
        <v>518</v>
      </c>
      <c r="F21" s="171">
        <v>490</v>
      </c>
      <c r="G21" s="171">
        <v>74</v>
      </c>
      <c r="H21" s="171">
        <v>33</v>
      </c>
      <c r="I21" s="175">
        <v>1467</v>
      </c>
      <c r="J21" s="170">
        <v>349</v>
      </c>
      <c r="K21" s="171">
        <v>701</v>
      </c>
      <c r="L21" s="171">
        <v>411</v>
      </c>
      <c r="M21" s="171">
        <v>82</v>
      </c>
      <c r="N21" s="171">
        <v>44</v>
      </c>
      <c r="O21" s="175">
        <v>1587</v>
      </c>
      <c r="P21" s="170">
        <v>362</v>
      </c>
      <c r="Q21" s="171">
        <v>747</v>
      </c>
      <c r="R21" s="171">
        <v>375</v>
      </c>
      <c r="S21" s="171">
        <v>93</v>
      </c>
      <c r="T21" s="171">
        <v>47</v>
      </c>
      <c r="U21" s="175">
        <v>1624</v>
      </c>
      <c r="V21" s="170">
        <v>454</v>
      </c>
      <c r="W21" s="171">
        <v>964</v>
      </c>
      <c r="X21" s="171">
        <v>558</v>
      </c>
      <c r="Y21" s="171">
        <v>176</v>
      </c>
      <c r="Z21" s="171">
        <v>63</v>
      </c>
      <c r="AA21" s="175">
        <v>2215</v>
      </c>
      <c r="AB21" s="170">
        <v>434</v>
      </c>
      <c r="AC21" s="171">
        <v>956</v>
      </c>
      <c r="AD21" s="171">
        <v>569</v>
      </c>
      <c r="AE21" s="171">
        <v>241</v>
      </c>
      <c r="AF21" s="171">
        <v>68</v>
      </c>
      <c r="AG21" s="175">
        <v>2268</v>
      </c>
    </row>
    <row r="22" spans="1:33" ht="13.5">
      <c r="A22" s="493"/>
      <c r="B22" s="497" t="s">
        <v>36</v>
      </c>
      <c r="C22" s="497"/>
      <c r="D22" s="170">
        <v>1435</v>
      </c>
      <c r="E22" s="171">
        <v>1638</v>
      </c>
      <c r="F22" s="171">
        <v>1572</v>
      </c>
      <c r="G22" s="171">
        <v>339</v>
      </c>
      <c r="H22" s="171">
        <v>169</v>
      </c>
      <c r="I22" s="175">
        <v>5153</v>
      </c>
      <c r="J22" s="170">
        <v>1435</v>
      </c>
      <c r="K22" s="171">
        <v>2198</v>
      </c>
      <c r="L22" s="171">
        <v>1309</v>
      </c>
      <c r="M22" s="171">
        <v>295</v>
      </c>
      <c r="N22" s="171">
        <v>178</v>
      </c>
      <c r="O22" s="175">
        <v>5415</v>
      </c>
      <c r="P22" s="170">
        <v>1421</v>
      </c>
      <c r="Q22" s="171">
        <v>2098</v>
      </c>
      <c r="R22" s="171">
        <v>1126</v>
      </c>
      <c r="S22" s="171">
        <v>357</v>
      </c>
      <c r="T22" s="171">
        <v>163</v>
      </c>
      <c r="U22" s="175">
        <v>5165</v>
      </c>
      <c r="V22" s="170">
        <v>1635</v>
      </c>
      <c r="W22" s="171">
        <v>2612</v>
      </c>
      <c r="X22" s="171">
        <v>1537</v>
      </c>
      <c r="Y22" s="171">
        <v>633</v>
      </c>
      <c r="Z22" s="171">
        <v>197</v>
      </c>
      <c r="AA22" s="175">
        <v>6614</v>
      </c>
      <c r="AB22" s="170">
        <v>1537</v>
      </c>
      <c r="AC22" s="171">
        <v>2384</v>
      </c>
      <c r="AD22" s="171">
        <v>1439</v>
      </c>
      <c r="AE22" s="171">
        <v>701</v>
      </c>
      <c r="AF22" s="171">
        <v>203</v>
      </c>
      <c r="AG22" s="175">
        <v>6264</v>
      </c>
    </row>
    <row r="23" spans="1:33" ht="13.5">
      <c r="A23" s="489" t="s">
        <v>8</v>
      </c>
      <c r="B23" s="492" t="s">
        <v>41</v>
      </c>
      <c r="C23" s="490" t="s">
        <v>42</v>
      </c>
      <c r="D23" s="169">
        <v>93</v>
      </c>
      <c r="E23" s="168">
        <v>33</v>
      </c>
      <c r="F23" s="168">
        <v>15</v>
      </c>
      <c r="G23" s="168">
        <v>1</v>
      </c>
      <c r="H23" s="168">
        <v>0</v>
      </c>
      <c r="I23" s="174">
        <v>142</v>
      </c>
      <c r="J23" s="169">
        <v>97</v>
      </c>
      <c r="K23" s="168">
        <v>36</v>
      </c>
      <c r="L23" s="168">
        <v>5</v>
      </c>
      <c r="M23" s="168">
        <v>0</v>
      </c>
      <c r="N23" s="168">
        <v>0</v>
      </c>
      <c r="O23" s="174">
        <v>138</v>
      </c>
      <c r="P23" s="169">
        <v>96</v>
      </c>
      <c r="Q23" s="168">
        <v>25</v>
      </c>
      <c r="R23" s="168">
        <v>6</v>
      </c>
      <c r="S23" s="168">
        <v>0</v>
      </c>
      <c r="T23" s="168">
        <v>1</v>
      </c>
      <c r="U23" s="174">
        <v>128</v>
      </c>
      <c r="V23" s="169">
        <v>86</v>
      </c>
      <c r="W23" s="168">
        <v>14</v>
      </c>
      <c r="X23" s="168">
        <v>5</v>
      </c>
      <c r="Y23" s="168">
        <v>0</v>
      </c>
      <c r="Z23" s="168">
        <v>0</v>
      </c>
      <c r="AA23" s="174">
        <v>105</v>
      </c>
      <c r="AB23" s="169">
        <v>75</v>
      </c>
      <c r="AC23" s="168">
        <v>23</v>
      </c>
      <c r="AD23" s="168">
        <v>11</v>
      </c>
      <c r="AE23" s="168">
        <v>0</v>
      </c>
      <c r="AF23" s="168">
        <v>2</v>
      </c>
      <c r="AG23" s="174">
        <v>111</v>
      </c>
    </row>
    <row r="24" spans="1:33" ht="13.5">
      <c r="A24" s="489"/>
      <c r="B24" s="492"/>
      <c r="C24" s="490" t="s">
        <v>43</v>
      </c>
      <c r="D24" s="169">
        <v>7</v>
      </c>
      <c r="E24" s="168">
        <v>5</v>
      </c>
      <c r="F24" s="168">
        <v>2</v>
      </c>
      <c r="G24" s="168">
        <v>0</v>
      </c>
      <c r="H24" s="168">
        <v>0</v>
      </c>
      <c r="I24" s="174">
        <v>14</v>
      </c>
      <c r="J24" s="169">
        <v>18</v>
      </c>
      <c r="K24" s="168">
        <v>8</v>
      </c>
      <c r="L24" s="168">
        <v>2</v>
      </c>
      <c r="M24" s="168">
        <v>0</v>
      </c>
      <c r="N24" s="168">
        <v>0</v>
      </c>
      <c r="O24" s="174">
        <v>28</v>
      </c>
      <c r="P24" s="169">
        <v>25</v>
      </c>
      <c r="Q24" s="168">
        <v>19</v>
      </c>
      <c r="R24" s="168">
        <v>3</v>
      </c>
      <c r="S24" s="168">
        <v>1</v>
      </c>
      <c r="T24" s="168">
        <v>0</v>
      </c>
      <c r="U24" s="174">
        <v>48</v>
      </c>
      <c r="V24" s="169">
        <v>22</v>
      </c>
      <c r="W24" s="168">
        <v>23</v>
      </c>
      <c r="X24" s="168">
        <v>13</v>
      </c>
      <c r="Y24" s="168">
        <v>2</v>
      </c>
      <c r="Z24" s="168">
        <v>0</v>
      </c>
      <c r="AA24" s="174">
        <v>60</v>
      </c>
      <c r="AB24" s="169">
        <v>22</v>
      </c>
      <c r="AC24" s="168">
        <v>22</v>
      </c>
      <c r="AD24" s="168">
        <v>2</v>
      </c>
      <c r="AE24" s="168">
        <v>3</v>
      </c>
      <c r="AF24" s="168">
        <v>0</v>
      </c>
      <c r="AG24" s="174">
        <v>49</v>
      </c>
    </row>
    <row r="25" spans="1:33" ht="13.5">
      <c r="A25" s="489"/>
      <c r="B25" s="492"/>
      <c r="C25" s="490" t="s">
        <v>36</v>
      </c>
      <c r="D25" s="169">
        <v>100</v>
      </c>
      <c r="E25" s="168">
        <v>38</v>
      </c>
      <c r="F25" s="168">
        <v>17</v>
      </c>
      <c r="G25" s="168">
        <v>1</v>
      </c>
      <c r="H25" s="168">
        <v>0</v>
      </c>
      <c r="I25" s="174">
        <v>156</v>
      </c>
      <c r="J25" s="169">
        <v>115</v>
      </c>
      <c r="K25" s="168">
        <v>44</v>
      </c>
      <c r="L25" s="168">
        <v>7</v>
      </c>
      <c r="M25" s="168">
        <v>0</v>
      </c>
      <c r="N25" s="168">
        <v>0</v>
      </c>
      <c r="O25" s="174">
        <v>166</v>
      </c>
      <c r="P25" s="169">
        <v>121</v>
      </c>
      <c r="Q25" s="168">
        <v>44</v>
      </c>
      <c r="R25" s="168">
        <v>9</v>
      </c>
      <c r="S25" s="168">
        <v>1</v>
      </c>
      <c r="T25" s="168">
        <v>1</v>
      </c>
      <c r="U25" s="174">
        <v>176</v>
      </c>
      <c r="V25" s="169">
        <v>108</v>
      </c>
      <c r="W25" s="168">
        <v>37</v>
      </c>
      <c r="X25" s="168">
        <v>18</v>
      </c>
      <c r="Y25" s="168">
        <v>2</v>
      </c>
      <c r="Z25" s="168">
        <v>0</v>
      </c>
      <c r="AA25" s="174">
        <v>165</v>
      </c>
      <c r="AB25" s="169">
        <v>97</v>
      </c>
      <c r="AC25" s="168">
        <v>45</v>
      </c>
      <c r="AD25" s="168">
        <v>13</v>
      </c>
      <c r="AE25" s="168">
        <v>3</v>
      </c>
      <c r="AF25" s="168">
        <v>2</v>
      </c>
      <c r="AG25" s="174">
        <v>160</v>
      </c>
    </row>
    <row r="26" spans="1:33" ht="13.5">
      <c r="A26" s="489"/>
      <c r="B26" s="494" t="s">
        <v>44</v>
      </c>
      <c r="C26" s="495" t="s">
        <v>45</v>
      </c>
      <c r="D26" s="172">
        <v>3</v>
      </c>
      <c r="E26" s="173">
        <v>0</v>
      </c>
      <c r="F26" s="173">
        <v>1</v>
      </c>
      <c r="G26" s="173">
        <v>0</v>
      </c>
      <c r="H26" s="173">
        <v>0</v>
      </c>
      <c r="I26" s="291">
        <v>4</v>
      </c>
      <c r="J26" s="172">
        <v>4</v>
      </c>
      <c r="K26" s="173">
        <v>2</v>
      </c>
      <c r="L26" s="173">
        <v>0</v>
      </c>
      <c r="M26" s="173">
        <v>0</v>
      </c>
      <c r="N26" s="173">
        <v>0</v>
      </c>
      <c r="O26" s="291">
        <v>6</v>
      </c>
      <c r="P26" s="172">
        <v>2</v>
      </c>
      <c r="Q26" s="173">
        <v>2</v>
      </c>
      <c r="R26" s="173">
        <v>0</v>
      </c>
      <c r="S26" s="173">
        <v>0</v>
      </c>
      <c r="T26" s="173">
        <v>0</v>
      </c>
      <c r="U26" s="291">
        <v>4</v>
      </c>
      <c r="V26" s="172">
        <v>5</v>
      </c>
      <c r="W26" s="173">
        <v>0</v>
      </c>
      <c r="X26" s="173">
        <v>0</v>
      </c>
      <c r="Y26" s="173">
        <v>0</v>
      </c>
      <c r="Z26" s="173">
        <v>0</v>
      </c>
      <c r="AA26" s="291">
        <v>5</v>
      </c>
      <c r="AB26" s="172">
        <v>10</v>
      </c>
      <c r="AC26" s="173">
        <v>2</v>
      </c>
      <c r="AD26" s="173">
        <v>0</v>
      </c>
      <c r="AE26" s="173">
        <v>0</v>
      </c>
      <c r="AF26" s="173">
        <v>0</v>
      </c>
      <c r="AG26" s="291">
        <v>12</v>
      </c>
    </row>
    <row r="27" spans="1:33" ht="25.5">
      <c r="A27" s="489"/>
      <c r="B27" s="492"/>
      <c r="C27" s="490" t="s">
        <v>751</v>
      </c>
      <c r="D27" s="169">
        <v>10</v>
      </c>
      <c r="E27" s="168">
        <v>7</v>
      </c>
      <c r="F27" s="168">
        <v>0</v>
      </c>
      <c r="G27" s="168">
        <v>0</v>
      </c>
      <c r="H27" s="168">
        <v>0</v>
      </c>
      <c r="I27" s="174">
        <v>17</v>
      </c>
      <c r="J27" s="169">
        <v>9</v>
      </c>
      <c r="K27" s="168">
        <v>5</v>
      </c>
      <c r="L27" s="168">
        <v>1</v>
      </c>
      <c r="M27" s="168">
        <v>0</v>
      </c>
      <c r="N27" s="168">
        <v>0</v>
      </c>
      <c r="O27" s="174">
        <v>15</v>
      </c>
      <c r="P27" s="169">
        <v>14</v>
      </c>
      <c r="Q27" s="168">
        <v>0</v>
      </c>
      <c r="R27" s="168">
        <v>1</v>
      </c>
      <c r="S27" s="168">
        <v>0</v>
      </c>
      <c r="T27" s="168">
        <v>0</v>
      </c>
      <c r="U27" s="174">
        <v>15</v>
      </c>
      <c r="V27" s="169">
        <v>12</v>
      </c>
      <c r="W27" s="168">
        <v>3</v>
      </c>
      <c r="X27" s="168">
        <v>0</v>
      </c>
      <c r="Y27" s="168">
        <v>0</v>
      </c>
      <c r="Z27" s="168">
        <v>0</v>
      </c>
      <c r="AA27" s="174">
        <v>15</v>
      </c>
      <c r="AB27" s="169">
        <v>16</v>
      </c>
      <c r="AC27" s="168">
        <v>5</v>
      </c>
      <c r="AD27" s="168">
        <v>1</v>
      </c>
      <c r="AE27" s="168">
        <v>0</v>
      </c>
      <c r="AF27" s="168">
        <v>0</v>
      </c>
      <c r="AG27" s="174">
        <v>22</v>
      </c>
    </row>
    <row r="28" spans="1:33" ht="13.5">
      <c r="A28" s="489"/>
      <c r="B28" s="492"/>
      <c r="C28" s="490" t="s">
        <v>290</v>
      </c>
      <c r="D28" s="169">
        <v>2</v>
      </c>
      <c r="E28" s="168">
        <v>3</v>
      </c>
      <c r="F28" s="168">
        <v>5</v>
      </c>
      <c r="G28" s="168">
        <v>1</v>
      </c>
      <c r="H28" s="168">
        <v>1</v>
      </c>
      <c r="I28" s="174">
        <v>12</v>
      </c>
      <c r="J28" s="169">
        <v>5</v>
      </c>
      <c r="K28" s="168">
        <v>10</v>
      </c>
      <c r="L28" s="168">
        <v>5</v>
      </c>
      <c r="M28" s="168">
        <v>0</v>
      </c>
      <c r="N28" s="168">
        <v>0</v>
      </c>
      <c r="O28" s="174">
        <v>20</v>
      </c>
      <c r="P28" s="169">
        <v>6</v>
      </c>
      <c r="Q28" s="168">
        <v>9</v>
      </c>
      <c r="R28" s="168">
        <v>3</v>
      </c>
      <c r="S28" s="168">
        <v>0</v>
      </c>
      <c r="T28" s="168">
        <v>0</v>
      </c>
      <c r="U28" s="174">
        <v>18</v>
      </c>
      <c r="V28" s="169">
        <v>10</v>
      </c>
      <c r="W28" s="168">
        <v>18</v>
      </c>
      <c r="X28" s="168">
        <v>5</v>
      </c>
      <c r="Y28" s="168">
        <v>0</v>
      </c>
      <c r="Z28" s="168">
        <v>0</v>
      </c>
      <c r="AA28" s="174">
        <v>33</v>
      </c>
      <c r="AB28" s="169">
        <v>12</v>
      </c>
      <c r="AC28" s="168">
        <v>13</v>
      </c>
      <c r="AD28" s="168">
        <v>5</v>
      </c>
      <c r="AE28" s="168">
        <v>1</v>
      </c>
      <c r="AF28" s="168">
        <v>0</v>
      </c>
      <c r="AG28" s="174">
        <v>31</v>
      </c>
    </row>
    <row r="29" spans="1:33" ht="13.5">
      <c r="A29" s="489"/>
      <c r="B29" s="496"/>
      <c r="C29" s="497" t="s">
        <v>36</v>
      </c>
      <c r="D29" s="170">
        <v>15</v>
      </c>
      <c r="E29" s="171">
        <v>10</v>
      </c>
      <c r="F29" s="171">
        <v>6</v>
      </c>
      <c r="G29" s="171">
        <v>1</v>
      </c>
      <c r="H29" s="171">
        <v>1</v>
      </c>
      <c r="I29" s="175">
        <v>33</v>
      </c>
      <c r="J29" s="170">
        <v>18</v>
      </c>
      <c r="K29" s="171">
        <v>17</v>
      </c>
      <c r="L29" s="171">
        <v>6</v>
      </c>
      <c r="M29" s="171">
        <v>0</v>
      </c>
      <c r="N29" s="171">
        <v>0</v>
      </c>
      <c r="O29" s="175">
        <v>41</v>
      </c>
      <c r="P29" s="170">
        <v>22</v>
      </c>
      <c r="Q29" s="171">
        <v>11</v>
      </c>
      <c r="R29" s="171">
        <v>4</v>
      </c>
      <c r="S29" s="171">
        <v>0</v>
      </c>
      <c r="T29" s="171">
        <v>0</v>
      </c>
      <c r="U29" s="175">
        <v>37</v>
      </c>
      <c r="V29" s="170">
        <v>27</v>
      </c>
      <c r="W29" s="171">
        <v>21</v>
      </c>
      <c r="X29" s="171">
        <v>5</v>
      </c>
      <c r="Y29" s="171">
        <v>0</v>
      </c>
      <c r="Z29" s="171">
        <v>0</v>
      </c>
      <c r="AA29" s="175">
        <v>53</v>
      </c>
      <c r="AB29" s="170">
        <v>38</v>
      </c>
      <c r="AC29" s="171">
        <v>20</v>
      </c>
      <c r="AD29" s="171">
        <v>6</v>
      </c>
      <c r="AE29" s="171">
        <v>1</v>
      </c>
      <c r="AF29" s="171">
        <v>0</v>
      </c>
      <c r="AG29" s="175">
        <v>65</v>
      </c>
    </row>
    <row r="30" spans="1:33" ht="13.5">
      <c r="A30" s="493"/>
      <c r="B30" s="497" t="s">
        <v>36</v>
      </c>
      <c r="C30" s="497"/>
      <c r="D30" s="170">
        <v>115</v>
      </c>
      <c r="E30" s="171">
        <v>48</v>
      </c>
      <c r="F30" s="171">
        <v>23</v>
      </c>
      <c r="G30" s="171">
        <v>2</v>
      </c>
      <c r="H30" s="171">
        <v>1</v>
      </c>
      <c r="I30" s="175">
        <v>189</v>
      </c>
      <c r="J30" s="170">
        <v>133</v>
      </c>
      <c r="K30" s="171">
        <v>61</v>
      </c>
      <c r="L30" s="171">
        <v>13</v>
      </c>
      <c r="M30" s="171">
        <v>0</v>
      </c>
      <c r="N30" s="171">
        <v>0</v>
      </c>
      <c r="O30" s="175">
        <v>207</v>
      </c>
      <c r="P30" s="170">
        <v>143</v>
      </c>
      <c r="Q30" s="171">
        <v>55</v>
      </c>
      <c r="R30" s="171">
        <v>13</v>
      </c>
      <c r="S30" s="171">
        <v>1</v>
      </c>
      <c r="T30" s="171">
        <v>1</v>
      </c>
      <c r="U30" s="175">
        <v>213</v>
      </c>
      <c r="V30" s="170">
        <v>135</v>
      </c>
      <c r="W30" s="171">
        <v>58</v>
      </c>
      <c r="X30" s="171">
        <v>23</v>
      </c>
      <c r="Y30" s="171">
        <v>2</v>
      </c>
      <c r="Z30" s="171">
        <v>0</v>
      </c>
      <c r="AA30" s="175">
        <v>218</v>
      </c>
      <c r="AB30" s="170">
        <v>135</v>
      </c>
      <c r="AC30" s="171">
        <v>65</v>
      </c>
      <c r="AD30" s="171">
        <v>19</v>
      </c>
      <c r="AE30" s="171">
        <v>4</v>
      </c>
      <c r="AF30" s="171">
        <v>2</v>
      </c>
      <c r="AG30" s="175">
        <v>225</v>
      </c>
    </row>
    <row r="31" spans="1:33" ht="25.5">
      <c r="A31" s="489" t="s">
        <v>9</v>
      </c>
      <c r="B31" s="492" t="s">
        <v>180</v>
      </c>
      <c r="C31" s="490" t="s">
        <v>47</v>
      </c>
      <c r="D31" s="169">
        <v>14</v>
      </c>
      <c r="E31" s="168">
        <v>26</v>
      </c>
      <c r="F31" s="168">
        <v>24</v>
      </c>
      <c r="G31" s="168">
        <v>37</v>
      </c>
      <c r="H31" s="168">
        <v>11</v>
      </c>
      <c r="I31" s="174">
        <v>112</v>
      </c>
      <c r="J31" s="169">
        <v>10</v>
      </c>
      <c r="K31" s="168">
        <v>34</v>
      </c>
      <c r="L31" s="168">
        <v>27</v>
      </c>
      <c r="M31" s="168">
        <v>33</v>
      </c>
      <c r="N31" s="168">
        <v>2</v>
      </c>
      <c r="O31" s="174">
        <v>106</v>
      </c>
      <c r="P31" s="169">
        <v>13</v>
      </c>
      <c r="Q31" s="168">
        <v>36</v>
      </c>
      <c r="R31" s="168">
        <v>18</v>
      </c>
      <c r="S31" s="168">
        <v>37</v>
      </c>
      <c r="T31" s="168">
        <v>6</v>
      </c>
      <c r="U31" s="174">
        <v>110</v>
      </c>
      <c r="V31" s="169">
        <v>23</v>
      </c>
      <c r="W31" s="168">
        <v>50</v>
      </c>
      <c r="X31" s="168">
        <v>22</v>
      </c>
      <c r="Y31" s="168">
        <v>47</v>
      </c>
      <c r="Z31" s="168">
        <v>4</v>
      </c>
      <c r="AA31" s="174">
        <v>146</v>
      </c>
      <c r="AB31" s="169">
        <v>8</v>
      </c>
      <c r="AC31" s="168">
        <v>33</v>
      </c>
      <c r="AD31" s="168">
        <v>14</v>
      </c>
      <c r="AE31" s="168">
        <v>37</v>
      </c>
      <c r="AF31" s="168">
        <v>4</v>
      </c>
      <c r="AG31" s="174">
        <v>96</v>
      </c>
    </row>
    <row r="32" spans="1:33" ht="25.5">
      <c r="A32" s="489"/>
      <c r="B32" s="492"/>
      <c r="C32" s="490" t="s">
        <v>48</v>
      </c>
      <c r="D32" s="169">
        <v>164</v>
      </c>
      <c r="E32" s="168">
        <v>79</v>
      </c>
      <c r="F32" s="168">
        <v>51</v>
      </c>
      <c r="G32" s="168">
        <v>80</v>
      </c>
      <c r="H32" s="168">
        <v>8</v>
      </c>
      <c r="I32" s="174">
        <v>382</v>
      </c>
      <c r="J32" s="169">
        <v>175</v>
      </c>
      <c r="K32" s="168">
        <v>111</v>
      </c>
      <c r="L32" s="168">
        <v>46</v>
      </c>
      <c r="M32" s="168">
        <v>54</v>
      </c>
      <c r="N32" s="168">
        <v>6</v>
      </c>
      <c r="O32" s="174">
        <v>392</v>
      </c>
      <c r="P32" s="169">
        <v>193</v>
      </c>
      <c r="Q32" s="168">
        <v>105</v>
      </c>
      <c r="R32" s="168">
        <v>42</v>
      </c>
      <c r="S32" s="168">
        <v>55</v>
      </c>
      <c r="T32" s="168">
        <v>8</v>
      </c>
      <c r="U32" s="174">
        <v>403</v>
      </c>
      <c r="V32" s="169">
        <v>196</v>
      </c>
      <c r="W32" s="168">
        <v>116</v>
      </c>
      <c r="X32" s="168">
        <v>56</v>
      </c>
      <c r="Y32" s="168">
        <v>77</v>
      </c>
      <c r="Z32" s="168">
        <v>9</v>
      </c>
      <c r="AA32" s="174">
        <v>454</v>
      </c>
      <c r="AB32" s="169">
        <v>193</v>
      </c>
      <c r="AC32" s="168">
        <v>114</v>
      </c>
      <c r="AD32" s="168">
        <v>49</v>
      </c>
      <c r="AE32" s="168">
        <v>63</v>
      </c>
      <c r="AF32" s="168">
        <v>14</v>
      </c>
      <c r="AG32" s="174">
        <v>433</v>
      </c>
    </row>
    <row r="33" spans="1:33" ht="13.5">
      <c r="A33" s="489"/>
      <c r="B33" s="492"/>
      <c r="C33" s="490" t="s">
        <v>36</v>
      </c>
      <c r="D33" s="169">
        <v>178</v>
      </c>
      <c r="E33" s="168">
        <v>105</v>
      </c>
      <c r="F33" s="168">
        <v>75</v>
      </c>
      <c r="G33" s="168">
        <v>117</v>
      </c>
      <c r="H33" s="168">
        <v>19</v>
      </c>
      <c r="I33" s="174">
        <v>494</v>
      </c>
      <c r="J33" s="169">
        <v>185</v>
      </c>
      <c r="K33" s="168">
        <v>145</v>
      </c>
      <c r="L33" s="168">
        <v>73</v>
      </c>
      <c r="M33" s="168">
        <v>87</v>
      </c>
      <c r="N33" s="168">
        <v>8</v>
      </c>
      <c r="O33" s="174">
        <v>498</v>
      </c>
      <c r="P33" s="169">
        <v>206</v>
      </c>
      <c r="Q33" s="168">
        <v>141</v>
      </c>
      <c r="R33" s="168">
        <v>60</v>
      </c>
      <c r="S33" s="168">
        <v>92</v>
      </c>
      <c r="T33" s="168">
        <v>14</v>
      </c>
      <c r="U33" s="174">
        <v>513</v>
      </c>
      <c r="V33" s="169">
        <v>219</v>
      </c>
      <c r="W33" s="168">
        <v>166</v>
      </c>
      <c r="X33" s="168">
        <v>78</v>
      </c>
      <c r="Y33" s="168">
        <v>124</v>
      </c>
      <c r="Z33" s="168">
        <v>13</v>
      </c>
      <c r="AA33" s="174">
        <v>600</v>
      </c>
      <c r="AB33" s="169">
        <v>201</v>
      </c>
      <c r="AC33" s="168">
        <v>147</v>
      </c>
      <c r="AD33" s="168">
        <v>63</v>
      </c>
      <c r="AE33" s="168">
        <v>100</v>
      </c>
      <c r="AF33" s="168">
        <v>18</v>
      </c>
      <c r="AG33" s="174">
        <v>529</v>
      </c>
    </row>
    <row r="34" spans="1:33" ht="25.5">
      <c r="A34" s="489"/>
      <c r="B34" s="494" t="s">
        <v>181</v>
      </c>
      <c r="C34" s="495" t="s">
        <v>49</v>
      </c>
      <c r="D34" s="172">
        <v>1</v>
      </c>
      <c r="E34" s="173">
        <v>0</v>
      </c>
      <c r="F34" s="173">
        <v>0</v>
      </c>
      <c r="G34" s="173">
        <v>3</v>
      </c>
      <c r="H34" s="173">
        <v>0</v>
      </c>
      <c r="I34" s="291">
        <v>4</v>
      </c>
      <c r="J34" s="172">
        <v>1</v>
      </c>
      <c r="K34" s="173">
        <v>0</v>
      </c>
      <c r="L34" s="173">
        <v>2</v>
      </c>
      <c r="M34" s="173">
        <v>3</v>
      </c>
      <c r="N34" s="173">
        <v>1</v>
      </c>
      <c r="O34" s="291">
        <v>7</v>
      </c>
      <c r="P34" s="172">
        <v>0</v>
      </c>
      <c r="Q34" s="173">
        <v>2</v>
      </c>
      <c r="R34" s="173">
        <v>1</v>
      </c>
      <c r="S34" s="173">
        <v>0</v>
      </c>
      <c r="T34" s="173">
        <v>0</v>
      </c>
      <c r="U34" s="291">
        <v>3</v>
      </c>
      <c r="V34" s="172">
        <v>1</v>
      </c>
      <c r="W34" s="173">
        <v>2</v>
      </c>
      <c r="X34" s="173">
        <v>3</v>
      </c>
      <c r="Y34" s="173">
        <v>0</v>
      </c>
      <c r="Z34" s="173">
        <v>0</v>
      </c>
      <c r="AA34" s="291">
        <v>6</v>
      </c>
      <c r="AB34" s="172">
        <v>0</v>
      </c>
      <c r="AC34" s="173">
        <v>1</v>
      </c>
      <c r="AD34" s="173">
        <v>0</v>
      </c>
      <c r="AE34" s="173">
        <v>0</v>
      </c>
      <c r="AF34" s="173">
        <v>0</v>
      </c>
      <c r="AG34" s="291">
        <v>1</v>
      </c>
    </row>
    <row r="35" spans="1:33" ht="25.5">
      <c r="A35" s="489"/>
      <c r="B35" s="492"/>
      <c r="C35" s="490" t="s">
        <v>291</v>
      </c>
      <c r="D35" s="169">
        <v>1</v>
      </c>
      <c r="E35" s="168">
        <v>0</v>
      </c>
      <c r="F35" s="168">
        <v>0</v>
      </c>
      <c r="G35" s="168">
        <v>0</v>
      </c>
      <c r="H35" s="168">
        <v>0</v>
      </c>
      <c r="I35" s="174">
        <v>1</v>
      </c>
      <c r="J35" s="169">
        <v>0</v>
      </c>
      <c r="K35" s="168">
        <v>1</v>
      </c>
      <c r="L35" s="168">
        <v>0</v>
      </c>
      <c r="M35" s="168">
        <v>1</v>
      </c>
      <c r="N35" s="168">
        <v>0</v>
      </c>
      <c r="O35" s="174">
        <v>2</v>
      </c>
      <c r="P35" s="169">
        <v>0</v>
      </c>
      <c r="Q35" s="168">
        <v>2</v>
      </c>
      <c r="R35" s="168">
        <v>0</v>
      </c>
      <c r="S35" s="168">
        <v>0</v>
      </c>
      <c r="T35" s="168">
        <v>0</v>
      </c>
      <c r="U35" s="174">
        <v>2</v>
      </c>
      <c r="V35" s="169">
        <v>0</v>
      </c>
      <c r="W35" s="168">
        <v>0</v>
      </c>
      <c r="X35" s="168">
        <v>0</v>
      </c>
      <c r="Y35" s="168">
        <v>0</v>
      </c>
      <c r="Z35" s="168">
        <v>0</v>
      </c>
      <c r="AA35" s="174">
        <v>0</v>
      </c>
      <c r="AB35" s="169">
        <v>0</v>
      </c>
      <c r="AC35" s="168">
        <v>2</v>
      </c>
      <c r="AD35" s="168">
        <v>0</v>
      </c>
      <c r="AE35" s="168">
        <v>0</v>
      </c>
      <c r="AF35" s="168">
        <v>0</v>
      </c>
      <c r="AG35" s="174">
        <v>2</v>
      </c>
    </row>
    <row r="36" spans="1:33" ht="13.5">
      <c r="A36" s="489"/>
      <c r="B36" s="496"/>
      <c r="C36" s="497" t="s">
        <v>36</v>
      </c>
      <c r="D36" s="170">
        <v>2</v>
      </c>
      <c r="E36" s="171">
        <v>0</v>
      </c>
      <c r="F36" s="171">
        <v>0</v>
      </c>
      <c r="G36" s="171">
        <v>3</v>
      </c>
      <c r="H36" s="171">
        <v>0</v>
      </c>
      <c r="I36" s="175">
        <v>5</v>
      </c>
      <c r="J36" s="170">
        <v>1</v>
      </c>
      <c r="K36" s="171">
        <v>1</v>
      </c>
      <c r="L36" s="171">
        <v>2</v>
      </c>
      <c r="M36" s="171">
        <v>4</v>
      </c>
      <c r="N36" s="171">
        <v>1</v>
      </c>
      <c r="O36" s="175">
        <v>9</v>
      </c>
      <c r="P36" s="170">
        <v>0</v>
      </c>
      <c r="Q36" s="171">
        <v>4</v>
      </c>
      <c r="R36" s="171">
        <v>1</v>
      </c>
      <c r="S36" s="171">
        <v>0</v>
      </c>
      <c r="T36" s="171">
        <v>0</v>
      </c>
      <c r="U36" s="175">
        <v>5</v>
      </c>
      <c r="V36" s="170">
        <v>1</v>
      </c>
      <c r="W36" s="171">
        <v>2</v>
      </c>
      <c r="X36" s="171">
        <v>3</v>
      </c>
      <c r="Y36" s="171">
        <v>0</v>
      </c>
      <c r="Z36" s="171">
        <v>0</v>
      </c>
      <c r="AA36" s="175">
        <v>6</v>
      </c>
      <c r="AB36" s="170">
        <v>0</v>
      </c>
      <c r="AC36" s="171">
        <v>3</v>
      </c>
      <c r="AD36" s="171">
        <v>0</v>
      </c>
      <c r="AE36" s="171">
        <v>0</v>
      </c>
      <c r="AF36" s="171">
        <v>0</v>
      </c>
      <c r="AG36" s="175">
        <v>3</v>
      </c>
    </row>
    <row r="37" spans="1:33" ht="13.5">
      <c r="A37" s="493"/>
      <c r="B37" s="497" t="s">
        <v>36</v>
      </c>
      <c r="C37" s="497"/>
      <c r="D37" s="170">
        <v>180</v>
      </c>
      <c r="E37" s="171">
        <v>105</v>
      </c>
      <c r="F37" s="171">
        <v>75</v>
      </c>
      <c r="G37" s="171">
        <v>120</v>
      </c>
      <c r="H37" s="171">
        <v>19</v>
      </c>
      <c r="I37" s="175">
        <v>499</v>
      </c>
      <c r="J37" s="170">
        <v>186</v>
      </c>
      <c r="K37" s="171">
        <v>146</v>
      </c>
      <c r="L37" s="171">
        <v>75</v>
      </c>
      <c r="M37" s="171">
        <v>91</v>
      </c>
      <c r="N37" s="171">
        <v>9</v>
      </c>
      <c r="O37" s="175">
        <v>507</v>
      </c>
      <c r="P37" s="170">
        <v>206</v>
      </c>
      <c r="Q37" s="171">
        <v>145</v>
      </c>
      <c r="R37" s="171">
        <v>61</v>
      </c>
      <c r="S37" s="171">
        <v>92</v>
      </c>
      <c r="T37" s="171">
        <v>14</v>
      </c>
      <c r="U37" s="175">
        <v>518</v>
      </c>
      <c r="V37" s="170">
        <v>220</v>
      </c>
      <c r="W37" s="171">
        <v>168</v>
      </c>
      <c r="X37" s="171">
        <v>81</v>
      </c>
      <c r="Y37" s="171">
        <v>124</v>
      </c>
      <c r="Z37" s="171">
        <v>13</v>
      </c>
      <c r="AA37" s="175">
        <v>606</v>
      </c>
      <c r="AB37" s="170">
        <v>201</v>
      </c>
      <c r="AC37" s="171">
        <v>150</v>
      </c>
      <c r="AD37" s="171">
        <v>63</v>
      </c>
      <c r="AE37" s="171">
        <v>100</v>
      </c>
      <c r="AF37" s="171">
        <v>18</v>
      </c>
      <c r="AG37" s="175">
        <v>532</v>
      </c>
    </row>
    <row r="38" spans="1:33" ht="25.5">
      <c r="A38" s="489" t="s">
        <v>10</v>
      </c>
      <c r="B38" s="490" t="s">
        <v>50</v>
      </c>
      <c r="C38" s="490" t="s">
        <v>50</v>
      </c>
      <c r="D38" s="169">
        <v>13</v>
      </c>
      <c r="E38" s="168">
        <v>2</v>
      </c>
      <c r="F38" s="168">
        <v>0</v>
      </c>
      <c r="G38" s="168">
        <v>0</v>
      </c>
      <c r="H38" s="168">
        <v>0</v>
      </c>
      <c r="I38" s="174">
        <v>15</v>
      </c>
      <c r="J38" s="169">
        <v>23</v>
      </c>
      <c r="K38" s="168">
        <v>2</v>
      </c>
      <c r="L38" s="168">
        <v>0</v>
      </c>
      <c r="M38" s="168">
        <v>0</v>
      </c>
      <c r="N38" s="168">
        <v>0</v>
      </c>
      <c r="O38" s="174">
        <v>25</v>
      </c>
      <c r="P38" s="169">
        <v>21</v>
      </c>
      <c r="Q38" s="168">
        <v>3</v>
      </c>
      <c r="R38" s="168">
        <v>2</v>
      </c>
      <c r="S38" s="168">
        <v>0</v>
      </c>
      <c r="T38" s="168">
        <v>0</v>
      </c>
      <c r="U38" s="174">
        <v>26</v>
      </c>
      <c r="V38" s="169">
        <v>21</v>
      </c>
      <c r="W38" s="168">
        <v>4</v>
      </c>
      <c r="X38" s="168">
        <v>2</v>
      </c>
      <c r="Y38" s="168">
        <v>0</v>
      </c>
      <c r="Z38" s="168">
        <v>0</v>
      </c>
      <c r="AA38" s="174">
        <v>27</v>
      </c>
      <c r="AB38" s="169">
        <v>24</v>
      </c>
      <c r="AC38" s="168">
        <v>8</v>
      </c>
      <c r="AD38" s="168">
        <v>0</v>
      </c>
      <c r="AE38" s="168">
        <v>0</v>
      </c>
      <c r="AF38" s="168">
        <v>0</v>
      </c>
      <c r="AG38" s="174">
        <v>32</v>
      </c>
    </row>
    <row r="39" spans="1:33" ht="13.5">
      <c r="A39" s="489"/>
      <c r="B39" s="491" t="s">
        <v>51</v>
      </c>
      <c r="C39" s="491" t="s">
        <v>51</v>
      </c>
      <c r="D39" s="179">
        <v>0</v>
      </c>
      <c r="E39" s="178">
        <v>1</v>
      </c>
      <c r="F39" s="178">
        <v>0</v>
      </c>
      <c r="G39" s="178">
        <v>0</v>
      </c>
      <c r="H39" s="178">
        <v>0</v>
      </c>
      <c r="I39" s="180">
        <v>1</v>
      </c>
      <c r="J39" s="179">
        <v>0</v>
      </c>
      <c r="K39" s="178">
        <v>0</v>
      </c>
      <c r="L39" s="178">
        <v>0</v>
      </c>
      <c r="M39" s="178">
        <v>0</v>
      </c>
      <c r="N39" s="178">
        <v>0</v>
      </c>
      <c r="O39" s="180">
        <v>0</v>
      </c>
      <c r="P39" s="179">
        <v>0</v>
      </c>
      <c r="Q39" s="178">
        <v>0</v>
      </c>
      <c r="R39" s="178">
        <v>0</v>
      </c>
      <c r="S39" s="178">
        <v>0</v>
      </c>
      <c r="T39" s="178">
        <v>0</v>
      </c>
      <c r="U39" s="180">
        <v>0</v>
      </c>
      <c r="V39" s="179">
        <v>0</v>
      </c>
      <c r="W39" s="178">
        <v>0</v>
      </c>
      <c r="X39" s="178">
        <v>0</v>
      </c>
      <c r="Y39" s="178">
        <v>0</v>
      </c>
      <c r="Z39" s="178">
        <v>0</v>
      </c>
      <c r="AA39" s="180">
        <v>0</v>
      </c>
      <c r="AB39" s="179">
        <v>0</v>
      </c>
      <c r="AC39" s="178">
        <v>1</v>
      </c>
      <c r="AD39" s="178">
        <v>0</v>
      </c>
      <c r="AE39" s="178">
        <v>0</v>
      </c>
      <c r="AF39" s="178">
        <v>0</v>
      </c>
      <c r="AG39" s="180">
        <v>1</v>
      </c>
    </row>
    <row r="40" spans="1:33" ht="13.5">
      <c r="A40" s="489"/>
      <c r="B40" s="494" t="s">
        <v>182</v>
      </c>
      <c r="C40" s="495" t="s">
        <v>52</v>
      </c>
      <c r="D40" s="172">
        <v>2</v>
      </c>
      <c r="E40" s="173">
        <v>3</v>
      </c>
      <c r="F40" s="173">
        <v>0</v>
      </c>
      <c r="G40" s="173">
        <v>0</v>
      </c>
      <c r="H40" s="173">
        <v>0</v>
      </c>
      <c r="I40" s="291">
        <v>5</v>
      </c>
      <c r="J40" s="172">
        <v>2</v>
      </c>
      <c r="K40" s="173">
        <v>3</v>
      </c>
      <c r="L40" s="173">
        <v>3</v>
      </c>
      <c r="M40" s="173">
        <v>0</v>
      </c>
      <c r="N40" s="173">
        <v>1</v>
      </c>
      <c r="O40" s="291">
        <v>9</v>
      </c>
      <c r="P40" s="172">
        <v>0</v>
      </c>
      <c r="Q40" s="173">
        <v>5</v>
      </c>
      <c r="R40" s="173">
        <v>2</v>
      </c>
      <c r="S40" s="173">
        <v>1</v>
      </c>
      <c r="T40" s="173">
        <v>2</v>
      </c>
      <c r="U40" s="291">
        <v>10</v>
      </c>
      <c r="V40" s="172">
        <v>1</v>
      </c>
      <c r="W40" s="173">
        <v>3</v>
      </c>
      <c r="X40" s="173">
        <v>0</v>
      </c>
      <c r="Y40" s="173">
        <v>3</v>
      </c>
      <c r="Z40" s="173">
        <v>0</v>
      </c>
      <c r="AA40" s="291">
        <v>7</v>
      </c>
      <c r="AB40" s="172">
        <v>2</v>
      </c>
      <c r="AC40" s="173">
        <v>3</v>
      </c>
      <c r="AD40" s="173">
        <v>3</v>
      </c>
      <c r="AE40" s="173">
        <v>1</v>
      </c>
      <c r="AF40" s="173">
        <v>0</v>
      </c>
      <c r="AG40" s="291">
        <v>9</v>
      </c>
    </row>
    <row r="41" spans="1:33" ht="13.5">
      <c r="A41" s="489"/>
      <c r="B41" s="492"/>
      <c r="C41" s="490" t="s">
        <v>53</v>
      </c>
      <c r="D41" s="169">
        <v>66</v>
      </c>
      <c r="E41" s="168">
        <v>59</v>
      </c>
      <c r="F41" s="168">
        <v>73</v>
      </c>
      <c r="G41" s="168">
        <v>18</v>
      </c>
      <c r="H41" s="168">
        <v>8</v>
      </c>
      <c r="I41" s="174">
        <v>224</v>
      </c>
      <c r="J41" s="169">
        <v>49</v>
      </c>
      <c r="K41" s="168">
        <v>79</v>
      </c>
      <c r="L41" s="168">
        <v>65</v>
      </c>
      <c r="M41" s="168">
        <v>13</v>
      </c>
      <c r="N41" s="168">
        <v>9</v>
      </c>
      <c r="O41" s="174">
        <v>215</v>
      </c>
      <c r="P41" s="169">
        <v>54</v>
      </c>
      <c r="Q41" s="168">
        <v>65</v>
      </c>
      <c r="R41" s="168">
        <v>46</v>
      </c>
      <c r="S41" s="168">
        <v>13</v>
      </c>
      <c r="T41" s="168">
        <v>3</v>
      </c>
      <c r="U41" s="174">
        <v>181</v>
      </c>
      <c r="V41" s="169">
        <v>45</v>
      </c>
      <c r="W41" s="168">
        <v>79</v>
      </c>
      <c r="X41" s="168">
        <v>76</v>
      </c>
      <c r="Y41" s="168">
        <v>38</v>
      </c>
      <c r="Z41" s="168">
        <v>9</v>
      </c>
      <c r="AA41" s="174">
        <v>247</v>
      </c>
      <c r="AB41" s="169">
        <v>28</v>
      </c>
      <c r="AC41" s="168">
        <v>74</v>
      </c>
      <c r="AD41" s="168">
        <v>49</v>
      </c>
      <c r="AE41" s="168">
        <v>29</v>
      </c>
      <c r="AF41" s="168">
        <v>10</v>
      </c>
      <c r="AG41" s="174">
        <v>190</v>
      </c>
    </row>
    <row r="42" spans="1:33" ht="13.5">
      <c r="A42" s="489"/>
      <c r="B42" s="496"/>
      <c r="C42" s="497" t="s">
        <v>36</v>
      </c>
      <c r="D42" s="170">
        <v>68</v>
      </c>
      <c r="E42" s="171">
        <v>62</v>
      </c>
      <c r="F42" s="171">
        <v>73</v>
      </c>
      <c r="G42" s="171">
        <v>18</v>
      </c>
      <c r="H42" s="171">
        <v>8</v>
      </c>
      <c r="I42" s="175">
        <v>229</v>
      </c>
      <c r="J42" s="170">
        <v>51</v>
      </c>
      <c r="K42" s="171">
        <v>82</v>
      </c>
      <c r="L42" s="171">
        <v>68</v>
      </c>
      <c r="M42" s="171">
        <v>13</v>
      </c>
      <c r="N42" s="171">
        <v>10</v>
      </c>
      <c r="O42" s="175">
        <v>224</v>
      </c>
      <c r="P42" s="170">
        <v>54</v>
      </c>
      <c r="Q42" s="171">
        <v>70</v>
      </c>
      <c r="R42" s="171">
        <v>48</v>
      </c>
      <c r="S42" s="171">
        <v>14</v>
      </c>
      <c r="T42" s="171">
        <v>5</v>
      </c>
      <c r="U42" s="175">
        <v>191</v>
      </c>
      <c r="V42" s="170">
        <v>46</v>
      </c>
      <c r="W42" s="171">
        <v>82</v>
      </c>
      <c r="X42" s="171">
        <v>76</v>
      </c>
      <c r="Y42" s="171">
        <v>41</v>
      </c>
      <c r="Z42" s="171">
        <v>9</v>
      </c>
      <c r="AA42" s="175">
        <v>254</v>
      </c>
      <c r="AB42" s="170">
        <v>30</v>
      </c>
      <c r="AC42" s="171">
        <v>77</v>
      </c>
      <c r="AD42" s="171">
        <v>52</v>
      </c>
      <c r="AE42" s="171">
        <v>30</v>
      </c>
      <c r="AF42" s="171">
        <v>10</v>
      </c>
      <c r="AG42" s="175">
        <v>199</v>
      </c>
    </row>
    <row r="43" spans="1:33" ht="13.5">
      <c r="A43" s="493"/>
      <c r="B43" s="497" t="s">
        <v>36</v>
      </c>
      <c r="C43" s="497"/>
      <c r="D43" s="170">
        <v>81</v>
      </c>
      <c r="E43" s="171">
        <v>65</v>
      </c>
      <c r="F43" s="171">
        <v>73</v>
      </c>
      <c r="G43" s="171">
        <v>18</v>
      </c>
      <c r="H43" s="171">
        <v>8</v>
      </c>
      <c r="I43" s="175">
        <v>245</v>
      </c>
      <c r="J43" s="170">
        <v>74</v>
      </c>
      <c r="K43" s="171">
        <v>84</v>
      </c>
      <c r="L43" s="171">
        <v>68</v>
      </c>
      <c r="M43" s="171">
        <v>13</v>
      </c>
      <c r="N43" s="171">
        <v>10</v>
      </c>
      <c r="O43" s="175">
        <v>249</v>
      </c>
      <c r="P43" s="170">
        <v>75</v>
      </c>
      <c r="Q43" s="171">
        <v>73</v>
      </c>
      <c r="R43" s="171">
        <v>50</v>
      </c>
      <c r="S43" s="171">
        <v>14</v>
      </c>
      <c r="T43" s="171">
        <v>5</v>
      </c>
      <c r="U43" s="175">
        <v>217</v>
      </c>
      <c r="V43" s="170">
        <v>67</v>
      </c>
      <c r="W43" s="171">
        <v>86</v>
      </c>
      <c r="X43" s="171">
        <v>78</v>
      </c>
      <c r="Y43" s="171">
        <v>41</v>
      </c>
      <c r="Z43" s="171">
        <v>9</v>
      </c>
      <c r="AA43" s="175">
        <v>281</v>
      </c>
      <c r="AB43" s="170">
        <v>54</v>
      </c>
      <c r="AC43" s="171">
        <v>86</v>
      </c>
      <c r="AD43" s="171">
        <v>52</v>
      </c>
      <c r="AE43" s="171">
        <v>30</v>
      </c>
      <c r="AF43" s="171">
        <v>10</v>
      </c>
      <c r="AG43" s="175">
        <v>232</v>
      </c>
    </row>
    <row r="44" spans="1:33" ht="13.5">
      <c r="A44" s="489" t="s">
        <v>11</v>
      </c>
      <c r="B44" s="492" t="s">
        <v>54</v>
      </c>
      <c r="C44" s="490" t="s">
        <v>55</v>
      </c>
      <c r="D44" s="169">
        <v>190</v>
      </c>
      <c r="E44" s="168">
        <v>53</v>
      </c>
      <c r="F44" s="168">
        <v>9</v>
      </c>
      <c r="G44" s="168">
        <v>0</v>
      </c>
      <c r="H44" s="168">
        <v>4</v>
      </c>
      <c r="I44" s="174">
        <v>256</v>
      </c>
      <c r="J44" s="169">
        <v>168</v>
      </c>
      <c r="K44" s="168">
        <v>49</v>
      </c>
      <c r="L44" s="168">
        <v>10</v>
      </c>
      <c r="M44" s="168">
        <v>0</v>
      </c>
      <c r="N44" s="168">
        <v>2</v>
      </c>
      <c r="O44" s="174">
        <v>229</v>
      </c>
      <c r="P44" s="169">
        <v>184</v>
      </c>
      <c r="Q44" s="168">
        <v>63</v>
      </c>
      <c r="R44" s="168">
        <v>12</v>
      </c>
      <c r="S44" s="168">
        <v>0</v>
      </c>
      <c r="T44" s="168">
        <v>0</v>
      </c>
      <c r="U44" s="174">
        <v>259</v>
      </c>
      <c r="V44" s="169">
        <v>153</v>
      </c>
      <c r="W44" s="168">
        <v>78</v>
      </c>
      <c r="X44" s="168">
        <v>23</v>
      </c>
      <c r="Y44" s="168">
        <v>0</v>
      </c>
      <c r="Z44" s="168">
        <v>1</v>
      </c>
      <c r="AA44" s="174">
        <v>255</v>
      </c>
      <c r="AB44" s="169">
        <v>99</v>
      </c>
      <c r="AC44" s="168">
        <v>68</v>
      </c>
      <c r="AD44" s="168">
        <v>10</v>
      </c>
      <c r="AE44" s="168">
        <v>0</v>
      </c>
      <c r="AF44" s="168">
        <v>1</v>
      </c>
      <c r="AG44" s="174">
        <v>178</v>
      </c>
    </row>
    <row r="45" spans="1:33" ht="13.5">
      <c r="A45" s="489"/>
      <c r="B45" s="492"/>
      <c r="C45" s="490" t="s">
        <v>56</v>
      </c>
      <c r="D45" s="169">
        <v>22</v>
      </c>
      <c r="E45" s="168">
        <v>9</v>
      </c>
      <c r="F45" s="168">
        <v>2</v>
      </c>
      <c r="G45" s="168">
        <v>0</v>
      </c>
      <c r="H45" s="168">
        <v>0</v>
      </c>
      <c r="I45" s="174">
        <v>33</v>
      </c>
      <c r="J45" s="169">
        <v>31</v>
      </c>
      <c r="K45" s="168">
        <v>16</v>
      </c>
      <c r="L45" s="168">
        <v>2</v>
      </c>
      <c r="M45" s="168">
        <v>0</v>
      </c>
      <c r="N45" s="168">
        <v>1</v>
      </c>
      <c r="O45" s="174">
        <v>50</v>
      </c>
      <c r="P45" s="169">
        <v>52</v>
      </c>
      <c r="Q45" s="168">
        <v>22</v>
      </c>
      <c r="R45" s="168">
        <v>5</v>
      </c>
      <c r="S45" s="168">
        <v>0</v>
      </c>
      <c r="T45" s="168">
        <v>0</v>
      </c>
      <c r="U45" s="174">
        <v>79</v>
      </c>
      <c r="V45" s="169">
        <v>35</v>
      </c>
      <c r="W45" s="168">
        <v>18</v>
      </c>
      <c r="X45" s="168">
        <v>1</v>
      </c>
      <c r="Y45" s="168">
        <v>0</v>
      </c>
      <c r="Z45" s="168">
        <v>6</v>
      </c>
      <c r="AA45" s="174">
        <v>60</v>
      </c>
      <c r="AB45" s="169">
        <v>26</v>
      </c>
      <c r="AC45" s="168">
        <v>23</v>
      </c>
      <c r="AD45" s="168">
        <v>1</v>
      </c>
      <c r="AE45" s="168">
        <v>0</v>
      </c>
      <c r="AF45" s="168">
        <v>1</v>
      </c>
      <c r="AG45" s="174">
        <v>51</v>
      </c>
    </row>
    <row r="46" spans="1:33" ht="13.5">
      <c r="A46" s="489"/>
      <c r="B46" s="492"/>
      <c r="C46" s="490" t="s">
        <v>36</v>
      </c>
      <c r="D46" s="169">
        <v>212</v>
      </c>
      <c r="E46" s="168">
        <v>62</v>
      </c>
      <c r="F46" s="168">
        <v>11</v>
      </c>
      <c r="G46" s="168">
        <v>0</v>
      </c>
      <c r="H46" s="168">
        <v>4</v>
      </c>
      <c r="I46" s="174">
        <v>289</v>
      </c>
      <c r="J46" s="169">
        <v>199</v>
      </c>
      <c r="K46" s="168">
        <v>65</v>
      </c>
      <c r="L46" s="168">
        <v>12</v>
      </c>
      <c r="M46" s="168">
        <v>0</v>
      </c>
      <c r="N46" s="168">
        <v>3</v>
      </c>
      <c r="O46" s="174">
        <v>279</v>
      </c>
      <c r="P46" s="169">
        <v>236</v>
      </c>
      <c r="Q46" s="168">
        <v>85</v>
      </c>
      <c r="R46" s="168">
        <v>17</v>
      </c>
      <c r="S46" s="168">
        <v>0</v>
      </c>
      <c r="T46" s="168">
        <v>0</v>
      </c>
      <c r="U46" s="174">
        <v>338</v>
      </c>
      <c r="V46" s="169">
        <v>188</v>
      </c>
      <c r="W46" s="168">
        <v>96</v>
      </c>
      <c r="X46" s="168">
        <v>24</v>
      </c>
      <c r="Y46" s="168">
        <v>0</v>
      </c>
      <c r="Z46" s="168">
        <v>7</v>
      </c>
      <c r="AA46" s="174">
        <v>315</v>
      </c>
      <c r="AB46" s="169">
        <v>125</v>
      </c>
      <c r="AC46" s="168">
        <v>91</v>
      </c>
      <c r="AD46" s="168">
        <v>11</v>
      </c>
      <c r="AE46" s="168">
        <v>0</v>
      </c>
      <c r="AF46" s="168">
        <v>2</v>
      </c>
      <c r="AG46" s="174">
        <v>229</v>
      </c>
    </row>
    <row r="47" spans="1:33" ht="13.5">
      <c r="A47" s="489"/>
      <c r="B47" s="491" t="s">
        <v>57</v>
      </c>
      <c r="C47" s="491" t="s">
        <v>57</v>
      </c>
      <c r="D47" s="179">
        <v>1</v>
      </c>
      <c r="E47" s="178">
        <v>0</v>
      </c>
      <c r="F47" s="178">
        <v>1</v>
      </c>
      <c r="G47" s="178">
        <v>0</v>
      </c>
      <c r="H47" s="178">
        <v>0</v>
      </c>
      <c r="I47" s="180">
        <v>2</v>
      </c>
      <c r="J47" s="179">
        <v>0</v>
      </c>
      <c r="K47" s="178">
        <v>0</v>
      </c>
      <c r="L47" s="178">
        <v>0</v>
      </c>
      <c r="M47" s="178">
        <v>0</v>
      </c>
      <c r="N47" s="178">
        <v>0</v>
      </c>
      <c r="O47" s="180">
        <v>0</v>
      </c>
      <c r="P47" s="179">
        <v>1</v>
      </c>
      <c r="Q47" s="178">
        <v>2</v>
      </c>
      <c r="R47" s="178">
        <v>0</v>
      </c>
      <c r="S47" s="178">
        <v>0</v>
      </c>
      <c r="T47" s="178">
        <v>0</v>
      </c>
      <c r="U47" s="180">
        <v>3</v>
      </c>
      <c r="V47" s="179">
        <v>1</v>
      </c>
      <c r="W47" s="178">
        <v>0</v>
      </c>
      <c r="X47" s="178">
        <v>0</v>
      </c>
      <c r="Y47" s="178">
        <v>0</v>
      </c>
      <c r="Z47" s="178">
        <v>0</v>
      </c>
      <c r="AA47" s="180">
        <v>1</v>
      </c>
      <c r="AB47" s="179">
        <v>2</v>
      </c>
      <c r="AC47" s="178">
        <v>3</v>
      </c>
      <c r="AD47" s="178">
        <v>0</v>
      </c>
      <c r="AE47" s="178">
        <v>0</v>
      </c>
      <c r="AF47" s="178">
        <v>0</v>
      </c>
      <c r="AG47" s="180">
        <v>5</v>
      </c>
    </row>
    <row r="48" spans="1:33" ht="13.5">
      <c r="A48" s="493"/>
      <c r="B48" s="497" t="s">
        <v>36</v>
      </c>
      <c r="C48" s="497"/>
      <c r="D48" s="170">
        <v>213</v>
      </c>
      <c r="E48" s="171">
        <v>62</v>
      </c>
      <c r="F48" s="171">
        <v>12</v>
      </c>
      <c r="G48" s="171">
        <v>0</v>
      </c>
      <c r="H48" s="171">
        <v>4</v>
      </c>
      <c r="I48" s="175">
        <v>291</v>
      </c>
      <c r="J48" s="170">
        <v>199</v>
      </c>
      <c r="K48" s="171">
        <v>65</v>
      </c>
      <c r="L48" s="171">
        <v>12</v>
      </c>
      <c r="M48" s="171">
        <v>0</v>
      </c>
      <c r="N48" s="171">
        <v>3</v>
      </c>
      <c r="O48" s="175">
        <v>279</v>
      </c>
      <c r="P48" s="170">
        <v>237</v>
      </c>
      <c r="Q48" s="171">
        <v>87</v>
      </c>
      <c r="R48" s="171">
        <v>17</v>
      </c>
      <c r="S48" s="171">
        <v>0</v>
      </c>
      <c r="T48" s="171">
        <v>0</v>
      </c>
      <c r="U48" s="175">
        <v>341</v>
      </c>
      <c r="V48" s="170">
        <v>189</v>
      </c>
      <c r="W48" s="171">
        <v>96</v>
      </c>
      <c r="X48" s="171">
        <v>24</v>
      </c>
      <c r="Y48" s="171">
        <v>0</v>
      </c>
      <c r="Z48" s="171">
        <v>7</v>
      </c>
      <c r="AA48" s="175">
        <v>316</v>
      </c>
      <c r="AB48" s="170">
        <v>127</v>
      </c>
      <c r="AC48" s="171">
        <v>94</v>
      </c>
      <c r="AD48" s="171">
        <v>11</v>
      </c>
      <c r="AE48" s="171">
        <v>0</v>
      </c>
      <c r="AF48" s="171">
        <v>2</v>
      </c>
      <c r="AG48" s="175">
        <v>234</v>
      </c>
    </row>
    <row r="49" spans="1:33" ht="25.5">
      <c r="A49" s="502" t="s">
        <v>12</v>
      </c>
      <c r="B49" s="491"/>
      <c r="C49" s="491"/>
      <c r="D49" s="179">
        <v>653</v>
      </c>
      <c r="E49" s="178">
        <v>300</v>
      </c>
      <c r="F49" s="178">
        <v>97</v>
      </c>
      <c r="G49" s="178">
        <v>6</v>
      </c>
      <c r="H49" s="178">
        <v>41</v>
      </c>
      <c r="I49" s="180">
        <v>1097</v>
      </c>
      <c r="J49" s="179">
        <v>618</v>
      </c>
      <c r="K49" s="178">
        <v>342</v>
      </c>
      <c r="L49" s="178">
        <v>79</v>
      </c>
      <c r="M49" s="178">
        <v>3</v>
      </c>
      <c r="N49" s="178">
        <v>38</v>
      </c>
      <c r="O49" s="180">
        <v>1080</v>
      </c>
      <c r="P49" s="179">
        <v>562</v>
      </c>
      <c r="Q49" s="178">
        <v>338</v>
      </c>
      <c r="R49" s="178">
        <v>58</v>
      </c>
      <c r="S49" s="178">
        <v>7</v>
      </c>
      <c r="T49" s="178">
        <v>40</v>
      </c>
      <c r="U49" s="180">
        <v>1005</v>
      </c>
      <c r="V49" s="179">
        <v>469</v>
      </c>
      <c r="W49" s="178">
        <v>332</v>
      </c>
      <c r="X49" s="178">
        <v>79</v>
      </c>
      <c r="Y49" s="178">
        <v>4</v>
      </c>
      <c r="Z49" s="178">
        <v>42</v>
      </c>
      <c r="AA49" s="180">
        <v>926</v>
      </c>
      <c r="AB49" s="179">
        <v>523</v>
      </c>
      <c r="AC49" s="178">
        <v>377</v>
      </c>
      <c r="AD49" s="178">
        <v>53</v>
      </c>
      <c r="AE49" s="178">
        <v>8</v>
      </c>
      <c r="AF49" s="178">
        <v>36</v>
      </c>
      <c r="AG49" s="180">
        <v>997</v>
      </c>
    </row>
    <row r="50" spans="1:33" ht="13.5">
      <c r="A50" s="489" t="s">
        <v>13</v>
      </c>
      <c r="B50" s="494" t="s">
        <v>183</v>
      </c>
      <c r="C50" s="495" t="s">
        <v>58</v>
      </c>
      <c r="D50" s="172">
        <v>23</v>
      </c>
      <c r="E50" s="173">
        <v>13</v>
      </c>
      <c r="F50" s="173">
        <v>4</v>
      </c>
      <c r="G50" s="173">
        <v>0</v>
      </c>
      <c r="H50" s="173">
        <v>0</v>
      </c>
      <c r="I50" s="291">
        <v>40</v>
      </c>
      <c r="J50" s="172">
        <v>33</v>
      </c>
      <c r="K50" s="173">
        <v>17</v>
      </c>
      <c r="L50" s="173">
        <v>2</v>
      </c>
      <c r="M50" s="173">
        <v>0</v>
      </c>
      <c r="N50" s="173">
        <v>3</v>
      </c>
      <c r="O50" s="291">
        <v>55</v>
      </c>
      <c r="P50" s="172">
        <v>35</v>
      </c>
      <c r="Q50" s="173">
        <v>20</v>
      </c>
      <c r="R50" s="173">
        <v>2</v>
      </c>
      <c r="S50" s="173">
        <v>0</v>
      </c>
      <c r="T50" s="173">
        <v>1</v>
      </c>
      <c r="U50" s="291">
        <v>58</v>
      </c>
      <c r="V50" s="172">
        <v>43</v>
      </c>
      <c r="W50" s="173">
        <v>23</v>
      </c>
      <c r="X50" s="173">
        <v>2</v>
      </c>
      <c r="Y50" s="173">
        <v>1</v>
      </c>
      <c r="Z50" s="173">
        <v>2</v>
      </c>
      <c r="AA50" s="291">
        <v>71</v>
      </c>
      <c r="AB50" s="172">
        <v>41</v>
      </c>
      <c r="AC50" s="173">
        <v>19</v>
      </c>
      <c r="AD50" s="173">
        <v>1</v>
      </c>
      <c r="AE50" s="173">
        <v>0</v>
      </c>
      <c r="AF50" s="173">
        <v>1</v>
      </c>
      <c r="AG50" s="291">
        <v>62</v>
      </c>
    </row>
    <row r="51" spans="1:33" ht="13.5">
      <c r="A51" s="489"/>
      <c r="B51" s="492"/>
      <c r="C51" s="490" t="s">
        <v>59</v>
      </c>
      <c r="D51" s="169">
        <v>155</v>
      </c>
      <c r="E51" s="168">
        <v>79</v>
      </c>
      <c r="F51" s="168">
        <v>54</v>
      </c>
      <c r="G51" s="168">
        <v>5</v>
      </c>
      <c r="H51" s="168">
        <v>28</v>
      </c>
      <c r="I51" s="174">
        <v>321</v>
      </c>
      <c r="J51" s="169">
        <v>156</v>
      </c>
      <c r="K51" s="168">
        <v>121</v>
      </c>
      <c r="L51" s="168">
        <v>49</v>
      </c>
      <c r="M51" s="168">
        <v>4</v>
      </c>
      <c r="N51" s="168">
        <v>27</v>
      </c>
      <c r="O51" s="174">
        <v>357</v>
      </c>
      <c r="P51" s="169">
        <v>159</v>
      </c>
      <c r="Q51" s="168">
        <v>122</v>
      </c>
      <c r="R51" s="168">
        <v>43</v>
      </c>
      <c r="S51" s="168">
        <v>11</v>
      </c>
      <c r="T51" s="168">
        <v>24</v>
      </c>
      <c r="U51" s="174">
        <v>359</v>
      </c>
      <c r="V51" s="169">
        <v>151</v>
      </c>
      <c r="W51" s="168">
        <v>120</v>
      </c>
      <c r="X51" s="168">
        <v>49</v>
      </c>
      <c r="Y51" s="168">
        <v>20</v>
      </c>
      <c r="Z51" s="168">
        <v>26</v>
      </c>
      <c r="AA51" s="174">
        <v>366</v>
      </c>
      <c r="AB51" s="169">
        <v>145</v>
      </c>
      <c r="AC51" s="168">
        <v>140</v>
      </c>
      <c r="AD51" s="168">
        <v>66</v>
      </c>
      <c r="AE51" s="168">
        <v>20</v>
      </c>
      <c r="AF51" s="168">
        <v>29</v>
      </c>
      <c r="AG51" s="174">
        <v>400</v>
      </c>
    </row>
    <row r="52" spans="1:33" ht="13.5">
      <c r="A52" s="489"/>
      <c r="B52" s="496"/>
      <c r="C52" s="497" t="s">
        <v>36</v>
      </c>
      <c r="D52" s="170">
        <v>178</v>
      </c>
      <c r="E52" s="171">
        <v>92</v>
      </c>
      <c r="F52" s="171">
        <v>58</v>
      </c>
      <c r="G52" s="171">
        <v>5</v>
      </c>
      <c r="H52" s="171">
        <v>28</v>
      </c>
      <c r="I52" s="175">
        <v>361</v>
      </c>
      <c r="J52" s="170">
        <v>189</v>
      </c>
      <c r="K52" s="171">
        <v>138</v>
      </c>
      <c r="L52" s="171">
        <v>51</v>
      </c>
      <c r="M52" s="171">
        <v>4</v>
      </c>
      <c r="N52" s="171">
        <v>30</v>
      </c>
      <c r="O52" s="175">
        <v>412</v>
      </c>
      <c r="P52" s="170">
        <v>194</v>
      </c>
      <c r="Q52" s="171">
        <v>142</v>
      </c>
      <c r="R52" s="171">
        <v>45</v>
      </c>
      <c r="S52" s="171">
        <v>11</v>
      </c>
      <c r="T52" s="171">
        <v>25</v>
      </c>
      <c r="U52" s="175">
        <v>417</v>
      </c>
      <c r="V52" s="170">
        <v>194</v>
      </c>
      <c r="W52" s="171">
        <v>143</v>
      </c>
      <c r="X52" s="171">
        <v>51</v>
      </c>
      <c r="Y52" s="171">
        <v>21</v>
      </c>
      <c r="Z52" s="171">
        <v>28</v>
      </c>
      <c r="AA52" s="175">
        <v>437</v>
      </c>
      <c r="AB52" s="170">
        <v>186</v>
      </c>
      <c r="AC52" s="171">
        <v>159</v>
      </c>
      <c r="AD52" s="171">
        <v>67</v>
      </c>
      <c r="AE52" s="171">
        <v>20</v>
      </c>
      <c r="AF52" s="171">
        <v>30</v>
      </c>
      <c r="AG52" s="175">
        <v>462</v>
      </c>
    </row>
    <row r="53" spans="1:33" ht="13.5">
      <c r="A53" s="489"/>
      <c r="B53" s="494" t="s">
        <v>60</v>
      </c>
      <c r="C53" s="495" t="s">
        <v>61</v>
      </c>
      <c r="D53" s="172">
        <v>56</v>
      </c>
      <c r="E53" s="173">
        <v>30</v>
      </c>
      <c r="F53" s="173">
        <v>14</v>
      </c>
      <c r="G53" s="173">
        <v>3</v>
      </c>
      <c r="H53" s="173">
        <v>1</v>
      </c>
      <c r="I53" s="291">
        <v>104</v>
      </c>
      <c r="J53" s="172">
        <v>33</v>
      </c>
      <c r="K53" s="173">
        <v>25</v>
      </c>
      <c r="L53" s="173">
        <v>7</v>
      </c>
      <c r="M53" s="173">
        <v>4</v>
      </c>
      <c r="N53" s="173">
        <v>6</v>
      </c>
      <c r="O53" s="291">
        <v>75</v>
      </c>
      <c r="P53" s="172">
        <v>35</v>
      </c>
      <c r="Q53" s="173">
        <v>27</v>
      </c>
      <c r="R53" s="173">
        <v>10</v>
      </c>
      <c r="S53" s="173">
        <v>2</v>
      </c>
      <c r="T53" s="173">
        <v>2</v>
      </c>
      <c r="U53" s="291">
        <v>76</v>
      </c>
      <c r="V53" s="172">
        <v>33</v>
      </c>
      <c r="W53" s="173">
        <v>30</v>
      </c>
      <c r="X53" s="173">
        <v>6</v>
      </c>
      <c r="Y53" s="173">
        <v>3</v>
      </c>
      <c r="Z53" s="173">
        <v>5</v>
      </c>
      <c r="AA53" s="291">
        <v>77</v>
      </c>
      <c r="AB53" s="172">
        <v>27</v>
      </c>
      <c r="AC53" s="173">
        <v>20</v>
      </c>
      <c r="AD53" s="173">
        <v>6</v>
      </c>
      <c r="AE53" s="173">
        <v>1</v>
      </c>
      <c r="AF53" s="173">
        <v>7</v>
      </c>
      <c r="AG53" s="291">
        <v>61</v>
      </c>
    </row>
    <row r="54" spans="1:33" ht="13.5">
      <c r="A54" s="489"/>
      <c r="B54" s="492"/>
      <c r="C54" s="490" t="s">
        <v>62</v>
      </c>
      <c r="D54" s="169">
        <v>0</v>
      </c>
      <c r="E54" s="168">
        <v>0</v>
      </c>
      <c r="F54" s="168">
        <v>0</v>
      </c>
      <c r="G54" s="168">
        <v>0</v>
      </c>
      <c r="H54" s="168">
        <v>0</v>
      </c>
      <c r="I54" s="174">
        <v>0</v>
      </c>
      <c r="J54" s="169">
        <v>0</v>
      </c>
      <c r="K54" s="168">
        <v>0</v>
      </c>
      <c r="L54" s="168">
        <v>0</v>
      </c>
      <c r="M54" s="168">
        <v>1</v>
      </c>
      <c r="N54" s="168">
        <v>0</v>
      </c>
      <c r="O54" s="174">
        <v>1</v>
      </c>
      <c r="P54" s="169">
        <v>0</v>
      </c>
      <c r="Q54" s="168">
        <v>0</v>
      </c>
      <c r="R54" s="168">
        <v>0</v>
      </c>
      <c r="S54" s="168">
        <v>0</v>
      </c>
      <c r="T54" s="168">
        <v>0</v>
      </c>
      <c r="U54" s="174">
        <v>0</v>
      </c>
      <c r="V54" s="169">
        <v>0</v>
      </c>
      <c r="W54" s="168">
        <v>0</v>
      </c>
      <c r="X54" s="168">
        <v>0</v>
      </c>
      <c r="Y54" s="168">
        <v>0</v>
      </c>
      <c r="Z54" s="168">
        <v>0</v>
      </c>
      <c r="AA54" s="174">
        <v>0</v>
      </c>
      <c r="AB54" s="169">
        <v>0</v>
      </c>
      <c r="AC54" s="168">
        <v>0</v>
      </c>
      <c r="AD54" s="168">
        <v>0</v>
      </c>
      <c r="AE54" s="168">
        <v>0</v>
      </c>
      <c r="AF54" s="168">
        <v>0</v>
      </c>
      <c r="AG54" s="174">
        <v>0</v>
      </c>
    </row>
    <row r="55" spans="1:33" ht="13.5">
      <c r="A55" s="489"/>
      <c r="B55" s="492"/>
      <c r="C55" s="490" t="s">
        <v>63</v>
      </c>
      <c r="D55" s="169">
        <v>133</v>
      </c>
      <c r="E55" s="168">
        <v>191</v>
      </c>
      <c r="F55" s="168">
        <v>132</v>
      </c>
      <c r="G55" s="168">
        <v>245</v>
      </c>
      <c r="H55" s="168">
        <v>70</v>
      </c>
      <c r="I55" s="174">
        <v>771</v>
      </c>
      <c r="J55" s="169">
        <v>125</v>
      </c>
      <c r="K55" s="168">
        <v>217</v>
      </c>
      <c r="L55" s="168">
        <v>112</v>
      </c>
      <c r="M55" s="168">
        <v>311</v>
      </c>
      <c r="N55" s="168">
        <v>106</v>
      </c>
      <c r="O55" s="174">
        <v>871</v>
      </c>
      <c r="P55" s="169">
        <v>137</v>
      </c>
      <c r="Q55" s="168">
        <v>188</v>
      </c>
      <c r="R55" s="168">
        <v>89</v>
      </c>
      <c r="S55" s="168">
        <v>307</v>
      </c>
      <c r="T55" s="168">
        <v>98</v>
      </c>
      <c r="U55" s="174">
        <v>819</v>
      </c>
      <c r="V55" s="169">
        <v>116</v>
      </c>
      <c r="W55" s="168">
        <v>174</v>
      </c>
      <c r="X55" s="168">
        <v>89</v>
      </c>
      <c r="Y55" s="168">
        <v>378</v>
      </c>
      <c r="Z55" s="168">
        <v>86</v>
      </c>
      <c r="AA55" s="174">
        <v>843</v>
      </c>
      <c r="AB55" s="169">
        <v>81</v>
      </c>
      <c r="AC55" s="168">
        <v>141</v>
      </c>
      <c r="AD55" s="168">
        <v>68</v>
      </c>
      <c r="AE55" s="168">
        <v>348</v>
      </c>
      <c r="AF55" s="168">
        <v>75</v>
      </c>
      <c r="AG55" s="174">
        <v>713</v>
      </c>
    </row>
    <row r="56" spans="1:33" ht="13.5">
      <c r="A56" s="489"/>
      <c r="B56" s="492"/>
      <c r="C56" s="490" t="s">
        <v>292</v>
      </c>
      <c r="D56" s="169">
        <v>202</v>
      </c>
      <c r="E56" s="168">
        <v>161</v>
      </c>
      <c r="F56" s="168">
        <v>139</v>
      </c>
      <c r="G56" s="168">
        <v>169</v>
      </c>
      <c r="H56" s="168">
        <v>57</v>
      </c>
      <c r="I56" s="174">
        <v>728</v>
      </c>
      <c r="J56" s="169">
        <v>213</v>
      </c>
      <c r="K56" s="168">
        <v>216</v>
      </c>
      <c r="L56" s="168">
        <v>140</v>
      </c>
      <c r="M56" s="168">
        <v>155</v>
      </c>
      <c r="N56" s="168">
        <v>68</v>
      </c>
      <c r="O56" s="174">
        <v>792</v>
      </c>
      <c r="P56" s="169">
        <v>186</v>
      </c>
      <c r="Q56" s="168">
        <v>203</v>
      </c>
      <c r="R56" s="168">
        <v>96</v>
      </c>
      <c r="S56" s="168">
        <v>187</v>
      </c>
      <c r="T56" s="168">
        <v>79</v>
      </c>
      <c r="U56" s="174">
        <v>751</v>
      </c>
      <c r="V56" s="169">
        <v>172</v>
      </c>
      <c r="W56" s="168">
        <v>191</v>
      </c>
      <c r="X56" s="168">
        <v>101</v>
      </c>
      <c r="Y56" s="168">
        <v>227</v>
      </c>
      <c r="Z56" s="168">
        <v>73</v>
      </c>
      <c r="AA56" s="174">
        <v>764</v>
      </c>
      <c r="AB56" s="169">
        <v>154</v>
      </c>
      <c r="AC56" s="168">
        <v>197</v>
      </c>
      <c r="AD56" s="168">
        <v>91</v>
      </c>
      <c r="AE56" s="168">
        <v>255</v>
      </c>
      <c r="AF56" s="168">
        <v>59</v>
      </c>
      <c r="AG56" s="174">
        <v>756</v>
      </c>
    </row>
    <row r="57" spans="1:33" ht="13.5">
      <c r="A57" s="489"/>
      <c r="B57" s="496"/>
      <c r="C57" s="497" t="s">
        <v>36</v>
      </c>
      <c r="D57" s="170">
        <v>391</v>
      </c>
      <c r="E57" s="171">
        <v>382</v>
      </c>
      <c r="F57" s="171">
        <v>285</v>
      </c>
      <c r="G57" s="171">
        <v>417</v>
      </c>
      <c r="H57" s="171">
        <v>128</v>
      </c>
      <c r="I57" s="175">
        <v>1603</v>
      </c>
      <c r="J57" s="170">
        <v>371</v>
      </c>
      <c r="K57" s="171">
        <v>458</v>
      </c>
      <c r="L57" s="171">
        <v>259</v>
      </c>
      <c r="M57" s="171">
        <v>471</v>
      </c>
      <c r="N57" s="171">
        <v>180</v>
      </c>
      <c r="O57" s="175">
        <v>1739</v>
      </c>
      <c r="P57" s="170">
        <v>358</v>
      </c>
      <c r="Q57" s="171">
        <v>418</v>
      </c>
      <c r="R57" s="171">
        <v>195</v>
      </c>
      <c r="S57" s="171">
        <v>496</v>
      </c>
      <c r="T57" s="171">
        <v>179</v>
      </c>
      <c r="U57" s="175">
        <v>1646</v>
      </c>
      <c r="V57" s="170">
        <v>321</v>
      </c>
      <c r="W57" s="171">
        <v>395</v>
      </c>
      <c r="X57" s="171">
        <v>196</v>
      </c>
      <c r="Y57" s="171">
        <v>608</v>
      </c>
      <c r="Z57" s="171">
        <v>164</v>
      </c>
      <c r="AA57" s="175">
        <v>1684</v>
      </c>
      <c r="AB57" s="170">
        <v>262</v>
      </c>
      <c r="AC57" s="171">
        <v>358</v>
      </c>
      <c r="AD57" s="171">
        <v>165</v>
      </c>
      <c r="AE57" s="171">
        <v>604</v>
      </c>
      <c r="AF57" s="171">
        <v>141</v>
      </c>
      <c r="AG57" s="175">
        <v>1530</v>
      </c>
    </row>
    <row r="58" spans="1:33" ht="13.5">
      <c r="A58" s="489"/>
      <c r="B58" s="491" t="s">
        <v>64</v>
      </c>
      <c r="C58" s="491" t="s">
        <v>64</v>
      </c>
      <c r="D58" s="179">
        <v>188</v>
      </c>
      <c r="E58" s="178">
        <v>155</v>
      </c>
      <c r="F58" s="178">
        <v>187</v>
      </c>
      <c r="G58" s="178">
        <v>232</v>
      </c>
      <c r="H58" s="178">
        <v>71</v>
      </c>
      <c r="I58" s="180">
        <v>833</v>
      </c>
      <c r="J58" s="179">
        <v>177</v>
      </c>
      <c r="K58" s="178">
        <v>260</v>
      </c>
      <c r="L58" s="178">
        <v>138</v>
      </c>
      <c r="M58" s="178">
        <v>266</v>
      </c>
      <c r="N58" s="178">
        <v>67</v>
      </c>
      <c r="O58" s="180">
        <v>908</v>
      </c>
      <c r="P58" s="179">
        <v>157</v>
      </c>
      <c r="Q58" s="178">
        <v>271</v>
      </c>
      <c r="R58" s="178">
        <v>136</v>
      </c>
      <c r="S58" s="178">
        <v>334</v>
      </c>
      <c r="T58" s="178">
        <v>64</v>
      </c>
      <c r="U58" s="180">
        <v>962</v>
      </c>
      <c r="V58" s="179">
        <v>120</v>
      </c>
      <c r="W58" s="178">
        <v>217</v>
      </c>
      <c r="X58" s="178">
        <v>124</v>
      </c>
      <c r="Y58" s="178">
        <v>408</v>
      </c>
      <c r="Z58" s="178">
        <v>78</v>
      </c>
      <c r="AA58" s="180">
        <v>947</v>
      </c>
      <c r="AB58" s="179">
        <v>112</v>
      </c>
      <c r="AC58" s="178">
        <v>169</v>
      </c>
      <c r="AD58" s="178">
        <v>108</v>
      </c>
      <c r="AE58" s="178">
        <v>432</v>
      </c>
      <c r="AF58" s="178">
        <v>72</v>
      </c>
      <c r="AG58" s="180">
        <v>893</v>
      </c>
    </row>
    <row r="59" spans="1:33" ht="13.5">
      <c r="A59" s="493"/>
      <c r="B59" s="497" t="s">
        <v>36</v>
      </c>
      <c r="C59" s="497"/>
      <c r="D59" s="170">
        <v>757</v>
      </c>
      <c r="E59" s="171">
        <v>629</v>
      </c>
      <c r="F59" s="171">
        <v>530</v>
      </c>
      <c r="G59" s="171">
        <v>654</v>
      </c>
      <c r="H59" s="171">
        <v>227</v>
      </c>
      <c r="I59" s="175">
        <v>2797</v>
      </c>
      <c r="J59" s="170">
        <v>737</v>
      </c>
      <c r="K59" s="171">
        <v>856</v>
      </c>
      <c r="L59" s="171">
        <v>448</v>
      </c>
      <c r="M59" s="171">
        <v>741</v>
      </c>
      <c r="N59" s="171">
        <v>277</v>
      </c>
      <c r="O59" s="175">
        <v>3059</v>
      </c>
      <c r="P59" s="170">
        <v>709</v>
      </c>
      <c r="Q59" s="171">
        <v>831</v>
      </c>
      <c r="R59" s="171">
        <v>376</v>
      </c>
      <c r="S59" s="171">
        <v>841</v>
      </c>
      <c r="T59" s="171">
        <v>268</v>
      </c>
      <c r="U59" s="175">
        <v>3025</v>
      </c>
      <c r="V59" s="170">
        <v>635</v>
      </c>
      <c r="W59" s="171">
        <v>755</v>
      </c>
      <c r="X59" s="171">
        <v>371</v>
      </c>
      <c r="Y59" s="171">
        <v>1037</v>
      </c>
      <c r="Z59" s="171">
        <v>270</v>
      </c>
      <c r="AA59" s="175">
        <v>3068</v>
      </c>
      <c r="AB59" s="170">
        <v>560</v>
      </c>
      <c r="AC59" s="171">
        <v>686</v>
      </c>
      <c r="AD59" s="171">
        <v>340</v>
      </c>
      <c r="AE59" s="171">
        <v>1056</v>
      </c>
      <c r="AF59" s="171">
        <v>243</v>
      </c>
      <c r="AG59" s="175">
        <v>2885</v>
      </c>
    </row>
    <row r="60" spans="1:33" ht="13.5">
      <c r="A60" s="489" t="s">
        <v>14</v>
      </c>
      <c r="B60" s="490" t="s">
        <v>66</v>
      </c>
      <c r="C60" s="490" t="s">
        <v>66</v>
      </c>
      <c r="D60" s="169">
        <v>172</v>
      </c>
      <c r="E60" s="168">
        <v>192</v>
      </c>
      <c r="F60" s="168">
        <v>123</v>
      </c>
      <c r="G60" s="168">
        <v>88</v>
      </c>
      <c r="H60" s="168">
        <v>26</v>
      </c>
      <c r="I60" s="174">
        <v>601</v>
      </c>
      <c r="J60" s="169">
        <v>119</v>
      </c>
      <c r="K60" s="168">
        <v>244</v>
      </c>
      <c r="L60" s="168">
        <v>111</v>
      </c>
      <c r="M60" s="168">
        <v>95</v>
      </c>
      <c r="N60" s="168">
        <v>24</v>
      </c>
      <c r="O60" s="174">
        <v>593</v>
      </c>
      <c r="P60" s="169">
        <v>150</v>
      </c>
      <c r="Q60" s="168">
        <v>274</v>
      </c>
      <c r="R60" s="168">
        <v>99</v>
      </c>
      <c r="S60" s="168">
        <v>113</v>
      </c>
      <c r="T60" s="168">
        <v>28</v>
      </c>
      <c r="U60" s="174">
        <v>664</v>
      </c>
      <c r="V60" s="169">
        <v>125</v>
      </c>
      <c r="W60" s="168">
        <v>231</v>
      </c>
      <c r="X60" s="168">
        <v>110</v>
      </c>
      <c r="Y60" s="168">
        <v>115</v>
      </c>
      <c r="Z60" s="168">
        <v>41</v>
      </c>
      <c r="AA60" s="174">
        <v>622</v>
      </c>
      <c r="AB60" s="169">
        <v>109</v>
      </c>
      <c r="AC60" s="168">
        <v>189</v>
      </c>
      <c r="AD60" s="168">
        <v>100</v>
      </c>
      <c r="AE60" s="168">
        <v>148</v>
      </c>
      <c r="AF60" s="168">
        <v>26</v>
      </c>
      <c r="AG60" s="174">
        <v>572</v>
      </c>
    </row>
    <row r="61" spans="1:33" ht="13.5">
      <c r="A61" s="489"/>
      <c r="B61" s="494" t="s">
        <v>67</v>
      </c>
      <c r="C61" s="495" t="s">
        <v>68</v>
      </c>
      <c r="D61" s="172">
        <v>3</v>
      </c>
      <c r="E61" s="173">
        <v>0</v>
      </c>
      <c r="F61" s="173">
        <v>1</v>
      </c>
      <c r="G61" s="173">
        <v>2</v>
      </c>
      <c r="H61" s="173">
        <v>1</v>
      </c>
      <c r="I61" s="291">
        <v>7</v>
      </c>
      <c r="J61" s="172">
        <v>4</v>
      </c>
      <c r="K61" s="173">
        <v>1</v>
      </c>
      <c r="L61" s="173">
        <v>2</v>
      </c>
      <c r="M61" s="173">
        <v>1</v>
      </c>
      <c r="N61" s="173">
        <v>0</v>
      </c>
      <c r="O61" s="291">
        <v>8</v>
      </c>
      <c r="P61" s="172">
        <v>2</v>
      </c>
      <c r="Q61" s="173">
        <v>3</v>
      </c>
      <c r="R61" s="173">
        <v>1</v>
      </c>
      <c r="S61" s="173">
        <v>2</v>
      </c>
      <c r="T61" s="173">
        <v>1</v>
      </c>
      <c r="U61" s="291">
        <v>9</v>
      </c>
      <c r="V61" s="172">
        <v>2</v>
      </c>
      <c r="W61" s="173">
        <v>2</v>
      </c>
      <c r="X61" s="173">
        <v>3</v>
      </c>
      <c r="Y61" s="173">
        <v>3</v>
      </c>
      <c r="Z61" s="173">
        <v>0</v>
      </c>
      <c r="AA61" s="291">
        <v>10</v>
      </c>
      <c r="AB61" s="172">
        <v>0</v>
      </c>
      <c r="AC61" s="173">
        <v>5</v>
      </c>
      <c r="AD61" s="173">
        <v>5</v>
      </c>
      <c r="AE61" s="173">
        <v>6</v>
      </c>
      <c r="AF61" s="173">
        <v>0</v>
      </c>
      <c r="AG61" s="291">
        <v>16</v>
      </c>
    </row>
    <row r="62" spans="1:33" ht="13.5">
      <c r="A62" s="489"/>
      <c r="B62" s="492"/>
      <c r="C62" s="490" t="s">
        <v>69</v>
      </c>
      <c r="D62" s="169">
        <v>1</v>
      </c>
      <c r="E62" s="168">
        <v>2</v>
      </c>
      <c r="F62" s="168">
        <v>0</v>
      </c>
      <c r="G62" s="168">
        <v>1</v>
      </c>
      <c r="H62" s="168">
        <v>0</v>
      </c>
      <c r="I62" s="174">
        <v>4</v>
      </c>
      <c r="J62" s="169">
        <v>6</v>
      </c>
      <c r="K62" s="168">
        <v>2</v>
      </c>
      <c r="L62" s="168">
        <v>5</v>
      </c>
      <c r="M62" s="168">
        <v>0</v>
      </c>
      <c r="N62" s="168">
        <v>0</v>
      </c>
      <c r="O62" s="174">
        <v>13</v>
      </c>
      <c r="P62" s="169">
        <v>2</v>
      </c>
      <c r="Q62" s="168">
        <v>0</v>
      </c>
      <c r="R62" s="168">
        <v>0</v>
      </c>
      <c r="S62" s="168">
        <v>0</v>
      </c>
      <c r="T62" s="168">
        <v>0</v>
      </c>
      <c r="U62" s="174">
        <v>2</v>
      </c>
      <c r="V62" s="169">
        <v>0</v>
      </c>
      <c r="W62" s="168">
        <v>1</v>
      </c>
      <c r="X62" s="168">
        <v>0</v>
      </c>
      <c r="Y62" s="168">
        <v>1</v>
      </c>
      <c r="Z62" s="168">
        <v>0</v>
      </c>
      <c r="AA62" s="174">
        <v>2</v>
      </c>
      <c r="AB62" s="169">
        <v>2</v>
      </c>
      <c r="AC62" s="168">
        <v>6</v>
      </c>
      <c r="AD62" s="168">
        <v>2</v>
      </c>
      <c r="AE62" s="168">
        <v>0</v>
      </c>
      <c r="AF62" s="168">
        <v>0</v>
      </c>
      <c r="AG62" s="174">
        <v>10</v>
      </c>
    </row>
    <row r="63" spans="1:33" ht="25.5">
      <c r="A63" s="489"/>
      <c r="B63" s="492"/>
      <c r="C63" s="490" t="s">
        <v>70</v>
      </c>
      <c r="D63" s="169">
        <v>1</v>
      </c>
      <c r="E63" s="168">
        <v>1</v>
      </c>
      <c r="F63" s="168">
        <v>0</v>
      </c>
      <c r="G63" s="168">
        <v>0</v>
      </c>
      <c r="H63" s="168">
        <v>0</v>
      </c>
      <c r="I63" s="174">
        <v>2</v>
      </c>
      <c r="J63" s="169">
        <v>2</v>
      </c>
      <c r="K63" s="168">
        <v>0</v>
      </c>
      <c r="L63" s="168">
        <v>0</v>
      </c>
      <c r="M63" s="168">
        <v>0</v>
      </c>
      <c r="N63" s="168">
        <v>0</v>
      </c>
      <c r="O63" s="174">
        <v>2</v>
      </c>
      <c r="P63" s="169">
        <v>1</v>
      </c>
      <c r="Q63" s="168">
        <v>1</v>
      </c>
      <c r="R63" s="168">
        <v>0</v>
      </c>
      <c r="S63" s="168">
        <v>0</v>
      </c>
      <c r="T63" s="168">
        <v>0</v>
      </c>
      <c r="U63" s="174">
        <v>2</v>
      </c>
      <c r="V63" s="169">
        <v>0</v>
      </c>
      <c r="W63" s="168">
        <v>0</v>
      </c>
      <c r="X63" s="168">
        <v>0</v>
      </c>
      <c r="Y63" s="168">
        <v>0</v>
      </c>
      <c r="Z63" s="168">
        <v>0</v>
      </c>
      <c r="AA63" s="174">
        <v>0</v>
      </c>
      <c r="AB63" s="169">
        <v>0</v>
      </c>
      <c r="AC63" s="168">
        <v>1</v>
      </c>
      <c r="AD63" s="168">
        <v>0</v>
      </c>
      <c r="AE63" s="168">
        <v>0</v>
      </c>
      <c r="AF63" s="168">
        <v>0</v>
      </c>
      <c r="AG63" s="174">
        <v>1</v>
      </c>
    </row>
    <row r="64" spans="1:33" ht="13.5">
      <c r="A64" s="489"/>
      <c r="B64" s="496"/>
      <c r="C64" s="497" t="s">
        <v>36</v>
      </c>
      <c r="D64" s="170">
        <v>5</v>
      </c>
      <c r="E64" s="171">
        <v>3</v>
      </c>
      <c r="F64" s="171">
        <v>1</v>
      </c>
      <c r="G64" s="171">
        <v>3</v>
      </c>
      <c r="H64" s="171">
        <v>1</v>
      </c>
      <c r="I64" s="175">
        <v>13</v>
      </c>
      <c r="J64" s="170">
        <v>12</v>
      </c>
      <c r="K64" s="171">
        <v>3</v>
      </c>
      <c r="L64" s="171">
        <v>7</v>
      </c>
      <c r="M64" s="171">
        <v>1</v>
      </c>
      <c r="N64" s="171">
        <v>0</v>
      </c>
      <c r="O64" s="175">
        <v>23</v>
      </c>
      <c r="P64" s="170">
        <v>5</v>
      </c>
      <c r="Q64" s="171">
        <v>4</v>
      </c>
      <c r="R64" s="171">
        <v>1</v>
      </c>
      <c r="S64" s="171">
        <v>2</v>
      </c>
      <c r="T64" s="171">
        <v>1</v>
      </c>
      <c r="U64" s="175">
        <v>13</v>
      </c>
      <c r="V64" s="170">
        <v>2</v>
      </c>
      <c r="W64" s="171">
        <v>3</v>
      </c>
      <c r="X64" s="171">
        <v>3</v>
      </c>
      <c r="Y64" s="171">
        <v>4</v>
      </c>
      <c r="Z64" s="171">
        <v>0</v>
      </c>
      <c r="AA64" s="175">
        <v>12</v>
      </c>
      <c r="AB64" s="170">
        <v>2</v>
      </c>
      <c r="AC64" s="171">
        <v>12</v>
      </c>
      <c r="AD64" s="171">
        <v>7</v>
      </c>
      <c r="AE64" s="171">
        <v>6</v>
      </c>
      <c r="AF64" s="171">
        <v>0</v>
      </c>
      <c r="AG64" s="175">
        <v>27</v>
      </c>
    </row>
    <row r="65" spans="1:33" ht="13.5">
      <c r="A65" s="489"/>
      <c r="B65" s="494" t="s">
        <v>184</v>
      </c>
      <c r="C65" s="495" t="s">
        <v>71</v>
      </c>
      <c r="D65" s="172">
        <v>0</v>
      </c>
      <c r="E65" s="173">
        <v>0</v>
      </c>
      <c r="F65" s="173">
        <v>0</v>
      </c>
      <c r="G65" s="173">
        <v>0</v>
      </c>
      <c r="H65" s="173">
        <v>0</v>
      </c>
      <c r="I65" s="291">
        <v>0</v>
      </c>
      <c r="J65" s="172">
        <v>0</v>
      </c>
      <c r="K65" s="173">
        <v>0</v>
      </c>
      <c r="L65" s="173">
        <v>0</v>
      </c>
      <c r="M65" s="173">
        <v>0</v>
      </c>
      <c r="N65" s="173">
        <v>0</v>
      </c>
      <c r="O65" s="291">
        <v>0</v>
      </c>
      <c r="P65" s="172">
        <v>0</v>
      </c>
      <c r="Q65" s="173">
        <v>0</v>
      </c>
      <c r="R65" s="173">
        <v>0</v>
      </c>
      <c r="S65" s="173">
        <v>0</v>
      </c>
      <c r="T65" s="173">
        <v>0</v>
      </c>
      <c r="U65" s="291">
        <v>0</v>
      </c>
      <c r="V65" s="172">
        <v>0</v>
      </c>
      <c r="W65" s="173">
        <v>0</v>
      </c>
      <c r="X65" s="173">
        <v>0</v>
      </c>
      <c r="Y65" s="173">
        <v>0</v>
      </c>
      <c r="Z65" s="173">
        <v>0</v>
      </c>
      <c r="AA65" s="291">
        <v>0</v>
      </c>
      <c r="AB65" s="172">
        <v>1</v>
      </c>
      <c r="AC65" s="173">
        <v>0</v>
      </c>
      <c r="AD65" s="173">
        <v>0</v>
      </c>
      <c r="AE65" s="173">
        <v>0</v>
      </c>
      <c r="AF65" s="173">
        <v>0</v>
      </c>
      <c r="AG65" s="291">
        <v>1</v>
      </c>
    </row>
    <row r="66" spans="1:33" ht="13.5">
      <c r="A66" s="489"/>
      <c r="B66" s="492"/>
      <c r="C66" s="490" t="s">
        <v>72</v>
      </c>
      <c r="D66" s="169">
        <v>0</v>
      </c>
      <c r="E66" s="168">
        <v>0</v>
      </c>
      <c r="F66" s="168">
        <v>2</v>
      </c>
      <c r="G66" s="168">
        <v>0</v>
      </c>
      <c r="H66" s="168">
        <v>1</v>
      </c>
      <c r="I66" s="174">
        <v>3</v>
      </c>
      <c r="J66" s="169">
        <v>0</v>
      </c>
      <c r="K66" s="168">
        <v>2</v>
      </c>
      <c r="L66" s="168">
        <v>0</v>
      </c>
      <c r="M66" s="168">
        <v>2</v>
      </c>
      <c r="N66" s="168">
        <v>0</v>
      </c>
      <c r="O66" s="174">
        <v>4</v>
      </c>
      <c r="P66" s="169">
        <v>3</v>
      </c>
      <c r="Q66" s="168">
        <v>1</v>
      </c>
      <c r="R66" s="168">
        <v>1</v>
      </c>
      <c r="S66" s="168">
        <v>0</v>
      </c>
      <c r="T66" s="168">
        <v>0</v>
      </c>
      <c r="U66" s="174">
        <v>5</v>
      </c>
      <c r="V66" s="169">
        <v>1</v>
      </c>
      <c r="W66" s="168">
        <v>1</v>
      </c>
      <c r="X66" s="168">
        <v>0</v>
      </c>
      <c r="Y66" s="168">
        <v>2</v>
      </c>
      <c r="Z66" s="168">
        <v>0</v>
      </c>
      <c r="AA66" s="174">
        <v>4</v>
      </c>
      <c r="AB66" s="169">
        <v>0</v>
      </c>
      <c r="AC66" s="168">
        <v>2</v>
      </c>
      <c r="AD66" s="168">
        <v>0</v>
      </c>
      <c r="AE66" s="168">
        <v>0</v>
      </c>
      <c r="AF66" s="168">
        <v>0</v>
      </c>
      <c r="AG66" s="174">
        <v>2</v>
      </c>
    </row>
    <row r="67" spans="1:33" ht="13.5">
      <c r="A67" s="489"/>
      <c r="B67" s="496"/>
      <c r="C67" s="497" t="s">
        <v>36</v>
      </c>
      <c r="D67" s="170">
        <v>0</v>
      </c>
      <c r="E67" s="171">
        <v>0</v>
      </c>
      <c r="F67" s="171">
        <v>2</v>
      </c>
      <c r="G67" s="171">
        <v>0</v>
      </c>
      <c r="H67" s="171">
        <v>1</v>
      </c>
      <c r="I67" s="175">
        <v>3</v>
      </c>
      <c r="J67" s="170">
        <v>0</v>
      </c>
      <c r="K67" s="171">
        <v>2</v>
      </c>
      <c r="L67" s="171">
        <v>0</v>
      </c>
      <c r="M67" s="171">
        <v>2</v>
      </c>
      <c r="N67" s="171">
        <v>0</v>
      </c>
      <c r="O67" s="175">
        <v>4</v>
      </c>
      <c r="P67" s="170">
        <v>3</v>
      </c>
      <c r="Q67" s="171">
        <v>1</v>
      </c>
      <c r="R67" s="171">
        <v>1</v>
      </c>
      <c r="S67" s="171">
        <v>0</v>
      </c>
      <c r="T67" s="171">
        <v>0</v>
      </c>
      <c r="U67" s="175">
        <v>5</v>
      </c>
      <c r="V67" s="170">
        <v>1</v>
      </c>
      <c r="W67" s="171">
        <v>1</v>
      </c>
      <c r="X67" s="171">
        <v>0</v>
      </c>
      <c r="Y67" s="171">
        <v>2</v>
      </c>
      <c r="Z67" s="171">
        <v>0</v>
      </c>
      <c r="AA67" s="175">
        <v>4</v>
      </c>
      <c r="AB67" s="170">
        <v>1</v>
      </c>
      <c r="AC67" s="171">
        <v>2</v>
      </c>
      <c r="AD67" s="171">
        <v>0</v>
      </c>
      <c r="AE67" s="171">
        <v>0</v>
      </c>
      <c r="AF67" s="171">
        <v>0</v>
      </c>
      <c r="AG67" s="175">
        <v>3</v>
      </c>
    </row>
    <row r="68" spans="1:33" ht="13.5">
      <c r="A68" s="489"/>
      <c r="B68" s="494" t="s">
        <v>174</v>
      </c>
      <c r="C68" s="495" t="s">
        <v>74</v>
      </c>
      <c r="D68" s="172">
        <v>3</v>
      </c>
      <c r="E68" s="173">
        <v>8</v>
      </c>
      <c r="F68" s="173">
        <v>5</v>
      </c>
      <c r="G68" s="173">
        <v>3</v>
      </c>
      <c r="H68" s="173">
        <v>0</v>
      </c>
      <c r="I68" s="291">
        <v>19</v>
      </c>
      <c r="J68" s="172">
        <v>3</v>
      </c>
      <c r="K68" s="173">
        <v>4</v>
      </c>
      <c r="L68" s="173">
        <v>5</v>
      </c>
      <c r="M68" s="173">
        <v>4</v>
      </c>
      <c r="N68" s="173">
        <v>0</v>
      </c>
      <c r="O68" s="291">
        <v>16</v>
      </c>
      <c r="P68" s="172">
        <v>0</v>
      </c>
      <c r="Q68" s="173">
        <v>4</v>
      </c>
      <c r="R68" s="173">
        <v>3</v>
      </c>
      <c r="S68" s="173">
        <v>1</v>
      </c>
      <c r="T68" s="173">
        <v>0</v>
      </c>
      <c r="U68" s="291">
        <v>8</v>
      </c>
      <c r="V68" s="172">
        <v>2</v>
      </c>
      <c r="W68" s="173">
        <v>4</v>
      </c>
      <c r="X68" s="173">
        <v>5</v>
      </c>
      <c r="Y68" s="173">
        <v>1</v>
      </c>
      <c r="Z68" s="173">
        <v>0</v>
      </c>
      <c r="AA68" s="291">
        <v>12</v>
      </c>
      <c r="AB68" s="172">
        <v>0</v>
      </c>
      <c r="AC68" s="173">
        <v>2</v>
      </c>
      <c r="AD68" s="173">
        <v>0</v>
      </c>
      <c r="AE68" s="173">
        <v>1</v>
      </c>
      <c r="AF68" s="173">
        <v>0</v>
      </c>
      <c r="AG68" s="291">
        <v>3</v>
      </c>
    </row>
    <row r="69" spans="1:33" ht="13.5">
      <c r="A69" s="489"/>
      <c r="B69" s="492"/>
      <c r="C69" s="490" t="s">
        <v>293</v>
      </c>
      <c r="D69" s="169">
        <v>3</v>
      </c>
      <c r="E69" s="168">
        <v>0</v>
      </c>
      <c r="F69" s="168">
        <v>7</v>
      </c>
      <c r="G69" s="168">
        <v>39</v>
      </c>
      <c r="H69" s="168">
        <v>4</v>
      </c>
      <c r="I69" s="174">
        <v>53</v>
      </c>
      <c r="J69" s="169">
        <v>0</v>
      </c>
      <c r="K69" s="168">
        <v>2</v>
      </c>
      <c r="L69" s="168">
        <v>2</v>
      </c>
      <c r="M69" s="168">
        <v>23</v>
      </c>
      <c r="N69" s="168">
        <v>5</v>
      </c>
      <c r="O69" s="174">
        <v>32</v>
      </c>
      <c r="P69" s="169">
        <v>0</v>
      </c>
      <c r="Q69" s="168">
        <v>2</v>
      </c>
      <c r="R69" s="168">
        <v>1</v>
      </c>
      <c r="S69" s="168">
        <v>13</v>
      </c>
      <c r="T69" s="168">
        <v>7</v>
      </c>
      <c r="U69" s="174">
        <v>23</v>
      </c>
      <c r="V69" s="169">
        <v>4</v>
      </c>
      <c r="W69" s="168">
        <v>1</v>
      </c>
      <c r="X69" s="168">
        <v>6</v>
      </c>
      <c r="Y69" s="168">
        <v>22</v>
      </c>
      <c r="Z69" s="168">
        <v>2</v>
      </c>
      <c r="AA69" s="174">
        <v>35</v>
      </c>
      <c r="AB69" s="169">
        <v>2</v>
      </c>
      <c r="AC69" s="168">
        <v>3</v>
      </c>
      <c r="AD69" s="168">
        <v>4</v>
      </c>
      <c r="AE69" s="168">
        <v>20</v>
      </c>
      <c r="AF69" s="168">
        <v>5</v>
      </c>
      <c r="AG69" s="174">
        <v>34</v>
      </c>
    </row>
    <row r="70" spans="1:33" ht="13.5">
      <c r="A70" s="489"/>
      <c r="B70" s="497"/>
      <c r="C70" s="497" t="s">
        <v>36</v>
      </c>
      <c r="D70" s="170">
        <v>6</v>
      </c>
      <c r="E70" s="171">
        <v>8</v>
      </c>
      <c r="F70" s="171">
        <v>12</v>
      </c>
      <c r="G70" s="171">
        <v>42</v>
      </c>
      <c r="H70" s="171">
        <v>4</v>
      </c>
      <c r="I70" s="175">
        <v>72</v>
      </c>
      <c r="J70" s="170">
        <v>3</v>
      </c>
      <c r="K70" s="171">
        <v>6</v>
      </c>
      <c r="L70" s="171">
        <v>7</v>
      </c>
      <c r="M70" s="171">
        <v>27</v>
      </c>
      <c r="N70" s="171">
        <v>5</v>
      </c>
      <c r="O70" s="175">
        <v>48</v>
      </c>
      <c r="P70" s="170">
        <v>0</v>
      </c>
      <c r="Q70" s="171">
        <v>6</v>
      </c>
      <c r="R70" s="171">
        <v>4</v>
      </c>
      <c r="S70" s="171">
        <v>14</v>
      </c>
      <c r="T70" s="171">
        <v>7</v>
      </c>
      <c r="U70" s="175">
        <v>31</v>
      </c>
      <c r="V70" s="170">
        <v>6</v>
      </c>
      <c r="W70" s="171">
        <v>5</v>
      </c>
      <c r="X70" s="171">
        <v>11</v>
      </c>
      <c r="Y70" s="171">
        <v>23</v>
      </c>
      <c r="Z70" s="171">
        <v>2</v>
      </c>
      <c r="AA70" s="175">
        <v>47</v>
      </c>
      <c r="AB70" s="170">
        <v>2</v>
      </c>
      <c r="AC70" s="171">
        <v>5</v>
      </c>
      <c r="AD70" s="171">
        <v>4</v>
      </c>
      <c r="AE70" s="171">
        <v>21</v>
      </c>
      <c r="AF70" s="171">
        <v>5</v>
      </c>
      <c r="AG70" s="175">
        <v>37</v>
      </c>
    </row>
    <row r="71" spans="1:33" ht="13.5">
      <c r="A71" s="493"/>
      <c r="B71" s="496" t="s">
        <v>36</v>
      </c>
      <c r="C71" s="497"/>
      <c r="D71" s="170">
        <v>183</v>
      </c>
      <c r="E71" s="171">
        <v>203</v>
      </c>
      <c r="F71" s="171">
        <v>138</v>
      </c>
      <c r="G71" s="171">
        <v>133</v>
      </c>
      <c r="H71" s="171">
        <v>32</v>
      </c>
      <c r="I71" s="175">
        <v>689</v>
      </c>
      <c r="J71" s="170">
        <v>134</v>
      </c>
      <c r="K71" s="171">
        <v>255</v>
      </c>
      <c r="L71" s="171">
        <v>125</v>
      </c>
      <c r="M71" s="171">
        <v>125</v>
      </c>
      <c r="N71" s="171">
        <v>29</v>
      </c>
      <c r="O71" s="175">
        <v>668</v>
      </c>
      <c r="P71" s="170">
        <v>158</v>
      </c>
      <c r="Q71" s="171">
        <v>285</v>
      </c>
      <c r="R71" s="171">
        <v>105</v>
      </c>
      <c r="S71" s="171">
        <v>129</v>
      </c>
      <c r="T71" s="171">
        <v>36</v>
      </c>
      <c r="U71" s="175">
        <v>713</v>
      </c>
      <c r="V71" s="170">
        <v>134</v>
      </c>
      <c r="W71" s="171">
        <v>240</v>
      </c>
      <c r="X71" s="171">
        <v>124</v>
      </c>
      <c r="Y71" s="171">
        <v>144</v>
      </c>
      <c r="Z71" s="171">
        <v>43</v>
      </c>
      <c r="AA71" s="175">
        <v>685</v>
      </c>
      <c r="AB71" s="170">
        <v>114</v>
      </c>
      <c r="AC71" s="171">
        <v>208</v>
      </c>
      <c r="AD71" s="171">
        <v>111</v>
      </c>
      <c r="AE71" s="171">
        <v>175</v>
      </c>
      <c r="AF71" s="171">
        <v>31</v>
      </c>
      <c r="AG71" s="175">
        <v>639</v>
      </c>
    </row>
    <row r="72" spans="1:33" ht="13.5">
      <c r="A72" s="489" t="s">
        <v>15</v>
      </c>
      <c r="B72" s="492" t="s">
        <v>75</v>
      </c>
      <c r="C72" s="490" t="s">
        <v>76</v>
      </c>
      <c r="D72" s="169">
        <v>0</v>
      </c>
      <c r="E72" s="168">
        <v>0</v>
      </c>
      <c r="F72" s="168">
        <v>0</v>
      </c>
      <c r="G72" s="168">
        <v>0</v>
      </c>
      <c r="H72" s="168">
        <v>0</v>
      </c>
      <c r="I72" s="174">
        <v>0</v>
      </c>
      <c r="J72" s="169">
        <v>2</v>
      </c>
      <c r="K72" s="168">
        <v>0</v>
      </c>
      <c r="L72" s="168">
        <v>0</v>
      </c>
      <c r="M72" s="168">
        <v>0</v>
      </c>
      <c r="N72" s="168">
        <v>0</v>
      </c>
      <c r="O72" s="174">
        <v>2</v>
      </c>
      <c r="P72" s="169">
        <v>1</v>
      </c>
      <c r="Q72" s="168">
        <v>0</v>
      </c>
      <c r="R72" s="168">
        <v>0</v>
      </c>
      <c r="S72" s="168">
        <v>0</v>
      </c>
      <c r="T72" s="168">
        <v>0</v>
      </c>
      <c r="U72" s="174">
        <v>1</v>
      </c>
      <c r="V72" s="169">
        <v>1</v>
      </c>
      <c r="W72" s="168">
        <v>2</v>
      </c>
      <c r="X72" s="168">
        <v>1</v>
      </c>
      <c r="Y72" s="168">
        <v>0</v>
      </c>
      <c r="Z72" s="168">
        <v>0</v>
      </c>
      <c r="AA72" s="174">
        <v>4</v>
      </c>
      <c r="AB72" s="169">
        <v>1</v>
      </c>
      <c r="AC72" s="168">
        <v>1</v>
      </c>
      <c r="AD72" s="168">
        <v>1</v>
      </c>
      <c r="AE72" s="168">
        <v>0</v>
      </c>
      <c r="AF72" s="168">
        <v>0</v>
      </c>
      <c r="AG72" s="174">
        <v>3</v>
      </c>
    </row>
    <row r="73" spans="1:33" ht="25.5">
      <c r="A73" s="489"/>
      <c r="B73" s="494" t="s">
        <v>77</v>
      </c>
      <c r="C73" s="495" t="s">
        <v>78</v>
      </c>
      <c r="D73" s="172">
        <v>29</v>
      </c>
      <c r="E73" s="173">
        <v>16</v>
      </c>
      <c r="F73" s="173">
        <v>1</v>
      </c>
      <c r="G73" s="173">
        <v>0</v>
      </c>
      <c r="H73" s="173">
        <v>0</v>
      </c>
      <c r="I73" s="291">
        <v>46</v>
      </c>
      <c r="J73" s="172">
        <v>23</v>
      </c>
      <c r="K73" s="173">
        <v>17</v>
      </c>
      <c r="L73" s="173">
        <v>2</v>
      </c>
      <c r="M73" s="173">
        <v>0</v>
      </c>
      <c r="N73" s="173">
        <v>0</v>
      </c>
      <c r="O73" s="291">
        <v>42</v>
      </c>
      <c r="P73" s="172">
        <v>33</v>
      </c>
      <c r="Q73" s="173">
        <v>20</v>
      </c>
      <c r="R73" s="173">
        <v>0</v>
      </c>
      <c r="S73" s="173">
        <v>0</v>
      </c>
      <c r="T73" s="173">
        <v>0</v>
      </c>
      <c r="U73" s="291">
        <v>53</v>
      </c>
      <c r="V73" s="172">
        <v>29</v>
      </c>
      <c r="W73" s="173">
        <v>20</v>
      </c>
      <c r="X73" s="173">
        <v>0</v>
      </c>
      <c r="Y73" s="173">
        <v>0</v>
      </c>
      <c r="Z73" s="173">
        <v>0</v>
      </c>
      <c r="AA73" s="291">
        <v>49</v>
      </c>
      <c r="AB73" s="172">
        <v>44</v>
      </c>
      <c r="AC73" s="173">
        <v>19</v>
      </c>
      <c r="AD73" s="173">
        <v>0</v>
      </c>
      <c r="AE73" s="173">
        <v>0</v>
      </c>
      <c r="AF73" s="173">
        <v>0</v>
      </c>
      <c r="AG73" s="291">
        <v>63</v>
      </c>
    </row>
    <row r="74" spans="1:33" ht="25.5">
      <c r="A74" s="489"/>
      <c r="B74" s="492"/>
      <c r="C74" s="490" t="s">
        <v>79</v>
      </c>
      <c r="D74" s="169">
        <v>103</v>
      </c>
      <c r="E74" s="168">
        <v>117</v>
      </c>
      <c r="F74" s="168">
        <v>42</v>
      </c>
      <c r="G74" s="168">
        <v>6</v>
      </c>
      <c r="H74" s="168">
        <v>0</v>
      </c>
      <c r="I74" s="174">
        <v>268</v>
      </c>
      <c r="J74" s="169">
        <v>103</v>
      </c>
      <c r="K74" s="168">
        <v>175</v>
      </c>
      <c r="L74" s="168">
        <v>50</v>
      </c>
      <c r="M74" s="168">
        <v>7</v>
      </c>
      <c r="N74" s="168">
        <v>0</v>
      </c>
      <c r="O74" s="174">
        <v>335</v>
      </c>
      <c r="P74" s="169">
        <v>90</v>
      </c>
      <c r="Q74" s="168">
        <v>172</v>
      </c>
      <c r="R74" s="168">
        <v>34</v>
      </c>
      <c r="S74" s="168">
        <v>8</v>
      </c>
      <c r="T74" s="168">
        <v>2</v>
      </c>
      <c r="U74" s="174">
        <v>306</v>
      </c>
      <c r="V74" s="169">
        <v>98</v>
      </c>
      <c r="W74" s="168">
        <v>190</v>
      </c>
      <c r="X74" s="168">
        <v>41</v>
      </c>
      <c r="Y74" s="168">
        <v>6</v>
      </c>
      <c r="Z74" s="168">
        <v>0</v>
      </c>
      <c r="AA74" s="174">
        <v>335</v>
      </c>
      <c r="AB74" s="169">
        <v>75</v>
      </c>
      <c r="AC74" s="168">
        <v>124</v>
      </c>
      <c r="AD74" s="168">
        <v>35</v>
      </c>
      <c r="AE74" s="168">
        <v>17</v>
      </c>
      <c r="AF74" s="168">
        <v>0</v>
      </c>
      <c r="AG74" s="174">
        <v>251</v>
      </c>
    </row>
    <row r="75" spans="1:33" ht="13.5">
      <c r="A75" s="489"/>
      <c r="B75" s="496"/>
      <c r="C75" s="497" t="s">
        <v>36</v>
      </c>
      <c r="D75" s="170">
        <v>132</v>
      </c>
      <c r="E75" s="171">
        <v>133</v>
      </c>
      <c r="F75" s="171">
        <v>43</v>
      </c>
      <c r="G75" s="171">
        <v>6</v>
      </c>
      <c r="H75" s="171">
        <v>0</v>
      </c>
      <c r="I75" s="175">
        <v>314</v>
      </c>
      <c r="J75" s="170">
        <v>126</v>
      </c>
      <c r="K75" s="171">
        <v>192</v>
      </c>
      <c r="L75" s="171">
        <v>52</v>
      </c>
      <c r="M75" s="171">
        <v>7</v>
      </c>
      <c r="N75" s="171">
        <v>0</v>
      </c>
      <c r="O75" s="175">
        <v>377</v>
      </c>
      <c r="P75" s="170">
        <v>123</v>
      </c>
      <c r="Q75" s="171">
        <v>192</v>
      </c>
      <c r="R75" s="171">
        <v>34</v>
      </c>
      <c r="S75" s="171">
        <v>8</v>
      </c>
      <c r="T75" s="171">
        <v>2</v>
      </c>
      <c r="U75" s="175">
        <v>359</v>
      </c>
      <c r="V75" s="170">
        <v>127</v>
      </c>
      <c r="W75" s="171">
        <v>210</v>
      </c>
      <c r="X75" s="171">
        <v>41</v>
      </c>
      <c r="Y75" s="171">
        <v>6</v>
      </c>
      <c r="Z75" s="171">
        <v>0</v>
      </c>
      <c r="AA75" s="175">
        <v>384</v>
      </c>
      <c r="AB75" s="170">
        <v>119</v>
      </c>
      <c r="AC75" s="171">
        <v>143</v>
      </c>
      <c r="AD75" s="171">
        <v>35</v>
      </c>
      <c r="AE75" s="171">
        <v>17</v>
      </c>
      <c r="AF75" s="171">
        <v>0</v>
      </c>
      <c r="AG75" s="175">
        <v>314</v>
      </c>
    </row>
    <row r="76" spans="1:33" ht="13.5">
      <c r="A76" s="489"/>
      <c r="B76" s="494" t="s">
        <v>175</v>
      </c>
      <c r="C76" s="495" t="s">
        <v>80</v>
      </c>
      <c r="D76" s="172">
        <v>2</v>
      </c>
      <c r="E76" s="173">
        <v>0</v>
      </c>
      <c r="F76" s="173">
        <v>0</v>
      </c>
      <c r="G76" s="173">
        <v>0</v>
      </c>
      <c r="H76" s="173">
        <v>0</v>
      </c>
      <c r="I76" s="291">
        <v>2</v>
      </c>
      <c r="J76" s="172">
        <v>1</v>
      </c>
      <c r="K76" s="173">
        <v>0</v>
      </c>
      <c r="L76" s="173">
        <v>0</v>
      </c>
      <c r="M76" s="173">
        <v>0</v>
      </c>
      <c r="N76" s="173">
        <v>0</v>
      </c>
      <c r="O76" s="291">
        <v>1</v>
      </c>
      <c r="P76" s="172">
        <v>0</v>
      </c>
      <c r="Q76" s="173">
        <v>1</v>
      </c>
      <c r="R76" s="173">
        <v>0</v>
      </c>
      <c r="S76" s="173">
        <v>0</v>
      </c>
      <c r="T76" s="173">
        <v>0</v>
      </c>
      <c r="U76" s="291">
        <v>1</v>
      </c>
      <c r="V76" s="172">
        <v>0</v>
      </c>
      <c r="W76" s="173">
        <v>0</v>
      </c>
      <c r="X76" s="173">
        <v>0</v>
      </c>
      <c r="Y76" s="173">
        <v>0</v>
      </c>
      <c r="Z76" s="173">
        <v>0</v>
      </c>
      <c r="AA76" s="291">
        <v>0</v>
      </c>
      <c r="AB76" s="172">
        <v>0</v>
      </c>
      <c r="AC76" s="173">
        <v>1</v>
      </c>
      <c r="AD76" s="173">
        <v>0</v>
      </c>
      <c r="AE76" s="173">
        <v>0</v>
      </c>
      <c r="AF76" s="173">
        <v>0</v>
      </c>
      <c r="AG76" s="291">
        <v>1</v>
      </c>
    </row>
    <row r="77" spans="1:33" ht="13.5">
      <c r="A77" s="489"/>
      <c r="B77" s="492"/>
      <c r="C77" s="490" t="s">
        <v>81</v>
      </c>
      <c r="D77" s="169">
        <v>1</v>
      </c>
      <c r="E77" s="168">
        <v>20</v>
      </c>
      <c r="F77" s="168">
        <v>16</v>
      </c>
      <c r="G77" s="168">
        <v>28</v>
      </c>
      <c r="H77" s="168">
        <v>2</v>
      </c>
      <c r="I77" s="174">
        <v>67</v>
      </c>
      <c r="J77" s="169">
        <v>4</v>
      </c>
      <c r="K77" s="168">
        <v>16</v>
      </c>
      <c r="L77" s="168">
        <v>24</v>
      </c>
      <c r="M77" s="168">
        <v>28</v>
      </c>
      <c r="N77" s="168">
        <v>7</v>
      </c>
      <c r="O77" s="174">
        <v>79</v>
      </c>
      <c r="P77" s="169">
        <v>1</v>
      </c>
      <c r="Q77" s="168">
        <v>18</v>
      </c>
      <c r="R77" s="168">
        <v>14</v>
      </c>
      <c r="S77" s="168">
        <v>20</v>
      </c>
      <c r="T77" s="168">
        <v>6</v>
      </c>
      <c r="U77" s="174">
        <v>59</v>
      </c>
      <c r="V77" s="169">
        <v>2</v>
      </c>
      <c r="W77" s="168">
        <v>27</v>
      </c>
      <c r="X77" s="168">
        <v>14</v>
      </c>
      <c r="Y77" s="168">
        <v>30</v>
      </c>
      <c r="Z77" s="168">
        <v>3</v>
      </c>
      <c r="AA77" s="174">
        <v>76</v>
      </c>
      <c r="AB77" s="169">
        <v>1</v>
      </c>
      <c r="AC77" s="168">
        <v>8</v>
      </c>
      <c r="AD77" s="168">
        <v>21</v>
      </c>
      <c r="AE77" s="168">
        <v>34</v>
      </c>
      <c r="AF77" s="168">
        <v>1</v>
      </c>
      <c r="AG77" s="174">
        <v>65</v>
      </c>
    </row>
    <row r="78" spans="1:33" ht="13.5">
      <c r="A78" s="489"/>
      <c r="B78" s="496"/>
      <c r="C78" s="497" t="s">
        <v>36</v>
      </c>
      <c r="D78" s="170">
        <v>3</v>
      </c>
      <c r="E78" s="171">
        <v>20</v>
      </c>
      <c r="F78" s="171">
        <v>16</v>
      </c>
      <c r="G78" s="171">
        <v>28</v>
      </c>
      <c r="H78" s="171">
        <v>2</v>
      </c>
      <c r="I78" s="175">
        <v>69</v>
      </c>
      <c r="J78" s="170">
        <v>5</v>
      </c>
      <c r="K78" s="171">
        <v>16</v>
      </c>
      <c r="L78" s="171">
        <v>24</v>
      </c>
      <c r="M78" s="171">
        <v>28</v>
      </c>
      <c r="N78" s="171">
        <v>7</v>
      </c>
      <c r="O78" s="175">
        <v>80</v>
      </c>
      <c r="P78" s="170">
        <v>1</v>
      </c>
      <c r="Q78" s="171">
        <v>19</v>
      </c>
      <c r="R78" s="171">
        <v>14</v>
      </c>
      <c r="S78" s="171">
        <v>20</v>
      </c>
      <c r="T78" s="171">
        <v>6</v>
      </c>
      <c r="U78" s="175">
        <v>60</v>
      </c>
      <c r="V78" s="170">
        <v>2</v>
      </c>
      <c r="W78" s="171">
        <v>27</v>
      </c>
      <c r="X78" s="171">
        <v>14</v>
      </c>
      <c r="Y78" s="171">
        <v>30</v>
      </c>
      <c r="Z78" s="171">
        <v>3</v>
      </c>
      <c r="AA78" s="175">
        <v>76</v>
      </c>
      <c r="AB78" s="170">
        <v>1</v>
      </c>
      <c r="AC78" s="171">
        <v>9</v>
      </c>
      <c r="AD78" s="171">
        <v>21</v>
      </c>
      <c r="AE78" s="171">
        <v>34</v>
      </c>
      <c r="AF78" s="171">
        <v>1</v>
      </c>
      <c r="AG78" s="175">
        <v>66</v>
      </c>
    </row>
    <row r="79" spans="1:33" ht="13.5">
      <c r="A79" s="489"/>
      <c r="B79" s="492" t="s">
        <v>82</v>
      </c>
      <c r="C79" s="490" t="s">
        <v>83</v>
      </c>
      <c r="D79" s="169">
        <v>50</v>
      </c>
      <c r="E79" s="168">
        <v>131</v>
      </c>
      <c r="F79" s="168">
        <v>226</v>
      </c>
      <c r="G79" s="168">
        <v>1365</v>
      </c>
      <c r="H79" s="168">
        <v>267</v>
      </c>
      <c r="I79" s="174">
        <v>2039</v>
      </c>
      <c r="J79" s="169">
        <v>36</v>
      </c>
      <c r="K79" s="168">
        <v>128</v>
      </c>
      <c r="L79" s="168">
        <v>212</v>
      </c>
      <c r="M79" s="168">
        <v>1451</v>
      </c>
      <c r="N79" s="168">
        <v>294</v>
      </c>
      <c r="O79" s="174">
        <v>2121</v>
      </c>
      <c r="P79" s="169">
        <v>30</v>
      </c>
      <c r="Q79" s="168">
        <v>126</v>
      </c>
      <c r="R79" s="168">
        <v>149</v>
      </c>
      <c r="S79" s="168">
        <v>1498</v>
      </c>
      <c r="T79" s="168">
        <v>400</v>
      </c>
      <c r="U79" s="174">
        <v>2203</v>
      </c>
      <c r="V79" s="169">
        <v>28</v>
      </c>
      <c r="W79" s="168">
        <v>120</v>
      </c>
      <c r="X79" s="168">
        <v>160</v>
      </c>
      <c r="Y79" s="168">
        <v>2043</v>
      </c>
      <c r="Z79" s="168">
        <v>467</v>
      </c>
      <c r="AA79" s="174">
        <v>2818</v>
      </c>
      <c r="AB79" s="169">
        <v>15</v>
      </c>
      <c r="AC79" s="168">
        <v>88</v>
      </c>
      <c r="AD79" s="168">
        <v>126</v>
      </c>
      <c r="AE79" s="168">
        <v>1663</v>
      </c>
      <c r="AF79" s="168">
        <v>355</v>
      </c>
      <c r="AG79" s="174">
        <v>2247</v>
      </c>
    </row>
    <row r="80" spans="1:33" ht="13.5">
      <c r="A80" s="489"/>
      <c r="B80" s="492"/>
      <c r="C80" s="490" t="s">
        <v>84</v>
      </c>
      <c r="D80" s="169">
        <v>0</v>
      </c>
      <c r="E80" s="168">
        <v>0</v>
      </c>
      <c r="F80" s="168">
        <v>1</v>
      </c>
      <c r="G80" s="168">
        <v>8</v>
      </c>
      <c r="H80" s="168">
        <v>1</v>
      </c>
      <c r="I80" s="174">
        <v>10</v>
      </c>
      <c r="J80" s="169">
        <v>0</v>
      </c>
      <c r="K80" s="168">
        <v>1</v>
      </c>
      <c r="L80" s="168">
        <v>0</v>
      </c>
      <c r="M80" s="168">
        <v>9</v>
      </c>
      <c r="N80" s="168">
        <v>0</v>
      </c>
      <c r="O80" s="174">
        <v>10</v>
      </c>
      <c r="P80" s="169">
        <v>0</v>
      </c>
      <c r="Q80" s="168">
        <v>0</v>
      </c>
      <c r="R80" s="168">
        <v>1</v>
      </c>
      <c r="S80" s="168">
        <v>3</v>
      </c>
      <c r="T80" s="168">
        <v>1</v>
      </c>
      <c r="U80" s="174">
        <v>5</v>
      </c>
      <c r="V80" s="169">
        <v>0</v>
      </c>
      <c r="W80" s="168">
        <v>1</v>
      </c>
      <c r="X80" s="168">
        <v>0</v>
      </c>
      <c r="Y80" s="168">
        <v>5</v>
      </c>
      <c r="Z80" s="168">
        <v>2</v>
      </c>
      <c r="AA80" s="174">
        <v>8</v>
      </c>
      <c r="AB80" s="169">
        <v>0</v>
      </c>
      <c r="AC80" s="168">
        <v>0</v>
      </c>
      <c r="AD80" s="168">
        <v>0</v>
      </c>
      <c r="AE80" s="168">
        <v>6</v>
      </c>
      <c r="AF80" s="168">
        <v>2</v>
      </c>
      <c r="AG80" s="174">
        <v>8</v>
      </c>
    </row>
    <row r="81" spans="1:33" ht="13.5">
      <c r="A81" s="489"/>
      <c r="B81" s="492"/>
      <c r="C81" s="490" t="s">
        <v>36</v>
      </c>
      <c r="D81" s="169">
        <v>50</v>
      </c>
      <c r="E81" s="168">
        <v>131</v>
      </c>
      <c r="F81" s="168">
        <v>227</v>
      </c>
      <c r="G81" s="168">
        <v>1373</v>
      </c>
      <c r="H81" s="168">
        <v>268</v>
      </c>
      <c r="I81" s="174">
        <v>2049</v>
      </c>
      <c r="J81" s="169">
        <v>36</v>
      </c>
      <c r="K81" s="168">
        <v>129</v>
      </c>
      <c r="L81" s="168">
        <v>212</v>
      </c>
      <c r="M81" s="168">
        <v>1460</v>
      </c>
      <c r="N81" s="168">
        <v>294</v>
      </c>
      <c r="O81" s="174">
        <v>2131</v>
      </c>
      <c r="P81" s="169">
        <v>30</v>
      </c>
      <c r="Q81" s="168">
        <v>126</v>
      </c>
      <c r="R81" s="168">
        <v>150</v>
      </c>
      <c r="S81" s="168">
        <v>1501</v>
      </c>
      <c r="T81" s="168">
        <v>401</v>
      </c>
      <c r="U81" s="174">
        <v>2208</v>
      </c>
      <c r="V81" s="169">
        <v>28</v>
      </c>
      <c r="W81" s="168">
        <v>121</v>
      </c>
      <c r="X81" s="168">
        <v>160</v>
      </c>
      <c r="Y81" s="168">
        <v>2048</v>
      </c>
      <c r="Z81" s="168">
        <v>469</v>
      </c>
      <c r="AA81" s="174">
        <v>2826</v>
      </c>
      <c r="AB81" s="169">
        <v>15</v>
      </c>
      <c r="AC81" s="168">
        <v>88</v>
      </c>
      <c r="AD81" s="168">
        <v>126</v>
      </c>
      <c r="AE81" s="168">
        <v>1669</v>
      </c>
      <c r="AF81" s="168">
        <v>357</v>
      </c>
      <c r="AG81" s="174">
        <v>2255</v>
      </c>
    </row>
    <row r="82" spans="1:33" ht="13.5">
      <c r="A82" s="489"/>
      <c r="B82" s="491" t="s">
        <v>85</v>
      </c>
      <c r="C82" s="491" t="s">
        <v>294</v>
      </c>
      <c r="D82" s="179">
        <v>4</v>
      </c>
      <c r="E82" s="178">
        <v>5</v>
      </c>
      <c r="F82" s="178">
        <v>6</v>
      </c>
      <c r="G82" s="178">
        <v>39</v>
      </c>
      <c r="H82" s="178">
        <v>3</v>
      </c>
      <c r="I82" s="180">
        <v>57</v>
      </c>
      <c r="J82" s="179">
        <v>1</v>
      </c>
      <c r="K82" s="178">
        <v>6</v>
      </c>
      <c r="L82" s="178">
        <v>5</v>
      </c>
      <c r="M82" s="178">
        <v>29</v>
      </c>
      <c r="N82" s="178">
        <v>7</v>
      </c>
      <c r="O82" s="180">
        <v>48</v>
      </c>
      <c r="P82" s="179">
        <v>1</v>
      </c>
      <c r="Q82" s="178">
        <v>4</v>
      </c>
      <c r="R82" s="178">
        <v>8</v>
      </c>
      <c r="S82" s="178">
        <v>42</v>
      </c>
      <c r="T82" s="178">
        <v>9</v>
      </c>
      <c r="U82" s="180">
        <v>64</v>
      </c>
      <c r="V82" s="179">
        <v>1</v>
      </c>
      <c r="W82" s="178">
        <v>3</v>
      </c>
      <c r="X82" s="178">
        <v>7</v>
      </c>
      <c r="Y82" s="178">
        <v>40</v>
      </c>
      <c r="Z82" s="178">
        <v>9</v>
      </c>
      <c r="AA82" s="180">
        <v>60</v>
      </c>
      <c r="AB82" s="179">
        <v>1</v>
      </c>
      <c r="AC82" s="178">
        <v>2</v>
      </c>
      <c r="AD82" s="178">
        <v>3</v>
      </c>
      <c r="AE82" s="178">
        <v>39</v>
      </c>
      <c r="AF82" s="178">
        <v>4</v>
      </c>
      <c r="AG82" s="180">
        <v>49</v>
      </c>
    </row>
    <row r="83" spans="1:33" ht="13.5">
      <c r="A83" s="493"/>
      <c r="B83" s="497" t="s">
        <v>36</v>
      </c>
      <c r="C83" s="497"/>
      <c r="D83" s="170">
        <v>189</v>
      </c>
      <c r="E83" s="171">
        <v>289</v>
      </c>
      <c r="F83" s="171">
        <v>292</v>
      </c>
      <c r="G83" s="171">
        <v>1446</v>
      </c>
      <c r="H83" s="171">
        <v>273</v>
      </c>
      <c r="I83" s="175">
        <v>2489</v>
      </c>
      <c r="J83" s="170">
        <v>170</v>
      </c>
      <c r="K83" s="171">
        <v>343</v>
      </c>
      <c r="L83" s="171">
        <v>293</v>
      </c>
      <c r="M83" s="171">
        <v>1524</v>
      </c>
      <c r="N83" s="171">
        <v>308</v>
      </c>
      <c r="O83" s="175">
        <v>2638</v>
      </c>
      <c r="P83" s="170">
        <v>156</v>
      </c>
      <c r="Q83" s="171">
        <v>341</v>
      </c>
      <c r="R83" s="171">
        <v>206</v>
      </c>
      <c r="S83" s="171">
        <v>1571</v>
      </c>
      <c r="T83" s="171">
        <v>418</v>
      </c>
      <c r="U83" s="175">
        <v>2692</v>
      </c>
      <c r="V83" s="170">
        <v>159</v>
      </c>
      <c r="W83" s="171">
        <v>363</v>
      </c>
      <c r="X83" s="171">
        <v>223</v>
      </c>
      <c r="Y83" s="171">
        <v>2124</v>
      </c>
      <c r="Z83" s="171">
        <v>481</v>
      </c>
      <c r="AA83" s="175">
        <v>3350</v>
      </c>
      <c r="AB83" s="170">
        <v>137</v>
      </c>
      <c r="AC83" s="171">
        <v>243</v>
      </c>
      <c r="AD83" s="171">
        <v>186</v>
      </c>
      <c r="AE83" s="171">
        <v>1759</v>
      </c>
      <c r="AF83" s="171">
        <v>362</v>
      </c>
      <c r="AG83" s="175">
        <v>2687</v>
      </c>
    </row>
    <row r="84" spans="1:33" ht="25.5">
      <c r="A84" s="489" t="s">
        <v>16</v>
      </c>
      <c r="B84" s="494" t="s">
        <v>185</v>
      </c>
      <c r="C84" s="495" t="s">
        <v>86</v>
      </c>
      <c r="D84" s="172">
        <v>33</v>
      </c>
      <c r="E84" s="173">
        <v>26</v>
      </c>
      <c r="F84" s="173">
        <v>29</v>
      </c>
      <c r="G84" s="173">
        <v>43</v>
      </c>
      <c r="H84" s="173">
        <v>5</v>
      </c>
      <c r="I84" s="291">
        <v>136</v>
      </c>
      <c r="J84" s="172">
        <v>34</v>
      </c>
      <c r="K84" s="173">
        <v>46</v>
      </c>
      <c r="L84" s="173">
        <v>48</v>
      </c>
      <c r="M84" s="173">
        <v>47</v>
      </c>
      <c r="N84" s="173">
        <v>6</v>
      </c>
      <c r="O84" s="291">
        <v>181</v>
      </c>
      <c r="P84" s="172">
        <v>51</v>
      </c>
      <c r="Q84" s="173">
        <v>49</v>
      </c>
      <c r="R84" s="173">
        <v>39</v>
      </c>
      <c r="S84" s="173">
        <v>59</v>
      </c>
      <c r="T84" s="173">
        <v>7</v>
      </c>
      <c r="U84" s="291">
        <v>205</v>
      </c>
      <c r="V84" s="172">
        <v>54</v>
      </c>
      <c r="W84" s="173">
        <v>61</v>
      </c>
      <c r="X84" s="173">
        <v>57</v>
      </c>
      <c r="Y84" s="173">
        <v>57</v>
      </c>
      <c r="Z84" s="173">
        <v>8</v>
      </c>
      <c r="AA84" s="291">
        <v>237</v>
      </c>
      <c r="AB84" s="172">
        <v>40</v>
      </c>
      <c r="AC84" s="173">
        <v>49</v>
      </c>
      <c r="AD84" s="173">
        <v>38</v>
      </c>
      <c r="AE84" s="173">
        <v>69</v>
      </c>
      <c r="AF84" s="173">
        <v>11</v>
      </c>
      <c r="AG84" s="291">
        <v>207</v>
      </c>
    </row>
    <row r="85" spans="1:33" ht="30" customHeight="1">
      <c r="A85" s="489"/>
      <c r="B85" s="492"/>
      <c r="C85" s="490" t="s">
        <v>295</v>
      </c>
      <c r="D85" s="169">
        <v>0</v>
      </c>
      <c r="E85" s="168">
        <v>1</v>
      </c>
      <c r="F85" s="168">
        <v>1</v>
      </c>
      <c r="G85" s="168">
        <v>0</v>
      </c>
      <c r="H85" s="168">
        <v>0</v>
      </c>
      <c r="I85" s="174">
        <v>2</v>
      </c>
      <c r="J85" s="169">
        <v>3</v>
      </c>
      <c r="K85" s="168">
        <v>2</v>
      </c>
      <c r="L85" s="168">
        <v>2</v>
      </c>
      <c r="M85" s="168">
        <v>0</v>
      </c>
      <c r="N85" s="168">
        <v>0</v>
      </c>
      <c r="O85" s="174">
        <v>7</v>
      </c>
      <c r="P85" s="169">
        <v>0</v>
      </c>
      <c r="Q85" s="168">
        <v>1</v>
      </c>
      <c r="R85" s="168">
        <v>1</v>
      </c>
      <c r="S85" s="168">
        <v>0</v>
      </c>
      <c r="T85" s="168">
        <v>0</v>
      </c>
      <c r="U85" s="174">
        <v>2</v>
      </c>
      <c r="V85" s="169">
        <v>1</v>
      </c>
      <c r="W85" s="168">
        <v>1</v>
      </c>
      <c r="X85" s="168">
        <v>0</v>
      </c>
      <c r="Y85" s="168">
        <v>0</v>
      </c>
      <c r="Z85" s="168">
        <v>0</v>
      </c>
      <c r="AA85" s="174">
        <v>2</v>
      </c>
      <c r="AB85" s="169">
        <v>0</v>
      </c>
      <c r="AC85" s="168">
        <v>2</v>
      </c>
      <c r="AD85" s="168">
        <v>3</v>
      </c>
      <c r="AE85" s="168">
        <v>0</v>
      </c>
      <c r="AF85" s="168">
        <v>0</v>
      </c>
      <c r="AG85" s="174">
        <v>5</v>
      </c>
    </row>
    <row r="86" spans="1:33" ht="13.5">
      <c r="A86" s="489"/>
      <c r="B86" s="496"/>
      <c r="C86" s="497" t="s">
        <v>36</v>
      </c>
      <c r="D86" s="170">
        <v>33</v>
      </c>
      <c r="E86" s="171">
        <v>27</v>
      </c>
      <c r="F86" s="171">
        <v>30</v>
      </c>
      <c r="G86" s="171">
        <v>43</v>
      </c>
      <c r="H86" s="171">
        <v>5</v>
      </c>
      <c r="I86" s="175">
        <v>138</v>
      </c>
      <c r="J86" s="170">
        <v>37</v>
      </c>
      <c r="K86" s="171">
        <v>48</v>
      </c>
      <c r="L86" s="171">
        <v>50</v>
      </c>
      <c r="M86" s="171">
        <v>47</v>
      </c>
      <c r="N86" s="171">
        <v>6</v>
      </c>
      <c r="O86" s="175">
        <v>188</v>
      </c>
      <c r="P86" s="170">
        <v>51</v>
      </c>
      <c r="Q86" s="171">
        <v>50</v>
      </c>
      <c r="R86" s="171">
        <v>40</v>
      </c>
      <c r="S86" s="171">
        <v>59</v>
      </c>
      <c r="T86" s="171">
        <v>7</v>
      </c>
      <c r="U86" s="175">
        <v>207</v>
      </c>
      <c r="V86" s="170">
        <v>55</v>
      </c>
      <c r="W86" s="171">
        <v>62</v>
      </c>
      <c r="X86" s="171">
        <v>57</v>
      </c>
      <c r="Y86" s="171">
        <v>57</v>
      </c>
      <c r="Z86" s="171">
        <v>8</v>
      </c>
      <c r="AA86" s="175">
        <v>239</v>
      </c>
      <c r="AB86" s="170">
        <v>40</v>
      </c>
      <c r="AC86" s="171">
        <v>51</v>
      </c>
      <c r="AD86" s="171">
        <v>41</v>
      </c>
      <c r="AE86" s="171">
        <v>69</v>
      </c>
      <c r="AF86" s="171">
        <v>11</v>
      </c>
      <c r="AG86" s="175">
        <v>212</v>
      </c>
    </row>
    <row r="87" spans="1:33" ht="25.5">
      <c r="A87" s="489"/>
      <c r="B87" s="494" t="s">
        <v>186</v>
      </c>
      <c r="C87" s="495" t="s">
        <v>190</v>
      </c>
      <c r="D87" s="172">
        <v>66</v>
      </c>
      <c r="E87" s="173">
        <v>57</v>
      </c>
      <c r="F87" s="173">
        <v>82</v>
      </c>
      <c r="G87" s="173">
        <v>259</v>
      </c>
      <c r="H87" s="173">
        <v>44</v>
      </c>
      <c r="I87" s="291">
        <v>508</v>
      </c>
      <c r="J87" s="172">
        <v>85</v>
      </c>
      <c r="K87" s="173">
        <v>69</v>
      </c>
      <c r="L87" s="173">
        <v>98</v>
      </c>
      <c r="M87" s="173">
        <v>239</v>
      </c>
      <c r="N87" s="173">
        <v>48</v>
      </c>
      <c r="O87" s="291">
        <v>539</v>
      </c>
      <c r="P87" s="172">
        <v>100</v>
      </c>
      <c r="Q87" s="173">
        <v>115</v>
      </c>
      <c r="R87" s="173">
        <v>87</v>
      </c>
      <c r="S87" s="173">
        <v>276</v>
      </c>
      <c r="T87" s="173">
        <v>67</v>
      </c>
      <c r="U87" s="291">
        <v>645</v>
      </c>
      <c r="V87" s="172">
        <v>106</v>
      </c>
      <c r="W87" s="173">
        <v>125</v>
      </c>
      <c r="X87" s="173">
        <v>107</v>
      </c>
      <c r="Y87" s="173">
        <v>423</v>
      </c>
      <c r="Z87" s="173">
        <v>60</v>
      </c>
      <c r="AA87" s="291">
        <v>821</v>
      </c>
      <c r="AB87" s="172">
        <v>75</v>
      </c>
      <c r="AC87" s="173">
        <v>96</v>
      </c>
      <c r="AD87" s="173">
        <v>77</v>
      </c>
      <c r="AE87" s="173">
        <v>368</v>
      </c>
      <c r="AF87" s="173">
        <v>53</v>
      </c>
      <c r="AG87" s="291">
        <v>669</v>
      </c>
    </row>
    <row r="88" spans="1:33" ht="13.5">
      <c r="A88" s="489"/>
      <c r="B88" s="492"/>
      <c r="C88" s="490" t="s">
        <v>87</v>
      </c>
      <c r="D88" s="169">
        <v>16</v>
      </c>
      <c r="E88" s="168">
        <v>7</v>
      </c>
      <c r="F88" s="168">
        <v>2</v>
      </c>
      <c r="G88" s="168">
        <v>13</v>
      </c>
      <c r="H88" s="168">
        <v>3</v>
      </c>
      <c r="I88" s="174">
        <v>41</v>
      </c>
      <c r="J88" s="169">
        <v>6</v>
      </c>
      <c r="K88" s="168">
        <v>7</v>
      </c>
      <c r="L88" s="168">
        <v>4</v>
      </c>
      <c r="M88" s="168">
        <v>6</v>
      </c>
      <c r="N88" s="168">
        <v>3</v>
      </c>
      <c r="O88" s="174">
        <v>26</v>
      </c>
      <c r="P88" s="169">
        <v>10</v>
      </c>
      <c r="Q88" s="168">
        <v>3</v>
      </c>
      <c r="R88" s="168">
        <v>4</v>
      </c>
      <c r="S88" s="168">
        <v>6</v>
      </c>
      <c r="T88" s="168">
        <v>6</v>
      </c>
      <c r="U88" s="174">
        <v>29</v>
      </c>
      <c r="V88" s="169">
        <v>13</v>
      </c>
      <c r="W88" s="168">
        <v>2</v>
      </c>
      <c r="X88" s="168">
        <v>3</v>
      </c>
      <c r="Y88" s="168">
        <v>7</v>
      </c>
      <c r="Z88" s="168">
        <v>4</v>
      </c>
      <c r="AA88" s="174">
        <v>29</v>
      </c>
      <c r="AB88" s="169">
        <v>12</v>
      </c>
      <c r="AC88" s="168">
        <v>1</v>
      </c>
      <c r="AD88" s="168">
        <v>6</v>
      </c>
      <c r="AE88" s="168">
        <v>7</v>
      </c>
      <c r="AF88" s="168">
        <v>2</v>
      </c>
      <c r="AG88" s="174">
        <v>28</v>
      </c>
    </row>
    <row r="89" spans="1:33" ht="25.5">
      <c r="A89" s="489"/>
      <c r="B89" s="492"/>
      <c r="C89" s="490" t="s">
        <v>88</v>
      </c>
      <c r="D89" s="169">
        <v>1</v>
      </c>
      <c r="E89" s="168">
        <v>0</v>
      </c>
      <c r="F89" s="168">
        <v>1</v>
      </c>
      <c r="G89" s="168">
        <v>0</v>
      </c>
      <c r="H89" s="168">
        <v>0</v>
      </c>
      <c r="I89" s="174">
        <v>2</v>
      </c>
      <c r="J89" s="169">
        <v>3</v>
      </c>
      <c r="K89" s="168">
        <v>0</v>
      </c>
      <c r="L89" s="168">
        <v>1</v>
      </c>
      <c r="M89" s="168">
        <v>0</v>
      </c>
      <c r="N89" s="168">
        <v>0</v>
      </c>
      <c r="O89" s="174">
        <v>4</v>
      </c>
      <c r="P89" s="169">
        <v>2</v>
      </c>
      <c r="Q89" s="168">
        <v>2</v>
      </c>
      <c r="R89" s="168">
        <v>0</v>
      </c>
      <c r="S89" s="168">
        <v>0</v>
      </c>
      <c r="T89" s="168">
        <v>0</v>
      </c>
      <c r="U89" s="174">
        <v>4</v>
      </c>
      <c r="V89" s="169">
        <v>7</v>
      </c>
      <c r="W89" s="168">
        <v>3</v>
      </c>
      <c r="X89" s="168">
        <v>2</v>
      </c>
      <c r="Y89" s="168">
        <v>1</v>
      </c>
      <c r="Z89" s="168">
        <v>0</v>
      </c>
      <c r="AA89" s="174">
        <v>13</v>
      </c>
      <c r="AB89" s="169">
        <v>3</v>
      </c>
      <c r="AC89" s="168">
        <v>3</v>
      </c>
      <c r="AD89" s="168">
        <v>1</v>
      </c>
      <c r="AE89" s="168">
        <v>0</v>
      </c>
      <c r="AF89" s="168">
        <v>0</v>
      </c>
      <c r="AG89" s="174">
        <v>7</v>
      </c>
    </row>
    <row r="90" spans="1:33" ht="29.25" customHeight="1">
      <c r="A90" s="489"/>
      <c r="B90" s="492"/>
      <c r="C90" s="490" t="s">
        <v>296</v>
      </c>
      <c r="D90" s="169">
        <v>1</v>
      </c>
      <c r="E90" s="168">
        <v>0</v>
      </c>
      <c r="F90" s="168">
        <v>1</v>
      </c>
      <c r="G90" s="168">
        <v>1</v>
      </c>
      <c r="H90" s="168">
        <v>0</v>
      </c>
      <c r="I90" s="174">
        <v>3</v>
      </c>
      <c r="J90" s="169">
        <v>0</v>
      </c>
      <c r="K90" s="168">
        <v>1</v>
      </c>
      <c r="L90" s="168">
        <v>0</v>
      </c>
      <c r="M90" s="168">
        <v>0</v>
      </c>
      <c r="N90" s="168">
        <v>0</v>
      </c>
      <c r="O90" s="174">
        <v>1</v>
      </c>
      <c r="P90" s="169">
        <v>0</v>
      </c>
      <c r="Q90" s="168">
        <v>0</v>
      </c>
      <c r="R90" s="168">
        <v>1</v>
      </c>
      <c r="S90" s="168">
        <v>2</v>
      </c>
      <c r="T90" s="168">
        <v>0</v>
      </c>
      <c r="U90" s="174">
        <v>3</v>
      </c>
      <c r="V90" s="169">
        <v>1</v>
      </c>
      <c r="W90" s="168">
        <v>1</v>
      </c>
      <c r="X90" s="168">
        <v>2</v>
      </c>
      <c r="Y90" s="168">
        <v>1</v>
      </c>
      <c r="Z90" s="168">
        <v>0</v>
      </c>
      <c r="AA90" s="174">
        <v>5</v>
      </c>
      <c r="AB90" s="169">
        <v>1</v>
      </c>
      <c r="AC90" s="168">
        <v>1</v>
      </c>
      <c r="AD90" s="168">
        <v>0</v>
      </c>
      <c r="AE90" s="168">
        <v>1</v>
      </c>
      <c r="AF90" s="168">
        <v>0</v>
      </c>
      <c r="AG90" s="174">
        <v>3</v>
      </c>
    </row>
    <row r="91" spans="1:33" ht="13.5">
      <c r="A91" s="489"/>
      <c r="B91" s="496"/>
      <c r="C91" s="497" t="s">
        <v>36</v>
      </c>
      <c r="D91" s="170">
        <v>84</v>
      </c>
      <c r="E91" s="171">
        <v>64</v>
      </c>
      <c r="F91" s="171">
        <v>86</v>
      </c>
      <c r="G91" s="171">
        <v>273</v>
      </c>
      <c r="H91" s="171">
        <v>47</v>
      </c>
      <c r="I91" s="175">
        <v>554</v>
      </c>
      <c r="J91" s="170">
        <v>94</v>
      </c>
      <c r="K91" s="171">
        <v>77</v>
      </c>
      <c r="L91" s="171">
        <v>103</v>
      </c>
      <c r="M91" s="171">
        <v>245</v>
      </c>
      <c r="N91" s="171">
        <v>51</v>
      </c>
      <c r="O91" s="175">
        <v>570</v>
      </c>
      <c r="P91" s="170">
        <v>112</v>
      </c>
      <c r="Q91" s="171">
        <v>120</v>
      </c>
      <c r="R91" s="171">
        <v>92</v>
      </c>
      <c r="S91" s="171">
        <v>284</v>
      </c>
      <c r="T91" s="171">
        <v>73</v>
      </c>
      <c r="U91" s="175">
        <v>681</v>
      </c>
      <c r="V91" s="170">
        <v>127</v>
      </c>
      <c r="W91" s="171">
        <v>131</v>
      </c>
      <c r="X91" s="171">
        <v>114</v>
      </c>
      <c r="Y91" s="171">
        <v>432</v>
      </c>
      <c r="Z91" s="171">
        <v>64</v>
      </c>
      <c r="AA91" s="175">
        <v>868</v>
      </c>
      <c r="AB91" s="170">
        <v>91</v>
      </c>
      <c r="AC91" s="171">
        <v>101</v>
      </c>
      <c r="AD91" s="171">
        <v>84</v>
      </c>
      <c r="AE91" s="171">
        <v>376</v>
      </c>
      <c r="AF91" s="171">
        <v>55</v>
      </c>
      <c r="AG91" s="175">
        <v>707</v>
      </c>
    </row>
    <row r="92" spans="1:33" ht="13.5">
      <c r="A92" s="493"/>
      <c r="B92" s="497" t="s">
        <v>36</v>
      </c>
      <c r="C92" s="497"/>
      <c r="D92" s="170">
        <v>117</v>
      </c>
      <c r="E92" s="171">
        <v>91</v>
      </c>
      <c r="F92" s="171">
        <v>116</v>
      </c>
      <c r="G92" s="171">
        <v>316</v>
      </c>
      <c r="H92" s="171">
        <v>52</v>
      </c>
      <c r="I92" s="175">
        <v>692</v>
      </c>
      <c r="J92" s="170">
        <v>131</v>
      </c>
      <c r="K92" s="171">
        <v>125</v>
      </c>
      <c r="L92" s="171">
        <v>153</v>
      </c>
      <c r="M92" s="171">
        <v>292</v>
      </c>
      <c r="N92" s="171">
        <v>57</v>
      </c>
      <c r="O92" s="175">
        <v>758</v>
      </c>
      <c r="P92" s="170">
        <v>163</v>
      </c>
      <c r="Q92" s="171">
        <v>170</v>
      </c>
      <c r="R92" s="171">
        <v>132</v>
      </c>
      <c r="S92" s="171">
        <v>343</v>
      </c>
      <c r="T92" s="171">
        <v>80</v>
      </c>
      <c r="U92" s="175">
        <v>888</v>
      </c>
      <c r="V92" s="170">
        <v>182</v>
      </c>
      <c r="W92" s="171">
        <v>193</v>
      </c>
      <c r="X92" s="171">
        <v>171</v>
      </c>
      <c r="Y92" s="171">
        <v>489</v>
      </c>
      <c r="Z92" s="171">
        <v>72</v>
      </c>
      <c r="AA92" s="175">
        <v>1107</v>
      </c>
      <c r="AB92" s="170">
        <v>131</v>
      </c>
      <c r="AC92" s="171">
        <v>152</v>
      </c>
      <c r="AD92" s="171">
        <v>125</v>
      </c>
      <c r="AE92" s="171">
        <v>445</v>
      </c>
      <c r="AF92" s="171">
        <v>66</v>
      </c>
      <c r="AG92" s="175">
        <v>919</v>
      </c>
    </row>
    <row r="93" spans="1:33" ht="13.5">
      <c r="A93" s="489" t="s">
        <v>17</v>
      </c>
      <c r="B93" s="494" t="s">
        <v>89</v>
      </c>
      <c r="C93" s="495" t="s">
        <v>90</v>
      </c>
      <c r="D93" s="172">
        <v>28</v>
      </c>
      <c r="E93" s="173">
        <v>15</v>
      </c>
      <c r="F93" s="173">
        <v>8</v>
      </c>
      <c r="G93" s="173">
        <v>2</v>
      </c>
      <c r="H93" s="173">
        <v>3</v>
      </c>
      <c r="I93" s="291">
        <v>56</v>
      </c>
      <c r="J93" s="172">
        <v>27</v>
      </c>
      <c r="K93" s="173">
        <v>17</v>
      </c>
      <c r="L93" s="173">
        <v>6</v>
      </c>
      <c r="M93" s="173">
        <v>1</v>
      </c>
      <c r="N93" s="173">
        <v>1</v>
      </c>
      <c r="O93" s="291">
        <v>52</v>
      </c>
      <c r="P93" s="172">
        <v>20</v>
      </c>
      <c r="Q93" s="173">
        <v>14</v>
      </c>
      <c r="R93" s="173">
        <v>4</v>
      </c>
      <c r="S93" s="173">
        <v>1</v>
      </c>
      <c r="T93" s="173">
        <v>3</v>
      </c>
      <c r="U93" s="291">
        <v>42</v>
      </c>
      <c r="V93" s="172">
        <v>35</v>
      </c>
      <c r="W93" s="173">
        <v>20</v>
      </c>
      <c r="X93" s="173">
        <v>7</v>
      </c>
      <c r="Y93" s="173">
        <v>2</v>
      </c>
      <c r="Z93" s="173">
        <v>2</v>
      </c>
      <c r="AA93" s="291">
        <v>66</v>
      </c>
      <c r="AB93" s="172">
        <v>30</v>
      </c>
      <c r="AC93" s="173">
        <v>26</v>
      </c>
      <c r="AD93" s="173">
        <v>2</v>
      </c>
      <c r="AE93" s="173">
        <v>2</v>
      </c>
      <c r="AF93" s="173">
        <v>4</v>
      </c>
      <c r="AG93" s="291">
        <v>64</v>
      </c>
    </row>
    <row r="94" spans="1:33" ht="13.5">
      <c r="A94" s="489"/>
      <c r="B94" s="492"/>
      <c r="C94" s="490" t="s">
        <v>91</v>
      </c>
      <c r="D94" s="169">
        <v>1</v>
      </c>
      <c r="E94" s="168">
        <v>3</v>
      </c>
      <c r="F94" s="168">
        <v>11</v>
      </c>
      <c r="G94" s="168">
        <v>25</v>
      </c>
      <c r="H94" s="168">
        <v>47</v>
      </c>
      <c r="I94" s="174">
        <v>87</v>
      </c>
      <c r="J94" s="169">
        <v>0</v>
      </c>
      <c r="K94" s="168">
        <v>11</v>
      </c>
      <c r="L94" s="168">
        <v>5</v>
      </c>
      <c r="M94" s="168">
        <v>38</v>
      </c>
      <c r="N94" s="168">
        <v>36</v>
      </c>
      <c r="O94" s="174">
        <v>90</v>
      </c>
      <c r="P94" s="169">
        <v>0</v>
      </c>
      <c r="Q94" s="168">
        <v>2</v>
      </c>
      <c r="R94" s="168">
        <v>6</v>
      </c>
      <c r="S94" s="168">
        <v>30</v>
      </c>
      <c r="T94" s="168">
        <v>25</v>
      </c>
      <c r="U94" s="174">
        <v>63</v>
      </c>
      <c r="V94" s="169">
        <v>1</v>
      </c>
      <c r="W94" s="168">
        <v>9</v>
      </c>
      <c r="X94" s="168">
        <v>3</v>
      </c>
      <c r="Y94" s="168">
        <v>32</v>
      </c>
      <c r="Z94" s="168">
        <v>13</v>
      </c>
      <c r="AA94" s="174">
        <v>58</v>
      </c>
      <c r="AB94" s="169">
        <v>0</v>
      </c>
      <c r="AC94" s="168">
        <v>4</v>
      </c>
      <c r="AD94" s="168">
        <v>4</v>
      </c>
      <c r="AE94" s="168">
        <v>16</v>
      </c>
      <c r="AF94" s="168">
        <v>14</v>
      </c>
      <c r="AG94" s="174">
        <v>38</v>
      </c>
    </row>
    <row r="95" spans="1:33" ht="13.5">
      <c r="A95" s="489"/>
      <c r="B95" s="492"/>
      <c r="C95" s="490" t="s">
        <v>297</v>
      </c>
      <c r="D95" s="169">
        <v>94</v>
      </c>
      <c r="E95" s="168">
        <v>199</v>
      </c>
      <c r="F95" s="168">
        <v>283</v>
      </c>
      <c r="G95" s="168">
        <v>260</v>
      </c>
      <c r="H95" s="168">
        <v>114</v>
      </c>
      <c r="I95" s="174">
        <v>950</v>
      </c>
      <c r="J95" s="169">
        <v>80</v>
      </c>
      <c r="K95" s="168">
        <v>298</v>
      </c>
      <c r="L95" s="168">
        <v>301</v>
      </c>
      <c r="M95" s="168">
        <v>265</v>
      </c>
      <c r="N95" s="168">
        <v>109</v>
      </c>
      <c r="O95" s="174">
        <v>1053</v>
      </c>
      <c r="P95" s="169">
        <v>88</v>
      </c>
      <c r="Q95" s="168">
        <v>227</v>
      </c>
      <c r="R95" s="168">
        <v>232</v>
      </c>
      <c r="S95" s="168">
        <v>264</v>
      </c>
      <c r="T95" s="168">
        <v>97</v>
      </c>
      <c r="U95" s="174">
        <v>908</v>
      </c>
      <c r="V95" s="169">
        <v>76</v>
      </c>
      <c r="W95" s="168">
        <v>249</v>
      </c>
      <c r="X95" s="168">
        <v>280</v>
      </c>
      <c r="Y95" s="168">
        <v>447</v>
      </c>
      <c r="Z95" s="168">
        <v>120</v>
      </c>
      <c r="AA95" s="174">
        <v>1172</v>
      </c>
      <c r="AB95" s="169">
        <v>90</v>
      </c>
      <c r="AC95" s="168">
        <v>211</v>
      </c>
      <c r="AD95" s="168">
        <v>237</v>
      </c>
      <c r="AE95" s="168">
        <v>360</v>
      </c>
      <c r="AF95" s="168">
        <v>129</v>
      </c>
      <c r="AG95" s="174">
        <v>1027</v>
      </c>
    </row>
    <row r="96" spans="1:33" ht="13.5">
      <c r="A96" s="489"/>
      <c r="B96" s="496"/>
      <c r="C96" s="497" t="s">
        <v>36</v>
      </c>
      <c r="D96" s="170">
        <v>123</v>
      </c>
      <c r="E96" s="171">
        <v>217</v>
      </c>
      <c r="F96" s="171">
        <v>302</v>
      </c>
      <c r="G96" s="171">
        <v>287</v>
      </c>
      <c r="H96" s="171">
        <v>164</v>
      </c>
      <c r="I96" s="175">
        <v>1093</v>
      </c>
      <c r="J96" s="170">
        <v>107</v>
      </c>
      <c r="K96" s="171">
        <v>326</v>
      </c>
      <c r="L96" s="171">
        <v>312</v>
      </c>
      <c r="M96" s="171">
        <v>304</v>
      </c>
      <c r="N96" s="171">
        <v>146</v>
      </c>
      <c r="O96" s="175">
        <v>1195</v>
      </c>
      <c r="P96" s="170">
        <v>108</v>
      </c>
      <c r="Q96" s="171">
        <v>243</v>
      </c>
      <c r="R96" s="171">
        <v>242</v>
      </c>
      <c r="S96" s="171">
        <v>295</v>
      </c>
      <c r="T96" s="171">
        <v>125</v>
      </c>
      <c r="U96" s="175">
        <v>1013</v>
      </c>
      <c r="V96" s="170">
        <v>112</v>
      </c>
      <c r="W96" s="171">
        <v>278</v>
      </c>
      <c r="X96" s="171">
        <v>290</v>
      </c>
      <c r="Y96" s="171">
        <v>481</v>
      </c>
      <c r="Z96" s="171">
        <v>135</v>
      </c>
      <c r="AA96" s="175">
        <v>1296</v>
      </c>
      <c r="AB96" s="170">
        <v>120</v>
      </c>
      <c r="AC96" s="171">
        <v>241</v>
      </c>
      <c r="AD96" s="171">
        <v>243</v>
      </c>
      <c r="AE96" s="171">
        <v>378</v>
      </c>
      <c r="AF96" s="171">
        <v>147</v>
      </c>
      <c r="AG96" s="175">
        <v>1129</v>
      </c>
    </row>
    <row r="97" spans="1:33" ht="13.5">
      <c r="A97" s="489"/>
      <c r="B97" s="494" t="s">
        <v>92</v>
      </c>
      <c r="C97" s="495" t="s">
        <v>95</v>
      </c>
      <c r="D97" s="172">
        <v>0</v>
      </c>
      <c r="E97" s="173">
        <v>0</v>
      </c>
      <c r="F97" s="173">
        <v>1</v>
      </c>
      <c r="G97" s="173">
        <v>4</v>
      </c>
      <c r="H97" s="173">
        <v>0</v>
      </c>
      <c r="I97" s="291">
        <v>5</v>
      </c>
      <c r="J97" s="172">
        <v>0</v>
      </c>
      <c r="K97" s="173">
        <v>0</v>
      </c>
      <c r="L97" s="173">
        <v>0</v>
      </c>
      <c r="M97" s="173">
        <v>1</v>
      </c>
      <c r="N97" s="173">
        <v>0</v>
      </c>
      <c r="O97" s="291">
        <v>1</v>
      </c>
      <c r="P97" s="172">
        <v>0</v>
      </c>
      <c r="Q97" s="173">
        <v>0</v>
      </c>
      <c r="R97" s="173">
        <v>0</v>
      </c>
      <c r="S97" s="173">
        <v>2</v>
      </c>
      <c r="T97" s="173">
        <v>0</v>
      </c>
      <c r="U97" s="291">
        <v>2</v>
      </c>
      <c r="V97" s="172">
        <v>0</v>
      </c>
      <c r="W97" s="173">
        <v>0</v>
      </c>
      <c r="X97" s="173">
        <v>1</v>
      </c>
      <c r="Y97" s="173">
        <v>4</v>
      </c>
      <c r="Z97" s="173">
        <v>0</v>
      </c>
      <c r="AA97" s="291">
        <v>5</v>
      </c>
      <c r="AB97" s="172">
        <v>0</v>
      </c>
      <c r="AC97" s="173">
        <v>0</v>
      </c>
      <c r="AD97" s="173">
        <v>0</v>
      </c>
      <c r="AE97" s="173">
        <v>4</v>
      </c>
      <c r="AF97" s="173">
        <v>0</v>
      </c>
      <c r="AG97" s="291">
        <v>4</v>
      </c>
    </row>
    <row r="98" spans="1:33" ht="13.5">
      <c r="A98" s="489"/>
      <c r="B98" s="492"/>
      <c r="C98" s="490" t="s">
        <v>298</v>
      </c>
      <c r="D98" s="169">
        <v>0</v>
      </c>
      <c r="E98" s="168">
        <v>0</v>
      </c>
      <c r="F98" s="168">
        <v>0</v>
      </c>
      <c r="G98" s="168">
        <v>3</v>
      </c>
      <c r="H98" s="168">
        <v>1</v>
      </c>
      <c r="I98" s="174">
        <v>4</v>
      </c>
      <c r="J98" s="169">
        <v>0</v>
      </c>
      <c r="K98" s="168">
        <v>0</v>
      </c>
      <c r="L98" s="168">
        <v>0</v>
      </c>
      <c r="M98" s="168">
        <v>1</v>
      </c>
      <c r="N98" s="168">
        <v>1</v>
      </c>
      <c r="O98" s="174">
        <v>2</v>
      </c>
      <c r="P98" s="169">
        <v>0</v>
      </c>
      <c r="Q98" s="168">
        <v>0</v>
      </c>
      <c r="R98" s="168">
        <v>0</v>
      </c>
      <c r="S98" s="168">
        <v>3</v>
      </c>
      <c r="T98" s="168">
        <v>2</v>
      </c>
      <c r="U98" s="174">
        <v>5</v>
      </c>
      <c r="V98" s="169">
        <v>0</v>
      </c>
      <c r="W98" s="168">
        <v>0</v>
      </c>
      <c r="X98" s="168">
        <v>0</v>
      </c>
      <c r="Y98" s="168">
        <v>3</v>
      </c>
      <c r="Z98" s="168">
        <v>0</v>
      </c>
      <c r="AA98" s="174">
        <v>3</v>
      </c>
      <c r="AB98" s="169">
        <v>0</v>
      </c>
      <c r="AC98" s="168">
        <v>0</v>
      </c>
      <c r="AD98" s="168">
        <v>0</v>
      </c>
      <c r="AE98" s="168">
        <v>3</v>
      </c>
      <c r="AF98" s="168">
        <v>0</v>
      </c>
      <c r="AG98" s="174">
        <v>3</v>
      </c>
    </row>
    <row r="99" spans="1:33" ht="13.5">
      <c r="A99" s="489"/>
      <c r="B99" s="496"/>
      <c r="C99" s="497" t="s">
        <v>36</v>
      </c>
      <c r="D99" s="170">
        <v>0</v>
      </c>
      <c r="E99" s="171">
        <v>0</v>
      </c>
      <c r="F99" s="171">
        <v>1</v>
      </c>
      <c r="G99" s="171">
        <v>7</v>
      </c>
      <c r="H99" s="171">
        <v>1</v>
      </c>
      <c r="I99" s="175">
        <v>9</v>
      </c>
      <c r="J99" s="170">
        <v>0</v>
      </c>
      <c r="K99" s="171">
        <v>0</v>
      </c>
      <c r="L99" s="171">
        <v>0</v>
      </c>
      <c r="M99" s="171">
        <v>2</v>
      </c>
      <c r="N99" s="171">
        <v>1</v>
      </c>
      <c r="O99" s="175">
        <v>3</v>
      </c>
      <c r="P99" s="170">
        <v>0</v>
      </c>
      <c r="Q99" s="171">
        <v>0</v>
      </c>
      <c r="R99" s="171">
        <v>0</v>
      </c>
      <c r="S99" s="171">
        <v>5</v>
      </c>
      <c r="T99" s="171">
        <v>2</v>
      </c>
      <c r="U99" s="175">
        <v>7</v>
      </c>
      <c r="V99" s="170">
        <v>0</v>
      </c>
      <c r="W99" s="171">
        <v>0</v>
      </c>
      <c r="X99" s="171">
        <v>1</v>
      </c>
      <c r="Y99" s="171">
        <v>7</v>
      </c>
      <c r="Z99" s="171">
        <v>0</v>
      </c>
      <c r="AA99" s="175">
        <v>8</v>
      </c>
      <c r="AB99" s="170">
        <v>0</v>
      </c>
      <c r="AC99" s="171">
        <v>0</v>
      </c>
      <c r="AD99" s="171">
        <v>0</v>
      </c>
      <c r="AE99" s="171">
        <v>7</v>
      </c>
      <c r="AF99" s="171">
        <v>0</v>
      </c>
      <c r="AG99" s="175">
        <v>7</v>
      </c>
    </row>
    <row r="100" spans="1:33" ht="13.5">
      <c r="A100" s="493"/>
      <c r="B100" s="497" t="s">
        <v>36</v>
      </c>
      <c r="C100" s="497"/>
      <c r="D100" s="170">
        <v>123</v>
      </c>
      <c r="E100" s="171">
        <v>217</v>
      </c>
      <c r="F100" s="171">
        <v>303</v>
      </c>
      <c r="G100" s="171">
        <v>294</v>
      </c>
      <c r="H100" s="171">
        <v>165</v>
      </c>
      <c r="I100" s="175">
        <v>1102</v>
      </c>
      <c r="J100" s="170">
        <v>107</v>
      </c>
      <c r="K100" s="171">
        <v>326</v>
      </c>
      <c r="L100" s="171">
        <v>312</v>
      </c>
      <c r="M100" s="171">
        <v>306</v>
      </c>
      <c r="N100" s="171">
        <v>147</v>
      </c>
      <c r="O100" s="175">
        <v>1198</v>
      </c>
      <c r="P100" s="170">
        <v>108</v>
      </c>
      <c r="Q100" s="171">
        <v>243</v>
      </c>
      <c r="R100" s="171">
        <v>242</v>
      </c>
      <c r="S100" s="171">
        <v>300</v>
      </c>
      <c r="T100" s="171">
        <v>127</v>
      </c>
      <c r="U100" s="175">
        <v>1020</v>
      </c>
      <c r="V100" s="170">
        <v>112</v>
      </c>
      <c r="W100" s="171">
        <v>278</v>
      </c>
      <c r="X100" s="171">
        <v>291</v>
      </c>
      <c r="Y100" s="171">
        <v>488</v>
      </c>
      <c r="Z100" s="171">
        <v>135</v>
      </c>
      <c r="AA100" s="175">
        <v>1304</v>
      </c>
      <c r="AB100" s="170">
        <v>120</v>
      </c>
      <c r="AC100" s="171">
        <v>241</v>
      </c>
      <c r="AD100" s="171">
        <v>243</v>
      </c>
      <c r="AE100" s="171">
        <v>385</v>
      </c>
      <c r="AF100" s="171">
        <v>147</v>
      </c>
      <c r="AG100" s="175">
        <v>1136</v>
      </c>
    </row>
    <row r="101" spans="1:33" ht="13.5">
      <c r="A101" s="489" t="s">
        <v>18</v>
      </c>
      <c r="B101" s="492" t="s">
        <v>97</v>
      </c>
      <c r="C101" s="490" t="s">
        <v>98</v>
      </c>
      <c r="D101" s="169">
        <v>0</v>
      </c>
      <c r="E101" s="168">
        <v>1</v>
      </c>
      <c r="F101" s="168">
        <v>14</v>
      </c>
      <c r="G101" s="168">
        <v>226</v>
      </c>
      <c r="H101" s="168">
        <v>133</v>
      </c>
      <c r="I101" s="174">
        <v>374</v>
      </c>
      <c r="J101" s="169">
        <v>0</v>
      </c>
      <c r="K101" s="168">
        <v>1</v>
      </c>
      <c r="L101" s="168">
        <v>11</v>
      </c>
      <c r="M101" s="168">
        <v>233</v>
      </c>
      <c r="N101" s="168">
        <v>162</v>
      </c>
      <c r="O101" s="174">
        <v>407</v>
      </c>
      <c r="P101" s="169">
        <v>0</v>
      </c>
      <c r="Q101" s="168">
        <v>0</v>
      </c>
      <c r="R101" s="168">
        <v>6</v>
      </c>
      <c r="S101" s="168">
        <v>212</v>
      </c>
      <c r="T101" s="168">
        <v>136</v>
      </c>
      <c r="U101" s="174">
        <v>354</v>
      </c>
      <c r="V101" s="169">
        <v>1</v>
      </c>
      <c r="W101" s="168">
        <v>4</v>
      </c>
      <c r="X101" s="168">
        <v>11</v>
      </c>
      <c r="Y101" s="168">
        <v>266</v>
      </c>
      <c r="Z101" s="168">
        <v>112</v>
      </c>
      <c r="AA101" s="174">
        <v>394</v>
      </c>
      <c r="AB101" s="169">
        <v>0</v>
      </c>
      <c r="AC101" s="168">
        <v>1</v>
      </c>
      <c r="AD101" s="168">
        <v>6</v>
      </c>
      <c r="AE101" s="168">
        <v>210</v>
      </c>
      <c r="AF101" s="168">
        <v>113</v>
      </c>
      <c r="AG101" s="174">
        <v>330</v>
      </c>
    </row>
    <row r="102" spans="1:33" ht="13.5">
      <c r="A102" s="489"/>
      <c r="B102" s="492"/>
      <c r="C102" s="490" t="s">
        <v>99</v>
      </c>
      <c r="D102" s="169">
        <v>156</v>
      </c>
      <c r="E102" s="168">
        <v>108</v>
      </c>
      <c r="F102" s="168">
        <v>57</v>
      </c>
      <c r="G102" s="168">
        <v>11</v>
      </c>
      <c r="H102" s="168">
        <v>14</v>
      </c>
      <c r="I102" s="174">
        <v>346</v>
      </c>
      <c r="J102" s="169">
        <v>154</v>
      </c>
      <c r="K102" s="168">
        <v>146</v>
      </c>
      <c r="L102" s="168">
        <v>60</v>
      </c>
      <c r="M102" s="168">
        <v>10</v>
      </c>
      <c r="N102" s="168">
        <v>10</v>
      </c>
      <c r="O102" s="174">
        <v>380</v>
      </c>
      <c r="P102" s="169">
        <v>145</v>
      </c>
      <c r="Q102" s="168">
        <v>173</v>
      </c>
      <c r="R102" s="168">
        <v>32</v>
      </c>
      <c r="S102" s="168">
        <v>17</v>
      </c>
      <c r="T102" s="168">
        <v>13</v>
      </c>
      <c r="U102" s="174">
        <v>380</v>
      </c>
      <c r="V102" s="169">
        <v>119</v>
      </c>
      <c r="W102" s="168">
        <v>158</v>
      </c>
      <c r="X102" s="168">
        <v>55</v>
      </c>
      <c r="Y102" s="168">
        <v>22</v>
      </c>
      <c r="Z102" s="168">
        <v>16</v>
      </c>
      <c r="AA102" s="174">
        <v>370</v>
      </c>
      <c r="AB102" s="169">
        <v>136</v>
      </c>
      <c r="AC102" s="168">
        <v>157</v>
      </c>
      <c r="AD102" s="168">
        <v>42</v>
      </c>
      <c r="AE102" s="168">
        <v>21</v>
      </c>
      <c r="AF102" s="168">
        <v>13</v>
      </c>
      <c r="AG102" s="174">
        <v>369</v>
      </c>
    </row>
    <row r="103" spans="1:33" ht="13.5">
      <c r="A103" s="489"/>
      <c r="B103" s="492"/>
      <c r="C103" s="490" t="s">
        <v>100</v>
      </c>
      <c r="D103" s="169">
        <v>90</v>
      </c>
      <c r="E103" s="168">
        <v>148</v>
      </c>
      <c r="F103" s="168">
        <v>151</v>
      </c>
      <c r="G103" s="168">
        <v>23</v>
      </c>
      <c r="H103" s="168">
        <v>23</v>
      </c>
      <c r="I103" s="174">
        <v>435</v>
      </c>
      <c r="J103" s="169">
        <v>81</v>
      </c>
      <c r="K103" s="168">
        <v>159</v>
      </c>
      <c r="L103" s="168">
        <v>117</v>
      </c>
      <c r="M103" s="168">
        <v>25</v>
      </c>
      <c r="N103" s="168">
        <v>24</v>
      </c>
      <c r="O103" s="174">
        <v>406</v>
      </c>
      <c r="P103" s="169">
        <v>82</v>
      </c>
      <c r="Q103" s="168">
        <v>181</v>
      </c>
      <c r="R103" s="168">
        <v>90</v>
      </c>
      <c r="S103" s="168">
        <v>24</v>
      </c>
      <c r="T103" s="168">
        <v>21</v>
      </c>
      <c r="U103" s="174">
        <v>398</v>
      </c>
      <c r="V103" s="169">
        <v>83</v>
      </c>
      <c r="W103" s="168">
        <v>190</v>
      </c>
      <c r="X103" s="168">
        <v>156</v>
      </c>
      <c r="Y103" s="168">
        <v>58</v>
      </c>
      <c r="Z103" s="168">
        <v>20</v>
      </c>
      <c r="AA103" s="174">
        <v>507</v>
      </c>
      <c r="AB103" s="169">
        <v>95</v>
      </c>
      <c r="AC103" s="168">
        <v>179</v>
      </c>
      <c r="AD103" s="168">
        <v>127</v>
      </c>
      <c r="AE103" s="168">
        <v>50</v>
      </c>
      <c r="AF103" s="168">
        <v>28</v>
      </c>
      <c r="AG103" s="174">
        <v>479</v>
      </c>
    </row>
    <row r="104" spans="1:33" ht="13.5">
      <c r="A104" s="489"/>
      <c r="B104" s="492"/>
      <c r="C104" s="490" t="s">
        <v>299</v>
      </c>
      <c r="D104" s="169">
        <v>0</v>
      </c>
      <c r="E104" s="168">
        <v>0</v>
      </c>
      <c r="F104" s="168">
        <v>0</v>
      </c>
      <c r="G104" s="168">
        <v>0</v>
      </c>
      <c r="H104" s="168">
        <v>0</v>
      </c>
      <c r="I104" s="174">
        <v>0</v>
      </c>
      <c r="J104" s="169">
        <v>0</v>
      </c>
      <c r="K104" s="168">
        <v>0</v>
      </c>
      <c r="L104" s="168">
        <v>0</v>
      </c>
      <c r="M104" s="168">
        <v>0</v>
      </c>
      <c r="N104" s="168">
        <v>2</v>
      </c>
      <c r="O104" s="174">
        <v>2</v>
      </c>
      <c r="P104" s="169">
        <v>0</v>
      </c>
      <c r="Q104" s="168">
        <v>0</v>
      </c>
      <c r="R104" s="168">
        <v>0</v>
      </c>
      <c r="S104" s="168">
        <v>0</v>
      </c>
      <c r="T104" s="168">
        <v>0</v>
      </c>
      <c r="U104" s="174">
        <v>0</v>
      </c>
      <c r="V104" s="169">
        <v>2</v>
      </c>
      <c r="W104" s="168">
        <v>0</v>
      </c>
      <c r="X104" s="168">
        <v>0</v>
      </c>
      <c r="Y104" s="168">
        <v>0</v>
      </c>
      <c r="Z104" s="168">
        <v>0</v>
      </c>
      <c r="AA104" s="174">
        <v>2</v>
      </c>
      <c r="AB104" s="169">
        <v>0</v>
      </c>
      <c r="AC104" s="168">
        <v>1</v>
      </c>
      <c r="AD104" s="168">
        <v>0</v>
      </c>
      <c r="AE104" s="168">
        <v>0</v>
      </c>
      <c r="AF104" s="168">
        <v>0</v>
      </c>
      <c r="AG104" s="174">
        <v>1</v>
      </c>
    </row>
    <row r="105" spans="1:33" ht="13.5">
      <c r="A105" s="489"/>
      <c r="B105" s="492"/>
      <c r="C105" s="490" t="s">
        <v>36</v>
      </c>
      <c r="D105" s="169">
        <v>246</v>
      </c>
      <c r="E105" s="168">
        <v>257</v>
      </c>
      <c r="F105" s="168">
        <v>222</v>
      </c>
      <c r="G105" s="168">
        <v>260</v>
      </c>
      <c r="H105" s="168">
        <v>170</v>
      </c>
      <c r="I105" s="174">
        <v>1155</v>
      </c>
      <c r="J105" s="169">
        <v>235</v>
      </c>
      <c r="K105" s="168">
        <v>306</v>
      </c>
      <c r="L105" s="168">
        <v>188</v>
      </c>
      <c r="M105" s="168">
        <v>268</v>
      </c>
      <c r="N105" s="168">
        <v>198</v>
      </c>
      <c r="O105" s="174">
        <v>1195</v>
      </c>
      <c r="P105" s="169">
        <v>227</v>
      </c>
      <c r="Q105" s="168">
        <v>354</v>
      </c>
      <c r="R105" s="168">
        <v>128</v>
      </c>
      <c r="S105" s="168">
        <v>253</v>
      </c>
      <c r="T105" s="168">
        <v>170</v>
      </c>
      <c r="U105" s="174">
        <v>1132</v>
      </c>
      <c r="V105" s="169">
        <v>205</v>
      </c>
      <c r="W105" s="168">
        <v>352</v>
      </c>
      <c r="X105" s="168">
        <v>222</v>
      </c>
      <c r="Y105" s="168">
        <v>346</v>
      </c>
      <c r="Z105" s="168">
        <v>148</v>
      </c>
      <c r="AA105" s="174">
        <v>1273</v>
      </c>
      <c r="AB105" s="169">
        <v>231</v>
      </c>
      <c r="AC105" s="168">
        <v>338</v>
      </c>
      <c r="AD105" s="168">
        <v>175</v>
      </c>
      <c r="AE105" s="168">
        <v>281</v>
      </c>
      <c r="AF105" s="168">
        <v>154</v>
      </c>
      <c r="AG105" s="174">
        <v>1179</v>
      </c>
    </row>
    <row r="106" spans="1:33" ht="13.5">
      <c r="A106" s="489"/>
      <c r="B106" s="494" t="s">
        <v>101</v>
      </c>
      <c r="C106" s="495" t="s">
        <v>102</v>
      </c>
      <c r="D106" s="172">
        <v>0</v>
      </c>
      <c r="E106" s="173">
        <v>0</v>
      </c>
      <c r="F106" s="173">
        <v>0</v>
      </c>
      <c r="G106" s="173">
        <v>0</v>
      </c>
      <c r="H106" s="173">
        <v>0</v>
      </c>
      <c r="I106" s="291">
        <v>0</v>
      </c>
      <c r="J106" s="172">
        <v>0</v>
      </c>
      <c r="K106" s="173">
        <v>0</v>
      </c>
      <c r="L106" s="173">
        <v>0</v>
      </c>
      <c r="M106" s="173">
        <v>0</v>
      </c>
      <c r="N106" s="173">
        <v>0</v>
      </c>
      <c r="O106" s="291">
        <v>0</v>
      </c>
      <c r="P106" s="172">
        <v>2</v>
      </c>
      <c r="Q106" s="173">
        <v>2</v>
      </c>
      <c r="R106" s="173">
        <v>0</v>
      </c>
      <c r="S106" s="173">
        <v>0</v>
      </c>
      <c r="T106" s="173">
        <v>1</v>
      </c>
      <c r="U106" s="291">
        <v>5</v>
      </c>
      <c r="V106" s="172">
        <v>1</v>
      </c>
      <c r="W106" s="173">
        <v>0</v>
      </c>
      <c r="X106" s="173">
        <v>0</v>
      </c>
      <c r="Y106" s="173">
        <v>1</v>
      </c>
      <c r="Z106" s="173">
        <v>0</v>
      </c>
      <c r="AA106" s="291">
        <v>2</v>
      </c>
      <c r="AB106" s="172">
        <v>1</v>
      </c>
      <c r="AC106" s="173">
        <v>0</v>
      </c>
      <c r="AD106" s="173">
        <v>0</v>
      </c>
      <c r="AE106" s="173">
        <v>1</v>
      </c>
      <c r="AF106" s="173">
        <v>0</v>
      </c>
      <c r="AG106" s="291">
        <v>2</v>
      </c>
    </row>
    <row r="107" spans="1:33" ht="13.5">
      <c r="A107" s="489"/>
      <c r="B107" s="492"/>
      <c r="C107" s="490" t="s">
        <v>103</v>
      </c>
      <c r="D107" s="169">
        <v>0</v>
      </c>
      <c r="E107" s="168">
        <v>1</v>
      </c>
      <c r="F107" s="168">
        <v>3</v>
      </c>
      <c r="G107" s="168">
        <v>29</v>
      </c>
      <c r="H107" s="168">
        <v>10</v>
      </c>
      <c r="I107" s="174">
        <v>43</v>
      </c>
      <c r="J107" s="169">
        <v>0</v>
      </c>
      <c r="K107" s="168">
        <v>0</v>
      </c>
      <c r="L107" s="168">
        <v>4</v>
      </c>
      <c r="M107" s="168">
        <v>20</v>
      </c>
      <c r="N107" s="168">
        <v>4</v>
      </c>
      <c r="O107" s="174">
        <v>28</v>
      </c>
      <c r="P107" s="169">
        <v>0</v>
      </c>
      <c r="Q107" s="168">
        <v>0</v>
      </c>
      <c r="R107" s="168">
        <v>2</v>
      </c>
      <c r="S107" s="168">
        <v>15</v>
      </c>
      <c r="T107" s="168">
        <v>1</v>
      </c>
      <c r="U107" s="174">
        <v>18</v>
      </c>
      <c r="V107" s="169">
        <v>0</v>
      </c>
      <c r="W107" s="168">
        <v>0</v>
      </c>
      <c r="X107" s="168">
        <v>2</v>
      </c>
      <c r="Y107" s="168">
        <v>11</v>
      </c>
      <c r="Z107" s="168">
        <v>4</v>
      </c>
      <c r="AA107" s="174">
        <v>17</v>
      </c>
      <c r="AB107" s="169">
        <v>0</v>
      </c>
      <c r="AC107" s="168">
        <v>0</v>
      </c>
      <c r="AD107" s="168">
        <v>1</v>
      </c>
      <c r="AE107" s="168">
        <v>16</v>
      </c>
      <c r="AF107" s="168">
        <v>6</v>
      </c>
      <c r="AG107" s="174">
        <v>23</v>
      </c>
    </row>
    <row r="108" spans="1:33" ht="13.5">
      <c r="A108" s="489"/>
      <c r="B108" s="492"/>
      <c r="C108" s="490" t="s">
        <v>104</v>
      </c>
      <c r="D108" s="169">
        <v>0</v>
      </c>
      <c r="E108" s="168">
        <v>0</v>
      </c>
      <c r="F108" s="168">
        <v>0</v>
      </c>
      <c r="G108" s="168">
        <v>0</v>
      </c>
      <c r="H108" s="168">
        <v>0</v>
      </c>
      <c r="I108" s="174">
        <v>0</v>
      </c>
      <c r="J108" s="169">
        <v>0</v>
      </c>
      <c r="K108" s="168">
        <v>0</v>
      </c>
      <c r="L108" s="168">
        <v>0</v>
      </c>
      <c r="M108" s="168">
        <v>0</v>
      </c>
      <c r="N108" s="168">
        <v>0</v>
      </c>
      <c r="O108" s="174">
        <v>0</v>
      </c>
      <c r="P108" s="169">
        <v>0</v>
      </c>
      <c r="Q108" s="168">
        <v>0</v>
      </c>
      <c r="R108" s="168">
        <v>0</v>
      </c>
      <c r="S108" s="168">
        <v>0</v>
      </c>
      <c r="T108" s="168">
        <v>1</v>
      </c>
      <c r="U108" s="174">
        <v>1</v>
      </c>
      <c r="V108" s="169">
        <v>0</v>
      </c>
      <c r="W108" s="168">
        <v>0</v>
      </c>
      <c r="X108" s="168">
        <v>0</v>
      </c>
      <c r="Y108" s="168">
        <v>0</v>
      </c>
      <c r="Z108" s="168">
        <v>0</v>
      </c>
      <c r="AA108" s="174">
        <v>0</v>
      </c>
      <c r="AB108" s="169">
        <v>0</v>
      </c>
      <c r="AC108" s="168">
        <v>0</v>
      </c>
      <c r="AD108" s="168">
        <v>0</v>
      </c>
      <c r="AE108" s="168">
        <v>0</v>
      </c>
      <c r="AF108" s="168">
        <v>0</v>
      </c>
      <c r="AG108" s="174">
        <v>0</v>
      </c>
    </row>
    <row r="109" spans="1:33" ht="13.5" customHeight="1">
      <c r="A109" s="489"/>
      <c r="B109" s="492"/>
      <c r="C109" s="490" t="s">
        <v>106</v>
      </c>
      <c r="D109" s="169">
        <v>2</v>
      </c>
      <c r="E109" s="168">
        <v>4</v>
      </c>
      <c r="F109" s="168">
        <v>4</v>
      </c>
      <c r="G109" s="168">
        <v>15</v>
      </c>
      <c r="H109" s="168">
        <v>1</v>
      </c>
      <c r="I109" s="174">
        <v>26</v>
      </c>
      <c r="J109" s="169">
        <v>4</v>
      </c>
      <c r="K109" s="168">
        <v>8</v>
      </c>
      <c r="L109" s="168">
        <v>10</v>
      </c>
      <c r="M109" s="168">
        <v>7</v>
      </c>
      <c r="N109" s="168">
        <v>3</v>
      </c>
      <c r="O109" s="174">
        <v>32</v>
      </c>
      <c r="P109" s="169">
        <v>1</v>
      </c>
      <c r="Q109" s="168">
        <v>11</v>
      </c>
      <c r="R109" s="168">
        <v>5</v>
      </c>
      <c r="S109" s="168">
        <v>7</v>
      </c>
      <c r="T109" s="168">
        <v>3</v>
      </c>
      <c r="U109" s="174">
        <v>27</v>
      </c>
      <c r="V109" s="169">
        <v>2</v>
      </c>
      <c r="W109" s="168">
        <v>7</v>
      </c>
      <c r="X109" s="168">
        <v>2</v>
      </c>
      <c r="Y109" s="168">
        <v>12</v>
      </c>
      <c r="Z109" s="168">
        <v>1</v>
      </c>
      <c r="AA109" s="174">
        <v>24</v>
      </c>
      <c r="AB109" s="169">
        <v>2</v>
      </c>
      <c r="AC109" s="168">
        <v>12</v>
      </c>
      <c r="AD109" s="168">
        <v>1</v>
      </c>
      <c r="AE109" s="168">
        <v>7</v>
      </c>
      <c r="AF109" s="168">
        <v>0</v>
      </c>
      <c r="AG109" s="174">
        <v>22</v>
      </c>
    </row>
    <row r="110" spans="1:33" ht="26.25" customHeight="1">
      <c r="A110" s="489"/>
      <c r="B110" s="492"/>
      <c r="C110" s="490" t="s">
        <v>107</v>
      </c>
      <c r="D110" s="169">
        <v>0</v>
      </c>
      <c r="E110" s="168">
        <v>0</v>
      </c>
      <c r="F110" s="168">
        <v>0</v>
      </c>
      <c r="G110" s="168">
        <v>0</v>
      </c>
      <c r="H110" s="168">
        <v>0</v>
      </c>
      <c r="I110" s="174">
        <v>0</v>
      </c>
      <c r="J110" s="169">
        <v>0</v>
      </c>
      <c r="K110" s="168">
        <v>0</v>
      </c>
      <c r="L110" s="168">
        <v>0</v>
      </c>
      <c r="M110" s="168">
        <v>1</v>
      </c>
      <c r="N110" s="168">
        <v>0</v>
      </c>
      <c r="O110" s="174">
        <v>1</v>
      </c>
      <c r="P110" s="169">
        <v>0</v>
      </c>
      <c r="Q110" s="168">
        <v>0</v>
      </c>
      <c r="R110" s="168">
        <v>0</v>
      </c>
      <c r="S110" s="168">
        <v>0</v>
      </c>
      <c r="T110" s="168">
        <v>1</v>
      </c>
      <c r="U110" s="174">
        <v>1</v>
      </c>
      <c r="V110" s="169">
        <v>0</v>
      </c>
      <c r="W110" s="168">
        <v>0</v>
      </c>
      <c r="X110" s="168">
        <v>0</v>
      </c>
      <c r="Y110" s="168">
        <v>0</v>
      </c>
      <c r="Z110" s="168">
        <v>0</v>
      </c>
      <c r="AA110" s="174">
        <v>0</v>
      </c>
      <c r="AB110" s="169">
        <v>0</v>
      </c>
      <c r="AC110" s="168">
        <v>0</v>
      </c>
      <c r="AD110" s="168">
        <v>0</v>
      </c>
      <c r="AE110" s="168">
        <v>0</v>
      </c>
      <c r="AF110" s="168">
        <v>0</v>
      </c>
      <c r="AG110" s="174">
        <v>0</v>
      </c>
    </row>
    <row r="111" spans="1:33" ht="13.5">
      <c r="A111" s="489"/>
      <c r="B111" s="492"/>
      <c r="C111" s="490" t="s">
        <v>300</v>
      </c>
      <c r="D111" s="169">
        <v>0</v>
      </c>
      <c r="E111" s="168">
        <v>0</v>
      </c>
      <c r="F111" s="168">
        <v>1</v>
      </c>
      <c r="G111" s="168">
        <v>0</v>
      </c>
      <c r="H111" s="168">
        <v>0</v>
      </c>
      <c r="I111" s="174">
        <v>1</v>
      </c>
      <c r="J111" s="169">
        <v>0</v>
      </c>
      <c r="K111" s="168">
        <v>0</v>
      </c>
      <c r="L111" s="168">
        <v>0</v>
      </c>
      <c r="M111" s="168">
        <v>0</v>
      </c>
      <c r="N111" s="168">
        <v>0</v>
      </c>
      <c r="O111" s="174">
        <v>0</v>
      </c>
      <c r="P111" s="169">
        <v>0</v>
      </c>
      <c r="Q111" s="168">
        <v>0</v>
      </c>
      <c r="R111" s="168">
        <v>0</v>
      </c>
      <c r="S111" s="168">
        <v>0</v>
      </c>
      <c r="T111" s="168">
        <v>0</v>
      </c>
      <c r="U111" s="174">
        <v>0</v>
      </c>
      <c r="V111" s="169">
        <v>0</v>
      </c>
      <c r="W111" s="168">
        <v>0</v>
      </c>
      <c r="X111" s="168">
        <v>0</v>
      </c>
      <c r="Y111" s="168">
        <v>0</v>
      </c>
      <c r="Z111" s="168">
        <v>0</v>
      </c>
      <c r="AA111" s="174">
        <v>0</v>
      </c>
      <c r="AB111" s="169">
        <v>0</v>
      </c>
      <c r="AC111" s="168">
        <v>0</v>
      </c>
      <c r="AD111" s="168">
        <v>0</v>
      </c>
      <c r="AE111" s="168">
        <v>0</v>
      </c>
      <c r="AF111" s="168">
        <v>0</v>
      </c>
      <c r="AG111" s="174">
        <v>0</v>
      </c>
    </row>
    <row r="112" spans="1:33" ht="13.5">
      <c r="A112" s="489"/>
      <c r="B112" s="496"/>
      <c r="C112" s="497" t="s">
        <v>36</v>
      </c>
      <c r="D112" s="170">
        <v>2</v>
      </c>
      <c r="E112" s="171">
        <v>5</v>
      </c>
      <c r="F112" s="171">
        <v>8</v>
      </c>
      <c r="G112" s="171">
        <v>44</v>
      </c>
      <c r="H112" s="171">
        <v>11</v>
      </c>
      <c r="I112" s="175">
        <v>70</v>
      </c>
      <c r="J112" s="170">
        <v>4</v>
      </c>
      <c r="K112" s="171">
        <v>8</v>
      </c>
      <c r="L112" s="171">
        <v>14</v>
      </c>
      <c r="M112" s="171">
        <v>28</v>
      </c>
      <c r="N112" s="171">
        <v>7</v>
      </c>
      <c r="O112" s="175">
        <v>61</v>
      </c>
      <c r="P112" s="170">
        <v>3</v>
      </c>
      <c r="Q112" s="171">
        <v>13</v>
      </c>
      <c r="R112" s="171">
        <v>7</v>
      </c>
      <c r="S112" s="171">
        <v>22</v>
      </c>
      <c r="T112" s="171">
        <v>7</v>
      </c>
      <c r="U112" s="175">
        <v>52</v>
      </c>
      <c r="V112" s="170">
        <v>3</v>
      </c>
      <c r="W112" s="171">
        <v>7</v>
      </c>
      <c r="X112" s="171">
        <v>4</v>
      </c>
      <c r="Y112" s="171">
        <v>24</v>
      </c>
      <c r="Z112" s="171">
        <v>5</v>
      </c>
      <c r="AA112" s="175">
        <v>43</v>
      </c>
      <c r="AB112" s="170">
        <v>3</v>
      </c>
      <c r="AC112" s="171">
        <v>12</v>
      </c>
      <c r="AD112" s="171">
        <v>2</v>
      </c>
      <c r="AE112" s="171">
        <v>24</v>
      </c>
      <c r="AF112" s="171">
        <v>6</v>
      </c>
      <c r="AG112" s="175">
        <v>47</v>
      </c>
    </row>
    <row r="113" spans="1:33" ht="13.5">
      <c r="A113" s="489"/>
      <c r="B113" s="492" t="s">
        <v>108</v>
      </c>
      <c r="C113" s="490" t="s">
        <v>109</v>
      </c>
      <c r="D113" s="169">
        <v>0</v>
      </c>
      <c r="E113" s="168">
        <v>2</v>
      </c>
      <c r="F113" s="168">
        <v>7</v>
      </c>
      <c r="G113" s="168">
        <v>86</v>
      </c>
      <c r="H113" s="168">
        <v>15</v>
      </c>
      <c r="I113" s="174">
        <v>110</v>
      </c>
      <c r="J113" s="169">
        <v>0</v>
      </c>
      <c r="K113" s="168">
        <v>4</v>
      </c>
      <c r="L113" s="168">
        <v>2</v>
      </c>
      <c r="M113" s="168">
        <v>56</v>
      </c>
      <c r="N113" s="168">
        <v>13</v>
      </c>
      <c r="O113" s="174">
        <v>75</v>
      </c>
      <c r="P113" s="169">
        <v>0</v>
      </c>
      <c r="Q113" s="168">
        <v>2</v>
      </c>
      <c r="R113" s="168">
        <v>1</v>
      </c>
      <c r="S113" s="168">
        <v>51</v>
      </c>
      <c r="T113" s="168">
        <v>15</v>
      </c>
      <c r="U113" s="174">
        <v>69</v>
      </c>
      <c r="V113" s="169">
        <v>0</v>
      </c>
      <c r="W113" s="168">
        <v>0</v>
      </c>
      <c r="X113" s="168">
        <v>2</v>
      </c>
      <c r="Y113" s="168">
        <v>48</v>
      </c>
      <c r="Z113" s="168">
        <v>24</v>
      </c>
      <c r="AA113" s="174">
        <v>74</v>
      </c>
      <c r="AB113" s="169">
        <v>0</v>
      </c>
      <c r="AC113" s="168">
        <v>1</v>
      </c>
      <c r="AD113" s="168">
        <v>2</v>
      </c>
      <c r="AE113" s="168">
        <v>26</v>
      </c>
      <c r="AF113" s="168">
        <v>12</v>
      </c>
      <c r="AG113" s="174">
        <v>41</v>
      </c>
    </row>
    <row r="114" spans="1:33" ht="13.5">
      <c r="A114" s="489"/>
      <c r="B114" s="492"/>
      <c r="C114" s="490" t="s">
        <v>110</v>
      </c>
      <c r="D114" s="169">
        <v>2</v>
      </c>
      <c r="E114" s="168">
        <v>19</v>
      </c>
      <c r="F114" s="168">
        <v>28</v>
      </c>
      <c r="G114" s="168">
        <v>76</v>
      </c>
      <c r="H114" s="168">
        <v>16</v>
      </c>
      <c r="I114" s="174">
        <v>141</v>
      </c>
      <c r="J114" s="169">
        <v>2</v>
      </c>
      <c r="K114" s="168">
        <v>11</v>
      </c>
      <c r="L114" s="168">
        <v>36</v>
      </c>
      <c r="M114" s="168">
        <v>85</v>
      </c>
      <c r="N114" s="168">
        <v>24</v>
      </c>
      <c r="O114" s="174">
        <v>158</v>
      </c>
      <c r="P114" s="169">
        <v>3</v>
      </c>
      <c r="Q114" s="168">
        <v>11</v>
      </c>
      <c r="R114" s="168">
        <v>18</v>
      </c>
      <c r="S114" s="168">
        <v>56</v>
      </c>
      <c r="T114" s="168">
        <v>27</v>
      </c>
      <c r="U114" s="174">
        <v>115</v>
      </c>
      <c r="V114" s="169">
        <v>4</v>
      </c>
      <c r="W114" s="168">
        <v>11</v>
      </c>
      <c r="X114" s="168">
        <v>21</v>
      </c>
      <c r="Y114" s="168">
        <v>58</v>
      </c>
      <c r="Z114" s="168">
        <v>19</v>
      </c>
      <c r="AA114" s="174">
        <v>113</v>
      </c>
      <c r="AB114" s="169">
        <v>4</v>
      </c>
      <c r="AC114" s="168">
        <v>9</v>
      </c>
      <c r="AD114" s="168">
        <v>17</v>
      </c>
      <c r="AE114" s="168">
        <v>73</v>
      </c>
      <c r="AF114" s="168">
        <v>21</v>
      </c>
      <c r="AG114" s="174">
        <v>124</v>
      </c>
    </row>
    <row r="115" spans="1:33" ht="13.5">
      <c r="A115" s="489"/>
      <c r="B115" s="492"/>
      <c r="C115" s="490" t="s">
        <v>111</v>
      </c>
      <c r="D115" s="169">
        <v>3</v>
      </c>
      <c r="E115" s="168">
        <v>1</v>
      </c>
      <c r="F115" s="168">
        <v>4</v>
      </c>
      <c r="G115" s="168">
        <v>7</v>
      </c>
      <c r="H115" s="168">
        <v>0</v>
      </c>
      <c r="I115" s="174">
        <v>15</v>
      </c>
      <c r="J115" s="169">
        <v>2</v>
      </c>
      <c r="K115" s="168">
        <v>4</v>
      </c>
      <c r="L115" s="168">
        <v>9</v>
      </c>
      <c r="M115" s="168">
        <v>6</v>
      </c>
      <c r="N115" s="168">
        <v>2</v>
      </c>
      <c r="O115" s="174">
        <v>23</v>
      </c>
      <c r="P115" s="169">
        <v>1</v>
      </c>
      <c r="Q115" s="168">
        <v>5</v>
      </c>
      <c r="R115" s="168">
        <v>4</v>
      </c>
      <c r="S115" s="168">
        <v>4</v>
      </c>
      <c r="T115" s="168">
        <v>1</v>
      </c>
      <c r="U115" s="174">
        <v>15</v>
      </c>
      <c r="V115" s="169">
        <v>2</v>
      </c>
      <c r="W115" s="168">
        <v>9</v>
      </c>
      <c r="X115" s="168">
        <v>3</v>
      </c>
      <c r="Y115" s="168">
        <v>12</v>
      </c>
      <c r="Z115" s="168">
        <v>3</v>
      </c>
      <c r="AA115" s="174">
        <v>29</v>
      </c>
      <c r="AB115" s="169">
        <v>2</v>
      </c>
      <c r="AC115" s="168">
        <v>6</v>
      </c>
      <c r="AD115" s="168">
        <v>6</v>
      </c>
      <c r="AE115" s="168">
        <v>8</v>
      </c>
      <c r="AF115" s="168">
        <v>1</v>
      </c>
      <c r="AG115" s="174">
        <v>23</v>
      </c>
    </row>
    <row r="116" spans="1:33" ht="13.5">
      <c r="A116" s="489"/>
      <c r="B116" s="492"/>
      <c r="C116" s="490" t="s">
        <v>36</v>
      </c>
      <c r="D116" s="169">
        <v>5</v>
      </c>
      <c r="E116" s="168">
        <v>22</v>
      </c>
      <c r="F116" s="168">
        <v>39</v>
      </c>
      <c r="G116" s="168">
        <v>169</v>
      </c>
      <c r="H116" s="168">
        <v>31</v>
      </c>
      <c r="I116" s="174">
        <v>266</v>
      </c>
      <c r="J116" s="169">
        <v>4</v>
      </c>
      <c r="K116" s="168">
        <v>19</v>
      </c>
      <c r="L116" s="168">
        <v>47</v>
      </c>
      <c r="M116" s="168">
        <v>147</v>
      </c>
      <c r="N116" s="168">
        <v>39</v>
      </c>
      <c r="O116" s="174">
        <v>256</v>
      </c>
      <c r="P116" s="169">
        <v>4</v>
      </c>
      <c r="Q116" s="168">
        <v>18</v>
      </c>
      <c r="R116" s="168">
        <v>23</v>
      </c>
      <c r="S116" s="168">
        <v>111</v>
      </c>
      <c r="T116" s="168">
        <v>43</v>
      </c>
      <c r="U116" s="174">
        <v>199</v>
      </c>
      <c r="V116" s="169">
        <v>6</v>
      </c>
      <c r="W116" s="168">
        <v>20</v>
      </c>
      <c r="X116" s="168">
        <v>26</v>
      </c>
      <c r="Y116" s="168">
        <v>118</v>
      </c>
      <c r="Z116" s="168">
        <v>46</v>
      </c>
      <c r="AA116" s="174">
        <v>216</v>
      </c>
      <c r="AB116" s="169">
        <v>6</v>
      </c>
      <c r="AC116" s="168">
        <v>16</v>
      </c>
      <c r="AD116" s="168">
        <v>25</v>
      </c>
      <c r="AE116" s="168">
        <v>107</v>
      </c>
      <c r="AF116" s="168">
        <v>34</v>
      </c>
      <c r="AG116" s="174">
        <v>188</v>
      </c>
    </row>
    <row r="117" spans="1:33" ht="13.5">
      <c r="A117" s="493"/>
      <c r="B117" s="491" t="s">
        <v>36</v>
      </c>
      <c r="C117" s="491"/>
      <c r="D117" s="179">
        <v>253</v>
      </c>
      <c r="E117" s="178">
        <v>284</v>
      </c>
      <c r="F117" s="178">
        <v>269</v>
      </c>
      <c r="G117" s="178">
        <v>473</v>
      </c>
      <c r="H117" s="178">
        <v>212</v>
      </c>
      <c r="I117" s="180">
        <v>1491</v>
      </c>
      <c r="J117" s="179">
        <v>243</v>
      </c>
      <c r="K117" s="178">
        <v>333</v>
      </c>
      <c r="L117" s="178">
        <v>249</v>
      </c>
      <c r="M117" s="178">
        <v>443</v>
      </c>
      <c r="N117" s="178">
        <v>244</v>
      </c>
      <c r="O117" s="180">
        <v>1512</v>
      </c>
      <c r="P117" s="179">
        <v>234</v>
      </c>
      <c r="Q117" s="178">
        <v>385</v>
      </c>
      <c r="R117" s="178">
        <v>158</v>
      </c>
      <c r="S117" s="178">
        <v>386</v>
      </c>
      <c r="T117" s="178">
        <v>220</v>
      </c>
      <c r="U117" s="180">
        <v>1383</v>
      </c>
      <c r="V117" s="179">
        <v>214</v>
      </c>
      <c r="W117" s="178">
        <v>379</v>
      </c>
      <c r="X117" s="178">
        <v>252</v>
      </c>
      <c r="Y117" s="178">
        <v>488</v>
      </c>
      <c r="Z117" s="178">
        <v>199</v>
      </c>
      <c r="AA117" s="180">
        <v>1532</v>
      </c>
      <c r="AB117" s="179">
        <v>240</v>
      </c>
      <c r="AC117" s="178">
        <v>366</v>
      </c>
      <c r="AD117" s="178">
        <v>202</v>
      </c>
      <c r="AE117" s="178">
        <v>412</v>
      </c>
      <c r="AF117" s="178">
        <v>194</v>
      </c>
      <c r="AG117" s="180">
        <v>1414</v>
      </c>
    </row>
    <row r="118" spans="1:33" ht="13.5">
      <c r="A118" s="489" t="s">
        <v>19</v>
      </c>
      <c r="B118" s="492" t="s">
        <v>112</v>
      </c>
      <c r="C118" s="490" t="s">
        <v>113</v>
      </c>
      <c r="D118" s="169">
        <v>253</v>
      </c>
      <c r="E118" s="168">
        <v>301</v>
      </c>
      <c r="F118" s="168">
        <v>684</v>
      </c>
      <c r="G118" s="168">
        <v>811</v>
      </c>
      <c r="H118" s="168">
        <v>113</v>
      </c>
      <c r="I118" s="174">
        <v>2162</v>
      </c>
      <c r="J118" s="169">
        <v>173</v>
      </c>
      <c r="K118" s="168">
        <v>357</v>
      </c>
      <c r="L118" s="168">
        <v>533</v>
      </c>
      <c r="M118" s="168">
        <v>790</v>
      </c>
      <c r="N118" s="168">
        <v>133</v>
      </c>
      <c r="O118" s="174">
        <v>1986</v>
      </c>
      <c r="P118" s="169">
        <v>174</v>
      </c>
      <c r="Q118" s="168">
        <v>320</v>
      </c>
      <c r="R118" s="168">
        <v>438</v>
      </c>
      <c r="S118" s="168">
        <v>763</v>
      </c>
      <c r="T118" s="168">
        <v>138</v>
      </c>
      <c r="U118" s="174">
        <v>1833</v>
      </c>
      <c r="V118" s="169">
        <v>260</v>
      </c>
      <c r="W118" s="168">
        <v>436</v>
      </c>
      <c r="X118" s="168">
        <v>530</v>
      </c>
      <c r="Y118" s="168">
        <v>1112</v>
      </c>
      <c r="Z118" s="168">
        <v>124</v>
      </c>
      <c r="AA118" s="174">
        <v>2462</v>
      </c>
      <c r="AB118" s="169">
        <v>184</v>
      </c>
      <c r="AC118" s="168">
        <v>336</v>
      </c>
      <c r="AD118" s="168">
        <v>474</v>
      </c>
      <c r="AE118" s="168">
        <v>1210</v>
      </c>
      <c r="AF118" s="168">
        <v>123</v>
      </c>
      <c r="AG118" s="174">
        <v>2327</v>
      </c>
    </row>
    <row r="119" spans="1:33" ht="13.5">
      <c r="A119" s="489"/>
      <c r="B119" s="492"/>
      <c r="C119" s="490" t="s">
        <v>114</v>
      </c>
      <c r="D119" s="169">
        <v>3</v>
      </c>
      <c r="E119" s="168">
        <v>10</v>
      </c>
      <c r="F119" s="168">
        <v>93</v>
      </c>
      <c r="G119" s="168">
        <v>775</v>
      </c>
      <c r="H119" s="168">
        <v>141</v>
      </c>
      <c r="I119" s="174">
        <v>1022</v>
      </c>
      <c r="J119" s="169">
        <v>0</v>
      </c>
      <c r="K119" s="168">
        <v>10</v>
      </c>
      <c r="L119" s="168">
        <v>96</v>
      </c>
      <c r="M119" s="168">
        <v>713</v>
      </c>
      <c r="N119" s="168">
        <v>138</v>
      </c>
      <c r="O119" s="174">
        <v>957</v>
      </c>
      <c r="P119" s="169">
        <v>3</v>
      </c>
      <c r="Q119" s="168">
        <v>9</v>
      </c>
      <c r="R119" s="168">
        <v>72</v>
      </c>
      <c r="S119" s="168">
        <v>570</v>
      </c>
      <c r="T119" s="168">
        <v>121</v>
      </c>
      <c r="U119" s="174">
        <v>775</v>
      </c>
      <c r="V119" s="169">
        <v>5</v>
      </c>
      <c r="W119" s="168">
        <v>21</v>
      </c>
      <c r="X119" s="168">
        <v>114</v>
      </c>
      <c r="Y119" s="168">
        <v>916</v>
      </c>
      <c r="Z119" s="168">
        <v>133</v>
      </c>
      <c r="AA119" s="174">
        <v>1189</v>
      </c>
      <c r="AB119" s="169">
        <v>1</v>
      </c>
      <c r="AC119" s="168">
        <v>17</v>
      </c>
      <c r="AD119" s="168">
        <v>94</v>
      </c>
      <c r="AE119" s="168">
        <v>724</v>
      </c>
      <c r="AF119" s="168">
        <v>130</v>
      </c>
      <c r="AG119" s="174">
        <v>966</v>
      </c>
    </row>
    <row r="120" spans="1:33" ht="13.5">
      <c r="A120" s="489"/>
      <c r="B120" s="492"/>
      <c r="C120" s="490" t="s">
        <v>301</v>
      </c>
      <c r="D120" s="169">
        <v>0</v>
      </c>
      <c r="E120" s="168">
        <v>0</v>
      </c>
      <c r="F120" s="168">
        <v>0</v>
      </c>
      <c r="G120" s="168">
        <v>1</v>
      </c>
      <c r="H120" s="168">
        <v>1</v>
      </c>
      <c r="I120" s="174">
        <v>2</v>
      </c>
      <c r="J120" s="169">
        <v>0</v>
      </c>
      <c r="K120" s="168">
        <v>0</v>
      </c>
      <c r="L120" s="168">
        <v>0</v>
      </c>
      <c r="M120" s="168">
        <v>2</v>
      </c>
      <c r="N120" s="168">
        <v>0</v>
      </c>
      <c r="O120" s="174">
        <v>2</v>
      </c>
      <c r="P120" s="169">
        <v>0</v>
      </c>
      <c r="Q120" s="168">
        <v>0</v>
      </c>
      <c r="R120" s="168">
        <v>0</v>
      </c>
      <c r="S120" s="168">
        <v>3</v>
      </c>
      <c r="T120" s="168">
        <v>0</v>
      </c>
      <c r="U120" s="174">
        <v>3</v>
      </c>
      <c r="V120" s="169">
        <v>0</v>
      </c>
      <c r="W120" s="168">
        <v>0</v>
      </c>
      <c r="X120" s="168">
        <v>0</v>
      </c>
      <c r="Y120" s="168">
        <v>2</v>
      </c>
      <c r="Z120" s="168">
        <v>1</v>
      </c>
      <c r="AA120" s="174">
        <v>3</v>
      </c>
      <c r="AB120" s="169">
        <v>0</v>
      </c>
      <c r="AC120" s="168">
        <v>0</v>
      </c>
      <c r="AD120" s="168">
        <v>0</v>
      </c>
      <c r="AE120" s="168">
        <v>4</v>
      </c>
      <c r="AF120" s="168">
        <v>0</v>
      </c>
      <c r="AG120" s="174">
        <v>4</v>
      </c>
    </row>
    <row r="121" spans="1:33" ht="13.5">
      <c r="A121" s="489"/>
      <c r="B121" s="496"/>
      <c r="C121" s="497" t="s">
        <v>36</v>
      </c>
      <c r="D121" s="170">
        <v>256</v>
      </c>
      <c r="E121" s="171">
        <v>311</v>
      </c>
      <c r="F121" s="171">
        <v>777</v>
      </c>
      <c r="G121" s="171">
        <v>1587</v>
      </c>
      <c r="H121" s="171">
        <v>255</v>
      </c>
      <c r="I121" s="175">
        <v>3186</v>
      </c>
      <c r="J121" s="170">
        <v>173</v>
      </c>
      <c r="K121" s="171">
        <v>367</v>
      </c>
      <c r="L121" s="171">
        <v>629</v>
      </c>
      <c r="M121" s="171">
        <v>1505</v>
      </c>
      <c r="N121" s="171">
        <v>271</v>
      </c>
      <c r="O121" s="175">
        <v>2945</v>
      </c>
      <c r="P121" s="170">
        <v>177</v>
      </c>
      <c r="Q121" s="171">
        <v>329</v>
      </c>
      <c r="R121" s="171">
        <v>510</v>
      </c>
      <c r="S121" s="171">
        <v>1336</v>
      </c>
      <c r="T121" s="171">
        <v>259</v>
      </c>
      <c r="U121" s="175">
        <v>2611</v>
      </c>
      <c r="V121" s="170">
        <v>265</v>
      </c>
      <c r="W121" s="171">
        <v>457</v>
      </c>
      <c r="X121" s="171">
        <v>644</v>
      </c>
      <c r="Y121" s="171">
        <v>2030</v>
      </c>
      <c r="Z121" s="171">
        <v>258</v>
      </c>
      <c r="AA121" s="175">
        <v>3654</v>
      </c>
      <c r="AB121" s="170">
        <v>185</v>
      </c>
      <c r="AC121" s="171">
        <v>353</v>
      </c>
      <c r="AD121" s="171">
        <v>568</v>
      </c>
      <c r="AE121" s="171">
        <v>1938</v>
      </c>
      <c r="AF121" s="171">
        <v>253</v>
      </c>
      <c r="AG121" s="175">
        <v>3297</v>
      </c>
    </row>
    <row r="122" spans="1:33" ht="25.5">
      <c r="A122" s="489"/>
      <c r="B122" s="492" t="s">
        <v>187</v>
      </c>
      <c r="C122" s="490" t="s">
        <v>115</v>
      </c>
      <c r="D122" s="169">
        <v>0</v>
      </c>
      <c r="E122" s="168">
        <v>0</v>
      </c>
      <c r="F122" s="168">
        <v>2</v>
      </c>
      <c r="G122" s="168">
        <v>42</v>
      </c>
      <c r="H122" s="168">
        <v>12</v>
      </c>
      <c r="I122" s="174">
        <v>56</v>
      </c>
      <c r="J122" s="169">
        <v>0</v>
      </c>
      <c r="K122" s="168">
        <v>0</v>
      </c>
      <c r="L122" s="168">
        <v>2</v>
      </c>
      <c r="M122" s="168">
        <v>46</v>
      </c>
      <c r="N122" s="168">
        <v>12</v>
      </c>
      <c r="O122" s="174">
        <v>60</v>
      </c>
      <c r="P122" s="169">
        <v>0</v>
      </c>
      <c r="Q122" s="168">
        <v>0</v>
      </c>
      <c r="R122" s="168">
        <v>1</v>
      </c>
      <c r="S122" s="168">
        <v>30</v>
      </c>
      <c r="T122" s="168">
        <v>11</v>
      </c>
      <c r="U122" s="174">
        <v>42</v>
      </c>
      <c r="V122" s="169">
        <v>0</v>
      </c>
      <c r="W122" s="168">
        <v>1</v>
      </c>
      <c r="X122" s="168">
        <v>0</v>
      </c>
      <c r="Y122" s="168">
        <v>46</v>
      </c>
      <c r="Z122" s="168">
        <v>10</v>
      </c>
      <c r="AA122" s="174">
        <v>57</v>
      </c>
      <c r="AB122" s="169">
        <v>0</v>
      </c>
      <c r="AC122" s="168">
        <v>0</v>
      </c>
      <c r="AD122" s="168">
        <v>2</v>
      </c>
      <c r="AE122" s="168">
        <v>32</v>
      </c>
      <c r="AF122" s="168">
        <v>10</v>
      </c>
      <c r="AG122" s="174">
        <v>44</v>
      </c>
    </row>
    <row r="123" spans="1:33" ht="13.5">
      <c r="A123" s="489"/>
      <c r="B123" s="492"/>
      <c r="C123" s="490" t="s">
        <v>116</v>
      </c>
      <c r="D123" s="169">
        <v>0</v>
      </c>
      <c r="E123" s="168">
        <v>0</v>
      </c>
      <c r="F123" s="168">
        <v>0</v>
      </c>
      <c r="G123" s="168">
        <v>0</v>
      </c>
      <c r="H123" s="168">
        <v>0</v>
      </c>
      <c r="I123" s="174">
        <v>0</v>
      </c>
      <c r="J123" s="169">
        <v>0</v>
      </c>
      <c r="K123" s="168">
        <v>0</v>
      </c>
      <c r="L123" s="168">
        <v>0</v>
      </c>
      <c r="M123" s="168">
        <v>0</v>
      </c>
      <c r="N123" s="168">
        <v>0</v>
      </c>
      <c r="O123" s="174">
        <v>0</v>
      </c>
      <c r="P123" s="169">
        <v>0</v>
      </c>
      <c r="Q123" s="168">
        <v>0</v>
      </c>
      <c r="R123" s="168">
        <v>0</v>
      </c>
      <c r="S123" s="168">
        <v>0</v>
      </c>
      <c r="T123" s="168">
        <v>1</v>
      </c>
      <c r="U123" s="174">
        <v>1</v>
      </c>
      <c r="V123" s="169">
        <v>0</v>
      </c>
      <c r="W123" s="168">
        <v>0</v>
      </c>
      <c r="X123" s="168">
        <v>0</v>
      </c>
      <c r="Y123" s="168">
        <v>1</v>
      </c>
      <c r="Z123" s="168">
        <v>0</v>
      </c>
      <c r="AA123" s="174">
        <v>1</v>
      </c>
      <c r="AB123" s="169">
        <v>0</v>
      </c>
      <c r="AC123" s="168">
        <v>0</v>
      </c>
      <c r="AD123" s="168">
        <v>0</v>
      </c>
      <c r="AE123" s="168">
        <v>0</v>
      </c>
      <c r="AF123" s="168">
        <v>0</v>
      </c>
      <c r="AG123" s="174">
        <v>0</v>
      </c>
    </row>
    <row r="124" spans="1:33" ht="13.5">
      <c r="A124" s="489"/>
      <c r="B124" s="496"/>
      <c r="C124" s="497" t="s">
        <v>36</v>
      </c>
      <c r="D124" s="170">
        <v>0</v>
      </c>
      <c r="E124" s="171">
        <v>0</v>
      </c>
      <c r="F124" s="171">
        <v>2</v>
      </c>
      <c r="G124" s="171">
        <v>42</v>
      </c>
      <c r="H124" s="171">
        <v>12</v>
      </c>
      <c r="I124" s="175">
        <v>56</v>
      </c>
      <c r="J124" s="170">
        <v>0</v>
      </c>
      <c r="K124" s="171">
        <v>0</v>
      </c>
      <c r="L124" s="171">
        <v>2</v>
      </c>
      <c r="M124" s="171">
        <v>46</v>
      </c>
      <c r="N124" s="171">
        <v>12</v>
      </c>
      <c r="O124" s="175">
        <v>60</v>
      </c>
      <c r="P124" s="170">
        <v>0</v>
      </c>
      <c r="Q124" s="171">
        <v>0</v>
      </c>
      <c r="R124" s="171">
        <v>1</v>
      </c>
      <c r="S124" s="171">
        <v>30</v>
      </c>
      <c r="T124" s="171">
        <v>12</v>
      </c>
      <c r="U124" s="175">
        <v>43</v>
      </c>
      <c r="V124" s="170">
        <v>0</v>
      </c>
      <c r="W124" s="171">
        <v>1</v>
      </c>
      <c r="X124" s="171">
        <v>0</v>
      </c>
      <c r="Y124" s="171">
        <v>47</v>
      </c>
      <c r="Z124" s="171">
        <v>10</v>
      </c>
      <c r="AA124" s="175">
        <v>58</v>
      </c>
      <c r="AB124" s="170">
        <v>0</v>
      </c>
      <c r="AC124" s="171">
        <v>0</v>
      </c>
      <c r="AD124" s="171">
        <v>2</v>
      </c>
      <c r="AE124" s="171">
        <v>32</v>
      </c>
      <c r="AF124" s="171">
        <v>10</v>
      </c>
      <c r="AG124" s="175">
        <v>44</v>
      </c>
    </row>
    <row r="125" spans="1:33" ht="13.5">
      <c r="A125" s="489"/>
      <c r="B125" s="492" t="s">
        <v>117</v>
      </c>
      <c r="C125" s="490" t="s">
        <v>283</v>
      </c>
      <c r="D125" s="169">
        <v>50</v>
      </c>
      <c r="E125" s="168">
        <v>202</v>
      </c>
      <c r="F125" s="168">
        <v>353</v>
      </c>
      <c r="G125" s="168">
        <v>562</v>
      </c>
      <c r="H125" s="168">
        <v>23</v>
      </c>
      <c r="I125" s="174">
        <v>1190</v>
      </c>
      <c r="J125" s="169">
        <v>29</v>
      </c>
      <c r="K125" s="168">
        <v>257</v>
      </c>
      <c r="L125" s="168">
        <v>313</v>
      </c>
      <c r="M125" s="168">
        <v>548</v>
      </c>
      <c r="N125" s="168">
        <v>32</v>
      </c>
      <c r="O125" s="174">
        <v>1179</v>
      </c>
      <c r="P125" s="169">
        <v>25</v>
      </c>
      <c r="Q125" s="168">
        <v>201</v>
      </c>
      <c r="R125" s="168">
        <v>159</v>
      </c>
      <c r="S125" s="168">
        <v>343</v>
      </c>
      <c r="T125" s="168">
        <v>20</v>
      </c>
      <c r="U125" s="174">
        <v>748</v>
      </c>
      <c r="V125" s="169">
        <v>32</v>
      </c>
      <c r="W125" s="168">
        <v>247</v>
      </c>
      <c r="X125" s="168">
        <v>206</v>
      </c>
      <c r="Y125" s="168">
        <v>522</v>
      </c>
      <c r="Z125" s="168">
        <v>15</v>
      </c>
      <c r="AA125" s="174">
        <v>1022</v>
      </c>
      <c r="AB125" s="169">
        <v>19</v>
      </c>
      <c r="AC125" s="168">
        <v>163</v>
      </c>
      <c r="AD125" s="168">
        <v>178</v>
      </c>
      <c r="AE125" s="168">
        <v>430</v>
      </c>
      <c r="AF125" s="168">
        <v>19</v>
      </c>
      <c r="AG125" s="174">
        <v>809</v>
      </c>
    </row>
    <row r="126" spans="1:33" ht="13.5">
      <c r="A126" s="489"/>
      <c r="B126" s="492"/>
      <c r="C126" s="490" t="s">
        <v>309</v>
      </c>
      <c r="D126" s="169">
        <v>0</v>
      </c>
      <c r="E126" s="168">
        <v>9</v>
      </c>
      <c r="F126" s="168">
        <v>242</v>
      </c>
      <c r="G126" s="168">
        <v>893</v>
      </c>
      <c r="H126" s="168">
        <v>76</v>
      </c>
      <c r="I126" s="174">
        <v>1220</v>
      </c>
      <c r="J126" s="169">
        <v>0</v>
      </c>
      <c r="K126" s="168">
        <v>15</v>
      </c>
      <c r="L126" s="168">
        <v>198</v>
      </c>
      <c r="M126" s="168">
        <v>774</v>
      </c>
      <c r="N126" s="168">
        <v>72</v>
      </c>
      <c r="O126" s="174">
        <v>1059</v>
      </c>
      <c r="P126" s="169">
        <v>0</v>
      </c>
      <c r="Q126" s="168">
        <v>9</v>
      </c>
      <c r="R126" s="168">
        <v>97</v>
      </c>
      <c r="S126" s="168">
        <v>595</v>
      </c>
      <c r="T126" s="168">
        <v>71</v>
      </c>
      <c r="U126" s="174">
        <v>772</v>
      </c>
      <c r="V126" s="169">
        <v>0</v>
      </c>
      <c r="W126" s="168">
        <v>5</v>
      </c>
      <c r="X126" s="168">
        <v>167</v>
      </c>
      <c r="Y126" s="168">
        <v>1056</v>
      </c>
      <c r="Z126" s="168">
        <v>80</v>
      </c>
      <c r="AA126" s="174">
        <v>1308</v>
      </c>
      <c r="AB126" s="169">
        <v>0</v>
      </c>
      <c r="AC126" s="168">
        <v>18</v>
      </c>
      <c r="AD126" s="168">
        <v>165</v>
      </c>
      <c r="AE126" s="168">
        <v>1072</v>
      </c>
      <c r="AF126" s="168">
        <v>81</v>
      </c>
      <c r="AG126" s="174">
        <v>1336</v>
      </c>
    </row>
    <row r="127" spans="1:33" ht="13.5">
      <c r="A127" s="489"/>
      <c r="B127" s="492"/>
      <c r="C127" s="490" t="s">
        <v>302</v>
      </c>
      <c r="D127" s="169">
        <v>4</v>
      </c>
      <c r="E127" s="168">
        <v>6</v>
      </c>
      <c r="F127" s="168">
        <v>16</v>
      </c>
      <c r="G127" s="168">
        <v>109</v>
      </c>
      <c r="H127" s="168">
        <v>21</v>
      </c>
      <c r="I127" s="174">
        <v>156</v>
      </c>
      <c r="J127" s="169">
        <v>2</v>
      </c>
      <c r="K127" s="168">
        <v>5</v>
      </c>
      <c r="L127" s="168">
        <v>9</v>
      </c>
      <c r="M127" s="168">
        <v>74</v>
      </c>
      <c r="N127" s="168">
        <v>22</v>
      </c>
      <c r="O127" s="174">
        <v>112</v>
      </c>
      <c r="P127" s="169">
        <v>2</v>
      </c>
      <c r="Q127" s="168">
        <v>6</v>
      </c>
      <c r="R127" s="168">
        <v>7</v>
      </c>
      <c r="S127" s="168">
        <v>67</v>
      </c>
      <c r="T127" s="168">
        <v>14</v>
      </c>
      <c r="U127" s="174">
        <v>96</v>
      </c>
      <c r="V127" s="169">
        <v>5</v>
      </c>
      <c r="W127" s="168">
        <v>11</v>
      </c>
      <c r="X127" s="168">
        <v>10</v>
      </c>
      <c r="Y127" s="168">
        <v>103</v>
      </c>
      <c r="Z127" s="168">
        <v>14</v>
      </c>
      <c r="AA127" s="174">
        <v>143</v>
      </c>
      <c r="AB127" s="169">
        <v>0</v>
      </c>
      <c r="AC127" s="168">
        <v>12</v>
      </c>
      <c r="AD127" s="168">
        <v>11</v>
      </c>
      <c r="AE127" s="168">
        <v>100</v>
      </c>
      <c r="AF127" s="168">
        <v>15</v>
      </c>
      <c r="AG127" s="174">
        <v>138</v>
      </c>
    </row>
    <row r="128" spans="1:33" ht="13.5">
      <c r="A128" s="489"/>
      <c r="B128" s="492"/>
      <c r="C128" s="490" t="s">
        <v>36</v>
      </c>
      <c r="D128" s="169">
        <v>54</v>
      </c>
      <c r="E128" s="168">
        <v>217</v>
      </c>
      <c r="F128" s="168">
        <v>611</v>
      </c>
      <c r="G128" s="168">
        <v>1564</v>
      </c>
      <c r="H128" s="168">
        <v>120</v>
      </c>
      <c r="I128" s="174">
        <v>2566</v>
      </c>
      <c r="J128" s="169">
        <v>31</v>
      </c>
      <c r="K128" s="168">
        <v>277</v>
      </c>
      <c r="L128" s="168">
        <v>520</v>
      </c>
      <c r="M128" s="168">
        <v>1396</v>
      </c>
      <c r="N128" s="168">
        <v>126</v>
      </c>
      <c r="O128" s="174">
        <v>2350</v>
      </c>
      <c r="P128" s="169">
        <v>27</v>
      </c>
      <c r="Q128" s="168">
        <v>216</v>
      </c>
      <c r="R128" s="168">
        <v>263</v>
      </c>
      <c r="S128" s="168">
        <v>1005</v>
      </c>
      <c r="T128" s="168">
        <v>105</v>
      </c>
      <c r="U128" s="174">
        <v>1616</v>
      </c>
      <c r="V128" s="169">
        <v>37</v>
      </c>
      <c r="W128" s="168">
        <v>263</v>
      </c>
      <c r="X128" s="168">
        <v>383</v>
      </c>
      <c r="Y128" s="168">
        <v>1681</v>
      </c>
      <c r="Z128" s="168">
        <v>109</v>
      </c>
      <c r="AA128" s="174">
        <v>2473</v>
      </c>
      <c r="AB128" s="169">
        <v>19</v>
      </c>
      <c r="AC128" s="168">
        <v>193</v>
      </c>
      <c r="AD128" s="168">
        <v>354</v>
      </c>
      <c r="AE128" s="168">
        <v>1602</v>
      </c>
      <c r="AF128" s="168">
        <v>115</v>
      </c>
      <c r="AG128" s="174">
        <v>2283</v>
      </c>
    </row>
    <row r="129" spans="1:33" ht="13.5">
      <c r="A129" s="503"/>
      <c r="B129" s="491" t="s">
        <v>36</v>
      </c>
      <c r="C129" s="491"/>
      <c r="D129" s="179">
        <v>310</v>
      </c>
      <c r="E129" s="178">
        <v>528</v>
      </c>
      <c r="F129" s="178">
        <v>1390</v>
      </c>
      <c r="G129" s="178">
        <v>3193</v>
      </c>
      <c r="H129" s="178">
        <v>387</v>
      </c>
      <c r="I129" s="180">
        <v>5808</v>
      </c>
      <c r="J129" s="179">
        <v>204</v>
      </c>
      <c r="K129" s="178">
        <v>644</v>
      </c>
      <c r="L129" s="178">
        <v>1151</v>
      </c>
      <c r="M129" s="178">
        <v>2947</v>
      </c>
      <c r="N129" s="178">
        <v>409</v>
      </c>
      <c r="O129" s="180">
        <v>5355</v>
      </c>
      <c r="P129" s="179">
        <v>204</v>
      </c>
      <c r="Q129" s="178">
        <v>545</v>
      </c>
      <c r="R129" s="178">
        <v>774</v>
      </c>
      <c r="S129" s="178">
        <v>2371</v>
      </c>
      <c r="T129" s="178">
        <v>376</v>
      </c>
      <c r="U129" s="180">
        <v>4270</v>
      </c>
      <c r="V129" s="179">
        <v>302</v>
      </c>
      <c r="W129" s="178">
        <v>721</v>
      </c>
      <c r="X129" s="178">
        <v>1027</v>
      </c>
      <c r="Y129" s="178">
        <v>3758</v>
      </c>
      <c r="Z129" s="178">
        <v>377</v>
      </c>
      <c r="AA129" s="180">
        <v>6185</v>
      </c>
      <c r="AB129" s="179">
        <v>204</v>
      </c>
      <c r="AC129" s="178">
        <v>546</v>
      </c>
      <c r="AD129" s="178">
        <v>924</v>
      </c>
      <c r="AE129" s="178">
        <v>3572</v>
      </c>
      <c r="AF129" s="178">
        <v>378</v>
      </c>
      <c r="AG129" s="180">
        <v>5624</v>
      </c>
    </row>
    <row r="130" spans="1:33" ht="38.25">
      <c r="A130" s="500" t="s">
        <v>20</v>
      </c>
      <c r="B130" s="492" t="s">
        <v>118</v>
      </c>
      <c r="C130" s="490" t="s">
        <v>119</v>
      </c>
      <c r="D130" s="169">
        <v>20</v>
      </c>
      <c r="E130" s="168">
        <v>10</v>
      </c>
      <c r="F130" s="168">
        <v>6</v>
      </c>
      <c r="G130" s="168">
        <v>1</v>
      </c>
      <c r="H130" s="168">
        <v>1</v>
      </c>
      <c r="I130" s="174">
        <v>38</v>
      </c>
      <c r="J130" s="169">
        <v>17</v>
      </c>
      <c r="K130" s="168">
        <v>8</v>
      </c>
      <c r="L130" s="168">
        <v>4</v>
      </c>
      <c r="M130" s="168">
        <v>0</v>
      </c>
      <c r="N130" s="168">
        <v>1</v>
      </c>
      <c r="O130" s="174">
        <v>30</v>
      </c>
      <c r="P130" s="169">
        <v>21</v>
      </c>
      <c r="Q130" s="168">
        <v>8</v>
      </c>
      <c r="R130" s="168">
        <v>5</v>
      </c>
      <c r="S130" s="168">
        <v>1</v>
      </c>
      <c r="T130" s="168">
        <v>1</v>
      </c>
      <c r="U130" s="174">
        <v>36</v>
      </c>
      <c r="V130" s="169">
        <v>14</v>
      </c>
      <c r="W130" s="168">
        <v>4</v>
      </c>
      <c r="X130" s="168">
        <v>5</v>
      </c>
      <c r="Y130" s="168">
        <v>4</v>
      </c>
      <c r="Z130" s="168">
        <v>2</v>
      </c>
      <c r="AA130" s="174">
        <v>29</v>
      </c>
      <c r="AB130" s="169">
        <v>9</v>
      </c>
      <c r="AC130" s="168">
        <v>4</v>
      </c>
      <c r="AD130" s="168">
        <v>1</v>
      </c>
      <c r="AE130" s="168">
        <v>2</v>
      </c>
      <c r="AF130" s="168">
        <v>3</v>
      </c>
      <c r="AG130" s="174">
        <v>19</v>
      </c>
    </row>
    <row r="131" spans="1:33" ht="13.5">
      <c r="A131" s="489"/>
      <c r="B131" s="492"/>
      <c r="C131" s="490" t="s">
        <v>120</v>
      </c>
      <c r="D131" s="169">
        <v>348</v>
      </c>
      <c r="E131" s="168">
        <v>136</v>
      </c>
      <c r="F131" s="168">
        <v>1</v>
      </c>
      <c r="G131" s="168">
        <v>1</v>
      </c>
      <c r="H131" s="168">
        <v>130</v>
      </c>
      <c r="I131" s="174">
        <v>616</v>
      </c>
      <c r="J131" s="169">
        <v>208</v>
      </c>
      <c r="K131" s="168">
        <v>216</v>
      </c>
      <c r="L131" s="168">
        <v>2</v>
      </c>
      <c r="M131" s="168">
        <v>0</v>
      </c>
      <c r="N131" s="168">
        <v>69</v>
      </c>
      <c r="O131" s="174">
        <v>495</v>
      </c>
      <c r="P131" s="169">
        <v>35</v>
      </c>
      <c r="Q131" s="168">
        <v>51</v>
      </c>
      <c r="R131" s="168">
        <v>2</v>
      </c>
      <c r="S131" s="168">
        <v>0</v>
      </c>
      <c r="T131" s="168">
        <v>21</v>
      </c>
      <c r="U131" s="174">
        <v>109</v>
      </c>
      <c r="V131" s="169">
        <v>21</v>
      </c>
      <c r="W131" s="168">
        <v>9</v>
      </c>
      <c r="X131" s="168">
        <v>0</v>
      </c>
      <c r="Y131" s="168">
        <v>0</v>
      </c>
      <c r="Z131" s="168">
        <v>17</v>
      </c>
      <c r="AA131" s="174">
        <v>47</v>
      </c>
      <c r="AB131" s="169">
        <v>14</v>
      </c>
      <c r="AC131" s="168">
        <v>0</v>
      </c>
      <c r="AD131" s="168">
        <v>0</v>
      </c>
      <c r="AE131" s="168">
        <v>0</v>
      </c>
      <c r="AF131" s="168">
        <v>9</v>
      </c>
      <c r="AG131" s="174">
        <v>23</v>
      </c>
    </row>
    <row r="132" spans="1:33" ht="13.5">
      <c r="A132" s="489"/>
      <c r="B132" s="492"/>
      <c r="C132" s="490" t="s">
        <v>36</v>
      </c>
      <c r="D132" s="169">
        <v>368</v>
      </c>
      <c r="E132" s="168">
        <v>146</v>
      </c>
      <c r="F132" s="168">
        <v>7</v>
      </c>
      <c r="G132" s="168">
        <v>2</v>
      </c>
      <c r="H132" s="168">
        <v>131</v>
      </c>
      <c r="I132" s="174">
        <v>654</v>
      </c>
      <c r="J132" s="169">
        <v>225</v>
      </c>
      <c r="K132" s="168">
        <v>224</v>
      </c>
      <c r="L132" s="168">
        <v>6</v>
      </c>
      <c r="M132" s="168">
        <v>0</v>
      </c>
      <c r="N132" s="168">
        <v>70</v>
      </c>
      <c r="O132" s="174">
        <v>525</v>
      </c>
      <c r="P132" s="169">
        <v>56</v>
      </c>
      <c r="Q132" s="168">
        <v>59</v>
      </c>
      <c r="R132" s="168">
        <v>7</v>
      </c>
      <c r="S132" s="168">
        <v>1</v>
      </c>
      <c r="T132" s="168">
        <v>22</v>
      </c>
      <c r="U132" s="174">
        <v>145</v>
      </c>
      <c r="V132" s="169">
        <v>35</v>
      </c>
      <c r="W132" s="168">
        <v>13</v>
      </c>
      <c r="X132" s="168">
        <v>5</v>
      </c>
      <c r="Y132" s="168">
        <v>4</v>
      </c>
      <c r="Z132" s="168">
        <v>19</v>
      </c>
      <c r="AA132" s="174">
        <v>76</v>
      </c>
      <c r="AB132" s="169">
        <v>23</v>
      </c>
      <c r="AC132" s="168">
        <v>4</v>
      </c>
      <c r="AD132" s="168">
        <v>1</v>
      </c>
      <c r="AE132" s="168">
        <v>2</v>
      </c>
      <c r="AF132" s="168">
        <v>12</v>
      </c>
      <c r="AG132" s="174">
        <v>42</v>
      </c>
    </row>
    <row r="133" spans="1:33" ht="13.5">
      <c r="A133" s="489"/>
      <c r="B133" s="494" t="s">
        <v>121</v>
      </c>
      <c r="C133" s="495" t="s">
        <v>122</v>
      </c>
      <c r="D133" s="172">
        <v>59</v>
      </c>
      <c r="E133" s="173">
        <v>92</v>
      </c>
      <c r="F133" s="173">
        <v>111</v>
      </c>
      <c r="G133" s="173">
        <v>11</v>
      </c>
      <c r="H133" s="173">
        <v>161</v>
      </c>
      <c r="I133" s="291">
        <v>434</v>
      </c>
      <c r="J133" s="172">
        <v>44</v>
      </c>
      <c r="K133" s="173">
        <v>141</v>
      </c>
      <c r="L133" s="173">
        <v>65</v>
      </c>
      <c r="M133" s="173">
        <v>9</v>
      </c>
      <c r="N133" s="173">
        <v>129</v>
      </c>
      <c r="O133" s="291">
        <v>388</v>
      </c>
      <c r="P133" s="172">
        <v>7</v>
      </c>
      <c r="Q133" s="173">
        <v>38</v>
      </c>
      <c r="R133" s="173">
        <v>13</v>
      </c>
      <c r="S133" s="173">
        <v>4</v>
      </c>
      <c r="T133" s="173">
        <v>15</v>
      </c>
      <c r="U133" s="291">
        <v>77</v>
      </c>
      <c r="V133" s="172">
        <v>4</v>
      </c>
      <c r="W133" s="173">
        <v>3</v>
      </c>
      <c r="X133" s="173">
        <v>6</v>
      </c>
      <c r="Y133" s="173">
        <v>2</v>
      </c>
      <c r="Z133" s="173">
        <v>1</v>
      </c>
      <c r="AA133" s="291">
        <v>16</v>
      </c>
      <c r="AB133" s="172">
        <v>1</v>
      </c>
      <c r="AC133" s="173">
        <v>1</v>
      </c>
      <c r="AD133" s="173">
        <v>2</v>
      </c>
      <c r="AE133" s="173">
        <v>0</v>
      </c>
      <c r="AF133" s="173">
        <v>2</v>
      </c>
      <c r="AG133" s="291">
        <v>6</v>
      </c>
    </row>
    <row r="134" spans="1:33" ht="13.5">
      <c r="A134" s="489"/>
      <c r="B134" s="492"/>
      <c r="C134" s="490" t="s">
        <v>123</v>
      </c>
      <c r="D134" s="169">
        <v>151</v>
      </c>
      <c r="E134" s="168">
        <v>454</v>
      </c>
      <c r="F134" s="168">
        <v>153</v>
      </c>
      <c r="G134" s="168">
        <v>37</v>
      </c>
      <c r="H134" s="168">
        <v>641</v>
      </c>
      <c r="I134" s="174">
        <v>1436</v>
      </c>
      <c r="J134" s="169">
        <v>183</v>
      </c>
      <c r="K134" s="168">
        <v>688</v>
      </c>
      <c r="L134" s="168">
        <v>186</v>
      </c>
      <c r="M134" s="168">
        <v>23</v>
      </c>
      <c r="N134" s="168">
        <v>524</v>
      </c>
      <c r="O134" s="174">
        <v>1604</v>
      </c>
      <c r="P134" s="169">
        <v>224</v>
      </c>
      <c r="Q134" s="168">
        <v>801</v>
      </c>
      <c r="R134" s="168">
        <v>278</v>
      </c>
      <c r="S134" s="168">
        <v>61</v>
      </c>
      <c r="T134" s="168">
        <v>765</v>
      </c>
      <c r="U134" s="174">
        <v>2129</v>
      </c>
      <c r="V134" s="169">
        <v>157</v>
      </c>
      <c r="W134" s="168">
        <v>811</v>
      </c>
      <c r="X134" s="168">
        <v>210</v>
      </c>
      <c r="Y134" s="168">
        <v>83</v>
      </c>
      <c r="Z134" s="168">
        <v>606</v>
      </c>
      <c r="AA134" s="174">
        <v>1867</v>
      </c>
      <c r="AB134" s="169">
        <v>146</v>
      </c>
      <c r="AC134" s="168">
        <v>594</v>
      </c>
      <c r="AD134" s="168">
        <v>252</v>
      </c>
      <c r="AE134" s="168">
        <v>71</v>
      </c>
      <c r="AF134" s="168">
        <v>545</v>
      </c>
      <c r="AG134" s="174">
        <v>1608</v>
      </c>
    </row>
    <row r="135" spans="1:33" ht="13.5">
      <c r="A135" s="489"/>
      <c r="B135" s="492"/>
      <c r="C135" s="490" t="s">
        <v>124</v>
      </c>
      <c r="D135" s="169">
        <v>51</v>
      </c>
      <c r="E135" s="168">
        <v>188</v>
      </c>
      <c r="F135" s="168">
        <v>140</v>
      </c>
      <c r="G135" s="168">
        <v>48</v>
      </c>
      <c r="H135" s="168">
        <v>89</v>
      </c>
      <c r="I135" s="174">
        <v>516</v>
      </c>
      <c r="J135" s="169">
        <v>48</v>
      </c>
      <c r="K135" s="168">
        <v>313</v>
      </c>
      <c r="L135" s="168">
        <v>148</v>
      </c>
      <c r="M135" s="168">
        <v>35</v>
      </c>
      <c r="N135" s="168">
        <v>94</v>
      </c>
      <c r="O135" s="174">
        <v>638</v>
      </c>
      <c r="P135" s="169">
        <v>29</v>
      </c>
      <c r="Q135" s="168">
        <v>278</v>
      </c>
      <c r="R135" s="168">
        <v>96</v>
      </c>
      <c r="S135" s="168">
        <v>38</v>
      </c>
      <c r="T135" s="168">
        <v>93</v>
      </c>
      <c r="U135" s="174">
        <v>534</v>
      </c>
      <c r="V135" s="169">
        <v>30</v>
      </c>
      <c r="W135" s="168">
        <v>226</v>
      </c>
      <c r="X135" s="168">
        <v>87</v>
      </c>
      <c r="Y135" s="168">
        <v>37</v>
      </c>
      <c r="Z135" s="168">
        <v>91</v>
      </c>
      <c r="AA135" s="174">
        <v>471</v>
      </c>
      <c r="AB135" s="169">
        <v>24</v>
      </c>
      <c r="AC135" s="168">
        <v>157</v>
      </c>
      <c r="AD135" s="168">
        <v>86</v>
      </c>
      <c r="AE135" s="168">
        <v>44</v>
      </c>
      <c r="AF135" s="168">
        <v>67</v>
      </c>
      <c r="AG135" s="174">
        <v>378</v>
      </c>
    </row>
    <row r="136" spans="1:33" ht="13.5">
      <c r="A136" s="489"/>
      <c r="B136" s="492"/>
      <c r="C136" s="490" t="s">
        <v>303</v>
      </c>
      <c r="D136" s="169">
        <v>42</v>
      </c>
      <c r="E136" s="168">
        <v>20</v>
      </c>
      <c r="F136" s="168">
        <v>35</v>
      </c>
      <c r="G136" s="168">
        <v>8</v>
      </c>
      <c r="H136" s="168">
        <v>3</v>
      </c>
      <c r="I136" s="174">
        <v>108</v>
      </c>
      <c r="J136" s="169">
        <v>50</v>
      </c>
      <c r="K136" s="168">
        <v>42</v>
      </c>
      <c r="L136" s="168">
        <v>35</v>
      </c>
      <c r="M136" s="168">
        <v>12</v>
      </c>
      <c r="N136" s="168">
        <v>5</v>
      </c>
      <c r="O136" s="174">
        <v>144</v>
      </c>
      <c r="P136" s="169">
        <v>54</v>
      </c>
      <c r="Q136" s="168">
        <v>65</v>
      </c>
      <c r="R136" s="168">
        <v>27</v>
      </c>
      <c r="S136" s="168">
        <v>10</v>
      </c>
      <c r="T136" s="168">
        <v>5</v>
      </c>
      <c r="U136" s="174">
        <v>161</v>
      </c>
      <c r="V136" s="169">
        <v>69</v>
      </c>
      <c r="W136" s="168">
        <v>57</v>
      </c>
      <c r="X136" s="168">
        <v>42</v>
      </c>
      <c r="Y136" s="168">
        <v>18</v>
      </c>
      <c r="Z136" s="168">
        <v>5</v>
      </c>
      <c r="AA136" s="174">
        <v>191</v>
      </c>
      <c r="AB136" s="169">
        <v>61</v>
      </c>
      <c r="AC136" s="168">
        <v>58</v>
      </c>
      <c r="AD136" s="168">
        <v>22</v>
      </c>
      <c r="AE136" s="168">
        <v>19</v>
      </c>
      <c r="AF136" s="168">
        <v>6</v>
      </c>
      <c r="AG136" s="174">
        <v>166</v>
      </c>
    </row>
    <row r="137" spans="1:33" ht="13.5">
      <c r="A137" s="489"/>
      <c r="B137" s="496"/>
      <c r="C137" s="497" t="s">
        <v>36</v>
      </c>
      <c r="D137" s="170">
        <v>303</v>
      </c>
      <c r="E137" s="171">
        <v>754</v>
      </c>
      <c r="F137" s="171">
        <v>439</v>
      </c>
      <c r="G137" s="171">
        <v>104</v>
      </c>
      <c r="H137" s="171">
        <v>894</v>
      </c>
      <c r="I137" s="175">
        <v>2494</v>
      </c>
      <c r="J137" s="170">
        <v>325</v>
      </c>
      <c r="K137" s="171">
        <v>1184</v>
      </c>
      <c r="L137" s="171">
        <v>434</v>
      </c>
      <c r="M137" s="171">
        <v>79</v>
      </c>
      <c r="N137" s="171">
        <v>752</v>
      </c>
      <c r="O137" s="175">
        <v>2774</v>
      </c>
      <c r="P137" s="170">
        <v>314</v>
      </c>
      <c r="Q137" s="171">
        <v>1182</v>
      </c>
      <c r="R137" s="171">
        <v>414</v>
      </c>
      <c r="S137" s="171">
        <v>113</v>
      </c>
      <c r="T137" s="171">
        <v>878</v>
      </c>
      <c r="U137" s="175">
        <v>2901</v>
      </c>
      <c r="V137" s="170">
        <v>260</v>
      </c>
      <c r="W137" s="171">
        <v>1097</v>
      </c>
      <c r="X137" s="171">
        <v>345</v>
      </c>
      <c r="Y137" s="171">
        <v>140</v>
      </c>
      <c r="Z137" s="171">
        <v>703</v>
      </c>
      <c r="AA137" s="175">
        <v>2545</v>
      </c>
      <c r="AB137" s="170">
        <v>232</v>
      </c>
      <c r="AC137" s="171">
        <v>810</v>
      </c>
      <c r="AD137" s="171">
        <v>362</v>
      </c>
      <c r="AE137" s="171">
        <v>134</v>
      </c>
      <c r="AF137" s="171">
        <v>620</v>
      </c>
      <c r="AG137" s="175">
        <v>2158</v>
      </c>
    </row>
    <row r="138" spans="1:33" ht="25.5">
      <c r="A138" s="489"/>
      <c r="B138" s="492" t="s">
        <v>188</v>
      </c>
      <c r="C138" s="490" t="s">
        <v>125</v>
      </c>
      <c r="D138" s="169">
        <v>317</v>
      </c>
      <c r="E138" s="168">
        <v>365</v>
      </c>
      <c r="F138" s="168">
        <v>364</v>
      </c>
      <c r="G138" s="168">
        <v>153</v>
      </c>
      <c r="H138" s="168">
        <v>164</v>
      </c>
      <c r="I138" s="174">
        <v>1363</v>
      </c>
      <c r="J138" s="169">
        <v>266</v>
      </c>
      <c r="K138" s="168">
        <v>570</v>
      </c>
      <c r="L138" s="168">
        <v>354</v>
      </c>
      <c r="M138" s="168">
        <v>161</v>
      </c>
      <c r="N138" s="168">
        <v>172</v>
      </c>
      <c r="O138" s="174">
        <v>1523</v>
      </c>
      <c r="P138" s="169">
        <v>323</v>
      </c>
      <c r="Q138" s="168">
        <v>589</v>
      </c>
      <c r="R138" s="168">
        <v>341</v>
      </c>
      <c r="S138" s="168">
        <v>233</v>
      </c>
      <c r="T138" s="168">
        <v>166</v>
      </c>
      <c r="U138" s="174">
        <v>1652</v>
      </c>
      <c r="V138" s="169">
        <v>370</v>
      </c>
      <c r="W138" s="168">
        <v>754</v>
      </c>
      <c r="X138" s="168">
        <v>467</v>
      </c>
      <c r="Y138" s="168">
        <v>499</v>
      </c>
      <c r="Z138" s="168">
        <v>268</v>
      </c>
      <c r="AA138" s="174">
        <v>2358</v>
      </c>
      <c r="AB138" s="169">
        <v>385</v>
      </c>
      <c r="AC138" s="168">
        <v>723</v>
      </c>
      <c r="AD138" s="168">
        <v>433</v>
      </c>
      <c r="AE138" s="168">
        <v>559</v>
      </c>
      <c r="AF138" s="168">
        <v>238</v>
      </c>
      <c r="AG138" s="174">
        <v>2338</v>
      </c>
    </row>
    <row r="139" spans="1:33" ht="38.25">
      <c r="A139" s="489"/>
      <c r="B139" s="494" t="s">
        <v>189</v>
      </c>
      <c r="C139" s="495" t="s">
        <v>191</v>
      </c>
      <c r="D139" s="172">
        <v>1</v>
      </c>
      <c r="E139" s="173">
        <v>0</v>
      </c>
      <c r="F139" s="173">
        <v>0</v>
      </c>
      <c r="G139" s="173">
        <v>6</v>
      </c>
      <c r="H139" s="173">
        <v>2</v>
      </c>
      <c r="I139" s="291">
        <v>9</v>
      </c>
      <c r="J139" s="172">
        <v>0</v>
      </c>
      <c r="K139" s="173">
        <v>0</v>
      </c>
      <c r="L139" s="173">
        <v>0</v>
      </c>
      <c r="M139" s="173">
        <v>5</v>
      </c>
      <c r="N139" s="173">
        <v>3</v>
      </c>
      <c r="O139" s="291">
        <v>8</v>
      </c>
      <c r="P139" s="172">
        <v>0</v>
      </c>
      <c r="Q139" s="173">
        <v>1</v>
      </c>
      <c r="R139" s="173">
        <v>0</v>
      </c>
      <c r="S139" s="173">
        <v>2</v>
      </c>
      <c r="T139" s="173">
        <v>3</v>
      </c>
      <c r="U139" s="291">
        <v>6</v>
      </c>
      <c r="V139" s="172">
        <v>0</v>
      </c>
      <c r="W139" s="173">
        <v>0</v>
      </c>
      <c r="X139" s="173">
        <v>0</v>
      </c>
      <c r="Y139" s="173">
        <v>8</v>
      </c>
      <c r="Z139" s="173">
        <v>1</v>
      </c>
      <c r="AA139" s="291">
        <v>9</v>
      </c>
      <c r="AB139" s="172">
        <v>0</v>
      </c>
      <c r="AC139" s="173">
        <v>0</v>
      </c>
      <c r="AD139" s="173">
        <v>0</v>
      </c>
      <c r="AE139" s="173">
        <v>1</v>
      </c>
      <c r="AF139" s="173">
        <v>0</v>
      </c>
      <c r="AG139" s="291">
        <v>1</v>
      </c>
    </row>
    <row r="140" spans="1:33" ht="13.5">
      <c r="A140" s="489"/>
      <c r="B140" s="492"/>
      <c r="C140" s="490" t="s">
        <v>126</v>
      </c>
      <c r="D140" s="169">
        <v>0</v>
      </c>
      <c r="E140" s="168">
        <v>0</v>
      </c>
      <c r="F140" s="168">
        <v>0</v>
      </c>
      <c r="G140" s="168">
        <v>0</v>
      </c>
      <c r="H140" s="168">
        <v>0</v>
      </c>
      <c r="I140" s="174">
        <v>0</v>
      </c>
      <c r="J140" s="169">
        <v>0</v>
      </c>
      <c r="K140" s="168">
        <v>1</v>
      </c>
      <c r="L140" s="168">
        <v>0</v>
      </c>
      <c r="M140" s="168">
        <v>0</v>
      </c>
      <c r="N140" s="168">
        <v>0</v>
      </c>
      <c r="O140" s="174">
        <v>1</v>
      </c>
      <c r="P140" s="169">
        <v>0</v>
      </c>
      <c r="Q140" s="168">
        <v>0</v>
      </c>
      <c r="R140" s="168">
        <v>0</v>
      </c>
      <c r="S140" s="168">
        <v>0</v>
      </c>
      <c r="T140" s="168">
        <v>0</v>
      </c>
      <c r="U140" s="174">
        <v>0</v>
      </c>
      <c r="V140" s="169">
        <v>0</v>
      </c>
      <c r="W140" s="168">
        <v>0</v>
      </c>
      <c r="X140" s="168">
        <v>0</v>
      </c>
      <c r="Y140" s="168">
        <v>0</v>
      </c>
      <c r="Z140" s="168">
        <v>0</v>
      </c>
      <c r="AA140" s="174">
        <v>0</v>
      </c>
      <c r="AB140" s="169">
        <v>0</v>
      </c>
      <c r="AC140" s="168">
        <v>0</v>
      </c>
      <c r="AD140" s="168">
        <v>0</v>
      </c>
      <c r="AE140" s="168">
        <v>0</v>
      </c>
      <c r="AF140" s="168">
        <v>0</v>
      </c>
      <c r="AG140" s="174">
        <v>0</v>
      </c>
    </row>
    <row r="141" spans="1:33" ht="25.5" customHeight="1">
      <c r="A141" s="489"/>
      <c r="B141" s="492"/>
      <c r="C141" s="490" t="s">
        <v>304</v>
      </c>
      <c r="D141" s="169">
        <v>1</v>
      </c>
      <c r="E141" s="168">
        <v>0</v>
      </c>
      <c r="F141" s="168">
        <v>3</v>
      </c>
      <c r="G141" s="168">
        <v>23</v>
      </c>
      <c r="H141" s="168">
        <v>5</v>
      </c>
      <c r="I141" s="174">
        <v>32</v>
      </c>
      <c r="J141" s="169">
        <v>0</v>
      </c>
      <c r="K141" s="168">
        <v>2</v>
      </c>
      <c r="L141" s="168">
        <v>1</v>
      </c>
      <c r="M141" s="168">
        <v>13</v>
      </c>
      <c r="N141" s="168">
        <v>1</v>
      </c>
      <c r="O141" s="174">
        <v>17</v>
      </c>
      <c r="P141" s="169">
        <v>1</v>
      </c>
      <c r="Q141" s="168">
        <v>0</v>
      </c>
      <c r="R141" s="168">
        <v>1</v>
      </c>
      <c r="S141" s="168">
        <v>9</v>
      </c>
      <c r="T141" s="168">
        <v>1</v>
      </c>
      <c r="U141" s="174">
        <v>12</v>
      </c>
      <c r="V141" s="169">
        <v>1</v>
      </c>
      <c r="W141" s="168">
        <v>0</v>
      </c>
      <c r="X141" s="168">
        <v>1</v>
      </c>
      <c r="Y141" s="168">
        <v>5</v>
      </c>
      <c r="Z141" s="168">
        <v>3</v>
      </c>
      <c r="AA141" s="174">
        <v>10</v>
      </c>
      <c r="AB141" s="169">
        <v>0</v>
      </c>
      <c r="AC141" s="168">
        <v>0</v>
      </c>
      <c r="AD141" s="168">
        <v>2</v>
      </c>
      <c r="AE141" s="168">
        <v>5</v>
      </c>
      <c r="AF141" s="168">
        <v>2</v>
      </c>
      <c r="AG141" s="174">
        <v>9</v>
      </c>
    </row>
    <row r="142" spans="1:33" ht="13.5">
      <c r="A142" s="489"/>
      <c r="B142" s="496"/>
      <c r="C142" s="497" t="s">
        <v>36</v>
      </c>
      <c r="D142" s="170">
        <v>2</v>
      </c>
      <c r="E142" s="171">
        <v>0</v>
      </c>
      <c r="F142" s="171">
        <v>3</v>
      </c>
      <c r="G142" s="171">
        <v>29</v>
      </c>
      <c r="H142" s="171">
        <v>7</v>
      </c>
      <c r="I142" s="175">
        <v>41</v>
      </c>
      <c r="J142" s="170">
        <v>0</v>
      </c>
      <c r="K142" s="171">
        <v>3</v>
      </c>
      <c r="L142" s="171">
        <v>1</v>
      </c>
      <c r="M142" s="171">
        <v>18</v>
      </c>
      <c r="N142" s="171">
        <v>4</v>
      </c>
      <c r="O142" s="175">
        <v>26</v>
      </c>
      <c r="P142" s="170">
        <v>1</v>
      </c>
      <c r="Q142" s="171">
        <v>1</v>
      </c>
      <c r="R142" s="171">
        <v>1</v>
      </c>
      <c r="S142" s="171">
        <v>11</v>
      </c>
      <c r="T142" s="171">
        <v>4</v>
      </c>
      <c r="U142" s="175">
        <v>18</v>
      </c>
      <c r="V142" s="170">
        <v>1</v>
      </c>
      <c r="W142" s="171">
        <v>0</v>
      </c>
      <c r="X142" s="171">
        <v>1</v>
      </c>
      <c r="Y142" s="171">
        <v>13</v>
      </c>
      <c r="Z142" s="171">
        <v>4</v>
      </c>
      <c r="AA142" s="175">
        <v>19</v>
      </c>
      <c r="AB142" s="170">
        <v>0</v>
      </c>
      <c r="AC142" s="171">
        <v>0</v>
      </c>
      <c r="AD142" s="171">
        <v>2</v>
      </c>
      <c r="AE142" s="171">
        <v>6</v>
      </c>
      <c r="AF142" s="171">
        <v>2</v>
      </c>
      <c r="AG142" s="175">
        <v>10</v>
      </c>
    </row>
    <row r="143" spans="1:33" ht="13.5">
      <c r="A143" s="489"/>
      <c r="B143" s="492" t="s">
        <v>177</v>
      </c>
      <c r="C143" s="490" t="s">
        <v>305</v>
      </c>
      <c r="D143" s="169">
        <v>0</v>
      </c>
      <c r="E143" s="168">
        <v>0</v>
      </c>
      <c r="F143" s="168">
        <v>0</v>
      </c>
      <c r="G143" s="168">
        <v>0</v>
      </c>
      <c r="H143" s="168">
        <v>0</v>
      </c>
      <c r="I143" s="174">
        <v>0</v>
      </c>
      <c r="J143" s="169">
        <v>0</v>
      </c>
      <c r="K143" s="168">
        <v>0</v>
      </c>
      <c r="L143" s="168">
        <v>0</v>
      </c>
      <c r="M143" s="168">
        <v>0</v>
      </c>
      <c r="N143" s="168">
        <v>0</v>
      </c>
      <c r="O143" s="174">
        <v>0</v>
      </c>
      <c r="P143" s="169">
        <v>2</v>
      </c>
      <c r="Q143" s="168">
        <v>1</v>
      </c>
      <c r="R143" s="168">
        <v>0</v>
      </c>
      <c r="S143" s="168">
        <v>0</v>
      </c>
      <c r="T143" s="168">
        <v>0</v>
      </c>
      <c r="U143" s="174">
        <v>3</v>
      </c>
      <c r="V143" s="169">
        <v>0</v>
      </c>
      <c r="W143" s="168">
        <v>0</v>
      </c>
      <c r="X143" s="168">
        <v>0</v>
      </c>
      <c r="Y143" s="168">
        <v>0</v>
      </c>
      <c r="Z143" s="168">
        <v>0</v>
      </c>
      <c r="AA143" s="174">
        <v>0</v>
      </c>
      <c r="AB143" s="169">
        <v>0</v>
      </c>
      <c r="AC143" s="168">
        <v>0</v>
      </c>
      <c r="AD143" s="168">
        <v>0</v>
      </c>
      <c r="AE143" s="168">
        <v>0</v>
      </c>
      <c r="AF143" s="168">
        <v>0</v>
      </c>
      <c r="AG143" s="174">
        <v>0</v>
      </c>
    </row>
    <row r="144" spans="1:33" ht="13.5">
      <c r="A144" s="489"/>
      <c r="B144" s="494" t="s">
        <v>176</v>
      </c>
      <c r="C144" s="495" t="s">
        <v>128</v>
      </c>
      <c r="D144" s="172">
        <v>17</v>
      </c>
      <c r="E144" s="173">
        <v>2</v>
      </c>
      <c r="F144" s="173">
        <v>2</v>
      </c>
      <c r="G144" s="173">
        <v>0</v>
      </c>
      <c r="H144" s="173">
        <v>0</v>
      </c>
      <c r="I144" s="291">
        <v>21</v>
      </c>
      <c r="J144" s="172">
        <v>23</v>
      </c>
      <c r="K144" s="173">
        <v>10</v>
      </c>
      <c r="L144" s="173">
        <v>2</v>
      </c>
      <c r="M144" s="173">
        <v>0</v>
      </c>
      <c r="N144" s="173">
        <v>0</v>
      </c>
      <c r="O144" s="291">
        <v>35</v>
      </c>
      <c r="P144" s="172">
        <v>21</v>
      </c>
      <c r="Q144" s="173">
        <v>7</v>
      </c>
      <c r="R144" s="173">
        <v>4</v>
      </c>
      <c r="S144" s="173">
        <v>0</v>
      </c>
      <c r="T144" s="173">
        <v>0</v>
      </c>
      <c r="U144" s="291">
        <v>32</v>
      </c>
      <c r="V144" s="172">
        <v>17</v>
      </c>
      <c r="W144" s="173">
        <v>9</v>
      </c>
      <c r="X144" s="173">
        <v>4</v>
      </c>
      <c r="Y144" s="173">
        <v>1</v>
      </c>
      <c r="Z144" s="173">
        <v>0</v>
      </c>
      <c r="AA144" s="291">
        <v>31</v>
      </c>
      <c r="AB144" s="172">
        <v>23</v>
      </c>
      <c r="AC144" s="173">
        <v>9</v>
      </c>
      <c r="AD144" s="173">
        <v>1</v>
      </c>
      <c r="AE144" s="173">
        <v>1</v>
      </c>
      <c r="AF144" s="173">
        <v>0</v>
      </c>
      <c r="AG144" s="291">
        <v>34</v>
      </c>
    </row>
    <row r="145" spans="1:33" ht="13.5">
      <c r="A145" s="489"/>
      <c r="B145" s="492"/>
      <c r="C145" s="490" t="s">
        <v>129</v>
      </c>
      <c r="D145" s="169">
        <v>70</v>
      </c>
      <c r="E145" s="168">
        <v>83</v>
      </c>
      <c r="F145" s="168">
        <v>155</v>
      </c>
      <c r="G145" s="168">
        <v>224</v>
      </c>
      <c r="H145" s="168">
        <v>55</v>
      </c>
      <c r="I145" s="174">
        <v>587</v>
      </c>
      <c r="J145" s="169">
        <v>53</v>
      </c>
      <c r="K145" s="168">
        <v>107</v>
      </c>
      <c r="L145" s="168">
        <v>126</v>
      </c>
      <c r="M145" s="168">
        <v>164</v>
      </c>
      <c r="N145" s="168">
        <v>66</v>
      </c>
      <c r="O145" s="174">
        <v>516</v>
      </c>
      <c r="P145" s="169">
        <v>57</v>
      </c>
      <c r="Q145" s="168">
        <v>102</v>
      </c>
      <c r="R145" s="168">
        <v>113</v>
      </c>
      <c r="S145" s="168">
        <v>179</v>
      </c>
      <c r="T145" s="168">
        <v>65</v>
      </c>
      <c r="U145" s="174">
        <v>516</v>
      </c>
      <c r="V145" s="169">
        <v>43</v>
      </c>
      <c r="W145" s="168">
        <v>79</v>
      </c>
      <c r="X145" s="168">
        <v>109</v>
      </c>
      <c r="Y145" s="168">
        <v>241</v>
      </c>
      <c r="Z145" s="168">
        <v>66</v>
      </c>
      <c r="AA145" s="174">
        <v>538</v>
      </c>
      <c r="AB145" s="169">
        <v>41</v>
      </c>
      <c r="AC145" s="168">
        <v>64</v>
      </c>
      <c r="AD145" s="168">
        <v>110</v>
      </c>
      <c r="AE145" s="168">
        <v>256</v>
      </c>
      <c r="AF145" s="168">
        <v>53</v>
      </c>
      <c r="AG145" s="174">
        <v>524</v>
      </c>
    </row>
    <row r="146" spans="1:33" ht="13.5">
      <c r="A146" s="489"/>
      <c r="B146" s="492"/>
      <c r="C146" s="490" t="s">
        <v>130</v>
      </c>
      <c r="D146" s="169">
        <v>30</v>
      </c>
      <c r="E146" s="168">
        <v>11</v>
      </c>
      <c r="F146" s="168">
        <v>24</v>
      </c>
      <c r="G146" s="168">
        <v>20</v>
      </c>
      <c r="H146" s="168">
        <v>2</v>
      </c>
      <c r="I146" s="174">
        <v>87</v>
      </c>
      <c r="J146" s="169">
        <v>23</v>
      </c>
      <c r="K146" s="168">
        <v>27</v>
      </c>
      <c r="L146" s="168">
        <v>20</v>
      </c>
      <c r="M146" s="168">
        <v>14</v>
      </c>
      <c r="N146" s="168">
        <v>1</v>
      </c>
      <c r="O146" s="174">
        <v>85</v>
      </c>
      <c r="P146" s="169">
        <v>20</v>
      </c>
      <c r="Q146" s="168">
        <v>26</v>
      </c>
      <c r="R146" s="168">
        <v>17</v>
      </c>
      <c r="S146" s="168">
        <v>25</v>
      </c>
      <c r="T146" s="168">
        <v>1</v>
      </c>
      <c r="U146" s="174">
        <v>89</v>
      </c>
      <c r="V146" s="169">
        <v>10</v>
      </c>
      <c r="W146" s="168">
        <v>9</v>
      </c>
      <c r="X146" s="168">
        <v>8</v>
      </c>
      <c r="Y146" s="168">
        <v>9</v>
      </c>
      <c r="Z146" s="168">
        <v>3</v>
      </c>
      <c r="AA146" s="174">
        <v>39</v>
      </c>
      <c r="AB146" s="169">
        <v>8</v>
      </c>
      <c r="AC146" s="168">
        <v>7</v>
      </c>
      <c r="AD146" s="168">
        <v>3</v>
      </c>
      <c r="AE146" s="168">
        <v>5</v>
      </c>
      <c r="AF146" s="168">
        <v>3</v>
      </c>
      <c r="AG146" s="174">
        <v>26</v>
      </c>
    </row>
    <row r="147" spans="1:33" ht="13.5">
      <c r="A147" s="489"/>
      <c r="B147" s="492"/>
      <c r="C147" s="490" t="s">
        <v>306</v>
      </c>
      <c r="D147" s="169">
        <v>57</v>
      </c>
      <c r="E147" s="168">
        <v>18</v>
      </c>
      <c r="F147" s="168">
        <v>19</v>
      </c>
      <c r="G147" s="168">
        <v>13</v>
      </c>
      <c r="H147" s="168">
        <v>94</v>
      </c>
      <c r="I147" s="174">
        <v>201</v>
      </c>
      <c r="J147" s="169">
        <v>42</v>
      </c>
      <c r="K147" s="168">
        <v>24</v>
      </c>
      <c r="L147" s="168">
        <v>11</v>
      </c>
      <c r="M147" s="168">
        <v>5</v>
      </c>
      <c r="N147" s="168">
        <v>101</v>
      </c>
      <c r="O147" s="174">
        <v>183</v>
      </c>
      <c r="P147" s="169">
        <v>49</v>
      </c>
      <c r="Q147" s="168">
        <v>22</v>
      </c>
      <c r="R147" s="168">
        <v>8</v>
      </c>
      <c r="S147" s="168">
        <v>11</v>
      </c>
      <c r="T147" s="168">
        <v>77</v>
      </c>
      <c r="U147" s="174">
        <v>167</v>
      </c>
      <c r="V147" s="169">
        <v>38</v>
      </c>
      <c r="W147" s="168">
        <v>13</v>
      </c>
      <c r="X147" s="168">
        <v>8</v>
      </c>
      <c r="Y147" s="168">
        <v>16</v>
      </c>
      <c r="Z147" s="168">
        <v>99</v>
      </c>
      <c r="AA147" s="174">
        <v>174</v>
      </c>
      <c r="AB147" s="169">
        <v>40</v>
      </c>
      <c r="AC147" s="168">
        <v>20</v>
      </c>
      <c r="AD147" s="168">
        <v>5</v>
      </c>
      <c r="AE147" s="168">
        <v>10</v>
      </c>
      <c r="AF147" s="168">
        <v>74</v>
      </c>
      <c r="AG147" s="174">
        <v>149</v>
      </c>
    </row>
    <row r="148" spans="1:33" ht="13.5">
      <c r="A148" s="489"/>
      <c r="B148" s="496"/>
      <c r="C148" s="497" t="s">
        <v>36</v>
      </c>
      <c r="D148" s="170">
        <v>174</v>
      </c>
      <c r="E148" s="171">
        <v>114</v>
      </c>
      <c r="F148" s="171">
        <v>200</v>
      </c>
      <c r="G148" s="171">
        <v>257</v>
      </c>
      <c r="H148" s="171">
        <v>151</v>
      </c>
      <c r="I148" s="175">
        <v>896</v>
      </c>
      <c r="J148" s="170">
        <v>141</v>
      </c>
      <c r="K148" s="171">
        <v>168</v>
      </c>
      <c r="L148" s="171">
        <v>159</v>
      </c>
      <c r="M148" s="171">
        <v>183</v>
      </c>
      <c r="N148" s="171">
        <v>168</v>
      </c>
      <c r="O148" s="175">
        <v>819</v>
      </c>
      <c r="P148" s="170">
        <v>147</v>
      </c>
      <c r="Q148" s="171">
        <v>157</v>
      </c>
      <c r="R148" s="171">
        <v>142</v>
      </c>
      <c r="S148" s="171">
        <v>215</v>
      </c>
      <c r="T148" s="171">
        <v>143</v>
      </c>
      <c r="U148" s="175">
        <v>804</v>
      </c>
      <c r="V148" s="170">
        <v>108</v>
      </c>
      <c r="W148" s="171">
        <v>110</v>
      </c>
      <c r="X148" s="171">
        <v>129</v>
      </c>
      <c r="Y148" s="171">
        <v>267</v>
      </c>
      <c r="Z148" s="171">
        <v>168</v>
      </c>
      <c r="AA148" s="175">
        <v>782</v>
      </c>
      <c r="AB148" s="170">
        <v>112</v>
      </c>
      <c r="AC148" s="171">
        <v>100</v>
      </c>
      <c r="AD148" s="171">
        <v>119</v>
      </c>
      <c r="AE148" s="171">
        <v>272</v>
      </c>
      <c r="AF148" s="171">
        <v>130</v>
      </c>
      <c r="AG148" s="175">
        <v>733</v>
      </c>
    </row>
    <row r="149" spans="1:33" ht="13.5">
      <c r="A149" s="493"/>
      <c r="B149" s="496" t="s">
        <v>36</v>
      </c>
      <c r="C149" s="497"/>
      <c r="D149" s="170">
        <v>1164</v>
      </c>
      <c r="E149" s="171">
        <v>1379</v>
      </c>
      <c r="F149" s="171">
        <v>1013</v>
      </c>
      <c r="G149" s="171">
        <v>545</v>
      </c>
      <c r="H149" s="171">
        <v>1347</v>
      </c>
      <c r="I149" s="175">
        <v>5448</v>
      </c>
      <c r="J149" s="170">
        <v>957</v>
      </c>
      <c r="K149" s="171">
        <v>2149</v>
      </c>
      <c r="L149" s="171">
        <v>954</v>
      </c>
      <c r="M149" s="171">
        <v>441</v>
      </c>
      <c r="N149" s="171">
        <v>1166</v>
      </c>
      <c r="O149" s="175">
        <v>5667</v>
      </c>
      <c r="P149" s="170">
        <v>843</v>
      </c>
      <c r="Q149" s="171">
        <v>1989</v>
      </c>
      <c r="R149" s="171">
        <v>905</v>
      </c>
      <c r="S149" s="171">
        <v>573</v>
      </c>
      <c r="T149" s="171">
        <v>1213</v>
      </c>
      <c r="U149" s="175">
        <v>5523</v>
      </c>
      <c r="V149" s="170">
        <v>774</v>
      </c>
      <c r="W149" s="171">
        <v>1974</v>
      </c>
      <c r="X149" s="171">
        <v>947</v>
      </c>
      <c r="Y149" s="171">
        <v>923</v>
      </c>
      <c r="Z149" s="171">
        <v>1162</v>
      </c>
      <c r="AA149" s="175">
        <v>5780</v>
      </c>
      <c r="AB149" s="170">
        <v>752</v>
      </c>
      <c r="AC149" s="171">
        <v>1637</v>
      </c>
      <c r="AD149" s="171">
        <v>917</v>
      </c>
      <c r="AE149" s="171">
        <v>973</v>
      </c>
      <c r="AF149" s="171">
        <v>1002</v>
      </c>
      <c r="AG149" s="175">
        <v>5281</v>
      </c>
    </row>
    <row r="150" spans="1:33" ht="13.5">
      <c r="A150" s="489" t="s">
        <v>21</v>
      </c>
      <c r="B150" s="492" t="s">
        <v>178</v>
      </c>
      <c r="C150" s="490" t="s">
        <v>131</v>
      </c>
      <c r="D150" s="169">
        <v>0</v>
      </c>
      <c r="E150" s="168">
        <v>1</v>
      </c>
      <c r="F150" s="168">
        <v>1</v>
      </c>
      <c r="G150" s="168">
        <v>1</v>
      </c>
      <c r="H150" s="168">
        <v>0</v>
      </c>
      <c r="I150" s="174">
        <v>3</v>
      </c>
      <c r="J150" s="169">
        <v>0</v>
      </c>
      <c r="K150" s="168">
        <v>0</v>
      </c>
      <c r="L150" s="168">
        <v>0</v>
      </c>
      <c r="M150" s="168">
        <v>0</v>
      </c>
      <c r="N150" s="168">
        <v>0</v>
      </c>
      <c r="O150" s="174">
        <v>0</v>
      </c>
      <c r="P150" s="169">
        <v>1</v>
      </c>
      <c r="Q150" s="168">
        <v>0</v>
      </c>
      <c r="R150" s="168">
        <v>0</v>
      </c>
      <c r="S150" s="168">
        <v>0</v>
      </c>
      <c r="T150" s="168">
        <v>0</v>
      </c>
      <c r="U150" s="174">
        <v>1</v>
      </c>
      <c r="V150" s="169">
        <v>0</v>
      </c>
      <c r="W150" s="168">
        <v>1</v>
      </c>
      <c r="X150" s="168">
        <v>0</v>
      </c>
      <c r="Y150" s="168">
        <v>0</v>
      </c>
      <c r="Z150" s="168">
        <v>0</v>
      </c>
      <c r="AA150" s="174">
        <v>1</v>
      </c>
      <c r="AB150" s="169">
        <v>0</v>
      </c>
      <c r="AC150" s="168">
        <v>0</v>
      </c>
      <c r="AD150" s="168">
        <v>0</v>
      </c>
      <c r="AE150" s="168">
        <v>0</v>
      </c>
      <c r="AF150" s="168">
        <v>0</v>
      </c>
      <c r="AG150" s="174">
        <v>0</v>
      </c>
    </row>
    <row r="151" spans="1:33" ht="13.5">
      <c r="A151" s="489"/>
      <c r="B151" s="494" t="s">
        <v>132</v>
      </c>
      <c r="C151" s="495" t="s">
        <v>135</v>
      </c>
      <c r="D151" s="172">
        <v>0</v>
      </c>
      <c r="E151" s="173">
        <v>0</v>
      </c>
      <c r="F151" s="173">
        <v>0</v>
      </c>
      <c r="G151" s="173">
        <v>0</v>
      </c>
      <c r="H151" s="173">
        <v>0</v>
      </c>
      <c r="I151" s="291">
        <v>0</v>
      </c>
      <c r="J151" s="172">
        <v>0</v>
      </c>
      <c r="K151" s="173">
        <v>0</v>
      </c>
      <c r="L151" s="173">
        <v>0</v>
      </c>
      <c r="M151" s="173">
        <v>0</v>
      </c>
      <c r="N151" s="173">
        <v>0</v>
      </c>
      <c r="O151" s="291">
        <v>0</v>
      </c>
      <c r="P151" s="172">
        <v>0</v>
      </c>
      <c r="Q151" s="173">
        <v>0</v>
      </c>
      <c r="R151" s="173">
        <v>0</v>
      </c>
      <c r="S151" s="173">
        <v>0</v>
      </c>
      <c r="T151" s="173">
        <v>0</v>
      </c>
      <c r="U151" s="291">
        <v>0</v>
      </c>
      <c r="V151" s="172">
        <v>0</v>
      </c>
      <c r="W151" s="173">
        <v>0</v>
      </c>
      <c r="X151" s="173">
        <v>0</v>
      </c>
      <c r="Y151" s="173">
        <v>0</v>
      </c>
      <c r="Z151" s="173">
        <v>0</v>
      </c>
      <c r="AA151" s="291">
        <v>0</v>
      </c>
      <c r="AB151" s="172">
        <v>0</v>
      </c>
      <c r="AC151" s="173">
        <v>0</v>
      </c>
      <c r="AD151" s="173">
        <v>1</v>
      </c>
      <c r="AE151" s="173">
        <v>1</v>
      </c>
      <c r="AF151" s="173">
        <v>0</v>
      </c>
      <c r="AG151" s="291">
        <v>2</v>
      </c>
    </row>
    <row r="152" spans="1:33" ht="13.5">
      <c r="A152" s="489"/>
      <c r="B152" s="492"/>
      <c r="C152" s="490" t="s">
        <v>137</v>
      </c>
      <c r="D152" s="169">
        <v>8</v>
      </c>
      <c r="E152" s="168">
        <v>7</v>
      </c>
      <c r="F152" s="168">
        <v>8</v>
      </c>
      <c r="G152" s="168">
        <v>78</v>
      </c>
      <c r="H152" s="168">
        <v>19</v>
      </c>
      <c r="I152" s="174">
        <v>120</v>
      </c>
      <c r="J152" s="169">
        <v>2</v>
      </c>
      <c r="K152" s="168">
        <v>11</v>
      </c>
      <c r="L152" s="168">
        <v>14</v>
      </c>
      <c r="M152" s="168">
        <v>78</v>
      </c>
      <c r="N152" s="168">
        <v>17</v>
      </c>
      <c r="O152" s="174">
        <v>122</v>
      </c>
      <c r="P152" s="169">
        <v>2</v>
      </c>
      <c r="Q152" s="168">
        <v>5</v>
      </c>
      <c r="R152" s="168">
        <v>10</v>
      </c>
      <c r="S152" s="168">
        <v>94</v>
      </c>
      <c r="T152" s="168">
        <v>17</v>
      </c>
      <c r="U152" s="174">
        <v>128</v>
      </c>
      <c r="V152" s="169">
        <v>0</v>
      </c>
      <c r="W152" s="168">
        <v>8</v>
      </c>
      <c r="X152" s="168">
        <v>14</v>
      </c>
      <c r="Y152" s="168">
        <v>145</v>
      </c>
      <c r="Z152" s="168">
        <v>36</v>
      </c>
      <c r="AA152" s="174">
        <v>203</v>
      </c>
      <c r="AB152" s="169">
        <v>5</v>
      </c>
      <c r="AC152" s="168">
        <v>7</v>
      </c>
      <c r="AD152" s="168">
        <v>7</v>
      </c>
      <c r="AE152" s="168">
        <v>116</v>
      </c>
      <c r="AF152" s="168">
        <v>31</v>
      </c>
      <c r="AG152" s="174">
        <v>166</v>
      </c>
    </row>
    <row r="153" spans="1:33" ht="13.5">
      <c r="A153" s="489"/>
      <c r="B153" s="492"/>
      <c r="C153" s="490" t="s">
        <v>307</v>
      </c>
      <c r="D153" s="169">
        <v>2</v>
      </c>
      <c r="E153" s="168">
        <v>0</v>
      </c>
      <c r="F153" s="168">
        <v>0</v>
      </c>
      <c r="G153" s="168">
        <v>10</v>
      </c>
      <c r="H153" s="168">
        <v>1</v>
      </c>
      <c r="I153" s="174">
        <v>13</v>
      </c>
      <c r="J153" s="169">
        <v>1</v>
      </c>
      <c r="K153" s="168">
        <v>1</v>
      </c>
      <c r="L153" s="168">
        <v>4</v>
      </c>
      <c r="M153" s="168">
        <v>7</v>
      </c>
      <c r="N153" s="168">
        <v>1</v>
      </c>
      <c r="O153" s="174">
        <v>14</v>
      </c>
      <c r="P153" s="169">
        <v>2</v>
      </c>
      <c r="Q153" s="168">
        <v>4</v>
      </c>
      <c r="R153" s="168">
        <v>1</v>
      </c>
      <c r="S153" s="168">
        <v>9</v>
      </c>
      <c r="T153" s="168">
        <v>6</v>
      </c>
      <c r="U153" s="174">
        <v>22</v>
      </c>
      <c r="V153" s="169">
        <v>0</v>
      </c>
      <c r="W153" s="168">
        <v>2</v>
      </c>
      <c r="X153" s="168">
        <v>4</v>
      </c>
      <c r="Y153" s="168">
        <v>14</v>
      </c>
      <c r="Z153" s="168">
        <v>3</v>
      </c>
      <c r="AA153" s="174">
        <v>23</v>
      </c>
      <c r="AB153" s="169">
        <v>26</v>
      </c>
      <c r="AC153" s="168">
        <v>27</v>
      </c>
      <c r="AD153" s="168">
        <v>38</v>
      </c>
      <c r="AE153" s="168">
        <v>452</v>
      </c>
      <c r="AF153" s="168">
        <v>104</v>
      </c>
      <c r="AG153" s="174">
        <v>647</v>
      </c>
    </row>
    <row r="154" spans="1:33" ht="13.5">
      <c r="A154" s="489"/>
      <c r="B154" s="496"/>
      <c r="C154" s="497" t="s">
        <v>36</v>
      </c>
      <c r="D154" s="170">
        <v>10</v>
      </c>
      <c r="E154" s="171">
        <v>7</v>
      </c>
      <c r="F154" s="171">
        <v>8</v>
      </c>
      <c r="G154" s="171">
        <v>88</v>
      </c>
      <c r="H154" s="171">
        <v>20</v>
      </c>
      <c r="I154" s="175">
        <v>133</v>
      </c>
      <c r="J154" s="170">
        <v>3</v>
      </c>
      <c r="K154" s="171">
        <v>12</v>
      </c>
      <c r="L154" s="171">
        <v>18</v>
      </c>
      <c r="M154" s="171">
        <v>85</v>
      </c>
      <c r="N154" s="171">
        <v>18</v>
      </c>
      <c r="O154" s="175">
        <v>136</v>
      </c>
      <c r="P154" s="170">
        <v>4</v>
      </c>
      <c r="Q154" s="171">
        <v>9</v>
      </c>
      <c r="R154" s="171">
        <v>11</v>
      </c>
      <c r="S154" s="171">
        <v>103</v>
      </c>
      <c r="T154" s="171">
        <v>23</v>
      </c>
      <c r="U154" s="175">
        <v>150</v>
      </c>
      <c r="V154" s="170">
        <v>0</v>
      </c>
      <c r="W154" s="171">
        <v>10</v>
      </c>
      <c r="X154" s="171">
        <v>18</v>
      </c>
      <c r="Y154" s="171">
        <v>159</v>
      </c>
      <c r="Z154" s="171">
        <v>39</v>
      </c>
      <c r="AA154" s="175">
        <v>226</v>
      </c>
      <c r="AB154" s="170">
        <v>31</v>
      </c>
      <c r="AC154" s="171">
        <v>34</v>
      </c>
      <c r="AD154" s="171">
        <v>46</v>
      </c>
      <c r="AE154" s="171">
        <v>569</v>
      </c>
      <c r="AF154" s="171">
        <v>135</v>
      </c>
      <c r="AG154" s="175">
        <v>815</v>
      </c>
    </row>
    <row r="155" spans="1:33" ht="13.5">
      <c r="A155" s="489"/>
      <c r="B155" s="494" t="s">
        <v>138</v>
      </c>
      <c r="C155" s="495" t="s">
        <v>138</v>
      </c>
      <c r="D155" s="172">
        <v>0</v>
      </c>
      <c r="E155" s="173">
        <v>0</v>
      </c>
      <c r="F155" s="173">
        <v>1</v>
      </c>
      <c r="G155" s="173">
        <v>9</v>
      </c>
      <c r="H155" s="173">
        <v>0</v>
      </c>
      <c r="I155" s="291">
        <v>10</v>
      </c>
      <c r="J155" s="172">
        <v>0</v>
      </c>
      <c r="K155" s="173">
        <v>0</v>
      </c>
      <c r="L155" s="173">
        <v>0</v>
      </c>
      <c r="M155" s="173">
        <v>2</v>
      </c>
      <c r="N155" s="173">
        <v>1</v>
      </c>
      <c r="O155" s="291">
        <v>3</v>
      </c>
      <c r="P155" s="172">
        <v>0</v>
      </c>
      <c r="Q155" s="173">
        <v>1</v>
      </c>
      <c r="R155" s="173">
        <v>1</v>
      </c>
      <c r="S155" s="173">
        <v>1</v>
      </c>
      <c r="T155" s="173">
        <v>0</v>
      </c>
      <c r="U155" s="291">
        <v>3</v>
      </c>
      <c r="V155" s="172">
        <v>0</v>
      </c>
      <c r="W155" s="173">
        <v>0</v>
      </c>
      <c r="X155" s="173">
        <v>0</v>
      </c>
      <c r="Y155" s="173">
        <v>2</v>
      </c>
      <c r="Z155" s="173">
        <v>0</v>
      </c>
      <c r="AA155" s="291">
        <v>2</v>
      </c>
      <c r="AB155" s="172">
        <v>1</v>
      </c>
      <c r="AC155" s="173">
        <v>0</v>
      </c>
      <c r="AD155" s="173">
        <v>0</v>
      </c>
      <c r="AE155" s="173">
        <v>2</v>
      </c>
      <c r="AF155" s="173">
        <v>0</v>
      </c>
      <c r="AG155" s="291">
        <v>3</v>
      </c>
    </row>
    <row r="156" spans="1:33" ht="13.5">
      <c r="A156" s="489"/>
      <c r="B156" s="492" t="s">
        <v>139</v>
      </c>
      <c r="C156" s="490" t="s">
        <v>140</v>
      </c>
      <c r="D156" s="169">
        <v>1</v>
      </c>
      <c r="E156" s="168">
        <v>0</v>
      </c>
      <c r="F156" s="168">
        <v>2</v>
      </c>
      <c r="G156" s="168">
        <v>3</v>
      </c>
      <c r="H156" s="168">
        <v>0</v>
      </c>
      <c r="I156" s="174">
        <v>6</v>
      </c>
      <c r="J156" s="169">
        <v>0</v>
      </c>
      <c r="K156" s="168">
        <v>0</v>
      </c>
      <c r="L156" s="168">
        <v>3</v>
      </c>
      <c r="M156" s="168">
        <v>6</v>
      </c>
      <c r="N156" s="168">
        <v>0</v>
      </c>
      <c r="O156" s="174">
        <v>9</v>
      </c>
      <c r="P156" s="169">
        <v>0</v>
      </c>
      <c r="Q156" s="168">
        <v>1</v>
      </c>
      <c r="R156" s="168">
        <v>2</v>
      </c>
      <c r="S156" s="168">
        <v>1</v>
      </c>
      <c r="T156" s="168">
        <v>0</v>
      </c>
      <c r="U156" s="174">
        <v>4</v>
      </c>
      <c r="V156" s="169">
        <v>0</v>
      </c>
      <c r="W156" s="168">
        <v>1</v>
      </c>
      <c r="X156" s="168">
        <v>2</v>
      </c>
      <c r="Y156" s="168">
        <v>7</v>
      </c>
      <c r="Z156" s="168">
        <v>0</v>
      </c>
      <c r="AA156" s="174">
        <v>10</v>
      </c>
      <c r="AB156" s="169">
        <v>0</v>
      </c>
      <c r="AC156" s="168">
        <v>4</v>
      </c>
      <c r="AD156" s="168">
        <v>0</v>
      </c>
      <c r="AE156" s="168">
        <v>5</v>
      </c>
      <c r="AF156" s="168">
        <v>0</v>
      </c>
      <c r="AG156" s="174">
        <v>9</v>
      </c>
    </row>
    <row r="157" spans="1:33" ht="13.5">
      <c r="A157" s="489"/>
      <c r="B157" s="492"/>
      <c r="C157" s="490" t="s">
        <v>141</v>
      </c>
      <c r="D157" s="169">
        <v>0</v>
      </c>
      <c r="E157" s="168">
        <v>0</v>
      </c>
      <c r="F157" s="168">
        <v>0</v>
      </c>
      <c r="G157" s="168">
        <v>0</v>
      </c>
      <c r="H157" s="168">
        <v>0</v>
      </c>
      <c r="I157" s="174">
        <v>0</v>
      </c>
      <c r="J157" s="169">
        <v>0</v>
      </c>
      <c r="K157" s="168">
        <v>0</v>
      </c>
      <c r="L157" s="168">
        <v>0</v>
      </c>
      <c r="M157" s="168">
        <v>0</v>
      </c>
      <c r="N157" s="168">
        <v>0</v>
      </c>
      <c r="O157" s="174">
        <v>0</v>
      </c>
      <c r="P157" s="169">
        <v>1</v>
      </c>
      <c r="Q157" s="168">
        <v>1</v>
      </c>
      <c r="R157" s="168">
        <v>0</v>
      </c>
      <c r="S157" s="168">
        <v>0</v>
      </c>
      <c r="T157" s="168">
        <v>0</v>
      </c>
      <c r="U157" s="174">
        <v>2</v>
      </c>
      <c r="V157" s="169">
        <v>1</v>
      </c>
      <c r="W157" s="168">
        <v>0</v>
      </c>
      <c r="X157" s="168">
        <v>0</v>
      </c>
      <c r="Y157" s="168">
        <v>0</v>
      </c>
      <c r="Z157" s="168">
        <v>0</v>
      </c>
      <c r="AA157" s="174">
        <v>1</v>
      </c>
      <c r="AB157" s="169">
        <v>0</v>
      </c>
      <c r="AC157" s="168">
        <v>0</v>
      </c>
      <c r="AD157" s="168">
        <v>0</v>
      </c>
      <c r="AE157" s="168">
        <v>0</v>
      </c>
      <c r="AF157" s="168">
        <v>0</v>
      </c>
      <c r="AG157" s="174">
        <v>0</v>
      </c>
    </row>
    <row r="158" spans="1:33" ht="13.5">
      <c r="A158" s="489"/>
      <c r="B158" s="492"/>
      <c r="C158" s="490" t="s">
        <v>143</v>
      </c>
      <c r="D158" s="169">
        <v>0</v>
      </c>
      <c r="E158" s="168">
        <v>0</v>
      </c>
      <c r="F158" s="168">
        <v>0</v>
      </c>
      <c r="G158" s="168">
        <v>0</v>
      </c>
      <c r="H158" s="168">
        <v>0</v>
      </c>
      <c r="I158" s="174">
        <v>0</v>
      </c>
      <c r="J158" s="169">
        <v>0</v>
      </c>
      <c r="K158" s="168">
        <v>0</v>
      </c>
      <c r="L158" s="168">
        <v>0</v>
      </c>
      <c r="M158" s="168">
        <v>0</v>
      </c>
      <c r="N158" s="168">
        <v>0</v>
      </c>
      <c r="O158" s="174">
        <v>0</v>
      </c>
      <c r="P158" s="169">
        <v>0</v>
      </c>
      <c r="Q158" s="168">
        <v>0</v>
      </c>
      <c r="R158" s="168">
        <v>0</v>
      </c>
      <c r="S158" s="168">
        <v>0</v>
      </c>
      <c r="T158" s="168">
        <v>0</v>
      </c>
      <c r="U158" s="174">
        <v>0</v>
      </c>
      <c r="V158" s="169">
        <v>0</v>
      </c>
      <c r="W158" s="168">
        <v>0</v>
      </c>
      <c r="X158" s="168">
        <v>0</v>
      </c>
      <c r="Y158" s="168">
        <v>0</v>
      </c>
      <c r="Z158" s="168">
        <v>0</v>
      </c>
      <c r="AA158" s="174">
        <v>0</v>
      </c>
      <c r="AB158" s="169">
        <v>0</v>
      </c>
      <c r="AC158" s="168">
        <v>0</v>
      </c>
      <c r="AD158" s="168">
        <v>1</v>
      </c>
      <c r="AE158" s="168">
        <v>1</v>
      </c>
      <c r="AF158" s="168">
        <v>0</v>
      </c>
      <c r="AG158" s="174">
        <v>2</v>
      </c>
    </row>
    <row r="159" spans="1:33" ht="13.5">
      <c r="A159" s="489"/>
      <c r="B159" s="490"/>
      <c r="C159" s="497" t="s">
        <v>308</v>
      </c>
      <c r="D159" s="170">
        <v>0</v>
      </c>
      <c r="E159" s="171">
        <v>1</v>
      </c>
      <c r="F159" s="171">
        <v>7</v>
      </c>
      <c r="G159" s="171">
        <v>16</v>
      </c>
      <c r="H159" s="171">
        <v>2</v>
      </c>
      <c r="I159" s="175">
        <v>26</v>
      </c>
      <c r="J159" s="170">
        <v>1</v>
      </c>
      <c r="K159" s="171">
        <v>2</v>
      </c>
      <c r="L159" s="171">
        <v>8</v>
      </c>
      <c r="M159" s="171">
        <v>16</v>
      </c>
      <c r="N159" s="171">
        <v>3</v>
      </c>
      <c r="O159" s="175">
        <v>30</v>
      </c>
      <c r="P159" s="170">
        <v>2</v>
      </c>
      <c r="Q159" s="171">
        <v>0</v>
      </c>
      <c r="R159" s="171">
        <v>2</v>
      </c>
      <c r="S159" s="171">
        <v>4</v>
      </c>
      <c r="T159" s="171">
        <v>2</v>
      </c>
      <c r="U159" s="175">
        <v>10</v>
      </c>
      <c r="V159" s="170">
        <v>0</v>
      </c>
      <c r="W159" s="171">
        <v>8</v>
      </c>
      <c r="X159" s="171">
        <v>2</v>
      </c>
      <c r="Y159" s="171">
        <v>16</v>
      </c>
      <c r="Z159" s="171">
        <v>3</v>
      </c>
      <c r="AA159" s="175">
        <v>29</v>
      </c>
      <c r="AB159" s="170">
        <v>0</v>
      </c>
      <c r="AC159" s="171">
        <v>3</v>
      </c>
      <c r="AD159" s="171">
        <v>5</v>
      </c>
      <c r="AE159" s="171">
        <v>9</v>
      </c>
      <c r="AF159" s="171">
        <v>2</v>
      </c>
      <c r="AG159" s="175">
        <v>19</v>
      </c>
    </row>
    <row r="160" spans="1:33" ht="13.5">
      <c r="A160" s="500"/>
      <c r="B160" s="497"/>
      <c r="C160" s="491" t="s">
        <v>36</v>
      </c>
      <c r="D160" s="170">
        <v>1</v>
      </c>
      <c r="E160" s="171">
        <v>1</v>
      </c>
      <c r="F160" s="171">
        <v>9</v>
      </c>
      <c r="G160" s="171">
        <v>19</v>
      </c>
      <c r="H160" s="171">
        <v>2</v>
      </c>
      <c r="I160" s="175">
        <v>32</v>
      </c>
      <c r="J160" s="170">
        <v>1</v>
      </c>
      <c r="K160" s="171">
        <v>2</v>
      </c>
      <c r="L160" s="171">
        <v>11</v>
      </c>
      <c r="M160" s="171">
        <v>22</v>
      </c>
      <c r="N160" s="171">
        <v>3</v>
      </c>
      <c r="O160" s="175">
        <v>39</v>
      </c>
      <c r="P160" s="170">
        <v>3</v>
      </c>
      <c r="Q160" s="171">
        <v>2</v>
      </c>
      <c r="R160" s="171">
        <v>4</v>
      </c>
      <c r="S160" s="171">
        <v>5</v>
      </c>
      <c r="T160" s="171">
        <v>2</v>
      </c>
      <c r="U160" s="175">
        <v>16</v>
      </c>
      <c r="V160" s="170">
        <v>1</v>
      </c>
      <c r="W160" s="171">
        <v>9</v>
      </c>
      <c r="X160" s="171">
        <v>4</v>
      </c>
      <c r="Y160" s="171">
        <v>23</v>
      </c>
      <c r="Z160" s="171">
        <v>3</v>
      </c>
      <c r="AA160" s="175">
        <v>40</v>
      </c>
      <c r="AB160" s="170">
        <v>0</v>
      </c>
      <c r="AC160" s="171">
        <v>7</v>
      </c>
      <c r="AD160" s="171">
        <v>6</v>
      </c>
      <c r="AE160" s="171">
        <v>15</v>
      </c>
      <c r="AF160" s="171">
        <v>2</v>
      </c>
      <c r="AG160" s="175">
        <v>30</v>
      </c>
    </row>
    <row r="161" spans="1:33" ht="13.5">
      <c r="B161" s="491" t="s">
        <v>36</v>
      </c>
      <c r="D161" s="170">
        <v>11</v>
      </c>
      <c r="E161" s="171">
        <v>9</v>
      </c>
      <c r="F161" s="171">
        <v>19</v>
      </c>
      <c r="G161" s="171">
        <v>117</v>
      </c>
      <c r="H161" s="171">
        <v>22</v>
      </c>
      <c r="I161" s="175">
        <v>178</v>
      </c>
      <c r="J161" s="170">
        <v>4</v>
      </c>
      <c r="K161" s="171">
        <v>14</v>
      </c>
      <c r="L161" s="171">
        <v>29</v>
      </c>
      <c r="M161" s="171">
        <v>109</v>
      </c>
      <c r="N161" s="171">
        <v>22</v>
      </c>
      <c r="O161" s="175">
        <v>178</v>
      </c>
      <c r="P161" s="170">
        <v>8</v>
      </c>
      <c r="Q161" s="171">
        <v>12</v>
      </c>
      <c r="R161" s="171">
        <v>16</v>
      </c>
      <c r="S161" s="171">
        <v>109</v>
      </c>
      <c r="T161" s="171">
        <v>25</v>
      </c>
      <c r="U161" s="175">
        <v>170</v>
      </c>
      <c r="V161" s="170">
        <v>1</v>
      </c>
      <c r="W161" s="171">
        <v>20</v>
      </c>
      <c r="X161" s="171">
        <v>22</v>
      </c>
      <c r="Y161" s="171">
        <v>184</v>
      </c>
      <c r="Z161" s="171">
        <v>42</v>
      </c>
      <c r="AA161" s="175">
        <v>269</v>
      </c>
      <c r="AB161" s="170">
        <v>32</v>
      </c>
      <c r="AC161" s="171">
        <v>41</v>
      </c>
      <c r="AD161" s="171">
        <v>52</v>
      </c>
      <c r="AE161" s="171">
        <v>586</v>
      </c>
      <c r="AF161" s="171">
        <v>137</v>
      </c>
      <c r="AG161" s="175">
        <v>848</v>
      </c>
    </row>
    <row r="162" spans="1:33" ht="13.5">
      <c r="A162" s="502" t="s">
        <v>36</v>
      </c>
      <c r="B162" s="491"/>
      <c r="C162" s="491"/>
      <c r="D162" s="170">
        <v>5801</v>
      </c>
      <c r="E162" s="171">
        <v>5848</v>
      </c>
      <c r="F162" s="171">
        <v>5922</v>
      </c>
      <c r="G162" s="171">
        <v>7656</v>
      </c>
      <c r="H162" s="171">
        <v>2959</v>
      </c>
      <c r="I162" s="175">
        <v>28186</v>
      </c>
      <c r="J162" s="170">
        <v>5346</v>
      </c>
      <c r="K162" s="171">
        <v>7941</v>
      </c>
      <c r="L162" s="171">
        <v>5270</v>
      </c>
      <c r="M162" s="171">
        <v>7330</v>
      </c>
      <c r="N162" s="171">
        <v>2897</v>
      </c>
      <c r="O162" s="175">
        <v>28784</v>
      </c>
      <c r="P162" s="170">
        <v>5236</v>
      </c>
      <c r="Q162" s="171">
        <v>7597</v>
      </c>
      <c r="R162" s="171">
        <v>4239</v>
      </c>
      <c r="S162" s="171">
        <v>7094</v>
      </c>
      <c r="T162" s="171">
        <v>2986</v>
      </c>
      <c r="U162" s="175">
        <v>27152</v>
      </c>
      <c r="V162" s="170">
        <v>5248</v>
      </c>
      <c r="W162" s="171">
        <v>8276</v>
      </c>
      <c r="X162" s="171">
        <v>5250</v>
      </c>
      <c r="Y162" s="171">
        <v>10439</v>
      </c>
      <c r="Z162" s="171">
        <v>3049</v>
      </c>
      <c r="AA162" s="175">
        <v>32262</v>
      </c>
      <c r="AB162" s="170">
        <v>4897</v>
      </c>
      <c r="AC162" s="171">
        <v>7278</v>
      </c>
      <c r="AD162" s="171">
        <v>4737</v>
      </c>
      <c r="AE162" s="171">
        <v>10206</v>
      </c>
      <c r="AF162" s="171">
        <v>2831</v>
      </c>
      <c r="AG162" s="175">
        <v>29949</v>
      </c>
    </row>
    <row r="163" spans="1:33" ht="13.5"/>
    <row r="164" spans="1:33" ht="18.75" customHeight="1">
      <c r="A164" s="42" t="s">
        <v>461</v>
      </c>
    </row>
    <row r="165" spans="1:33" ht="14.25" customHeight="1">
      <c r="A165" s="42"/>
    </row>
    <row r="166" spans="1:33" ht="44.25" customHeight="1">
      <c r="A166" s="580" t="s">
        <v>638</v>
      </c>
      <c r="B166" s="580"/>
      <c r="C166" s="580"/>
    </row>
    <row r="167" spans="1:33" ht="15" customHeight="1">
      <c r="A167" s="42"/>
    </row>
    <row r="168" spans="1:33" ht="15" customHeight="1">
      <c r="A168" s="315" t="s">
        <v>361</v>
      </c>
    </row>
    <row r="169" spans="1:33" ht="15" customHeight="1">
      <c r="A169" s="315" t="str">
        <f>+"New South Wales Criminal Courts Statistics " &amp;'Table Of Contents'!D$2</f>
        <v>New South Wales Criminal Courts Statistics June 2022</v>
      </c>
    </row>
    <row r="170" spans="1:33" ht="15" customHeight="1">
      <c r="A170" s="318" t="s">
        <v>0</v>
      </c>
    </row>
    <row r="171" spans="1:33" ht="15" customHeight="1">
      <c r="A171" s="318" t="s">
        <v>379</v>
      </c>
    </row>
    <row r="172" spans="1:33" ht="15" customHeight="1">
      <c r="A172" s="318" t="s">
        <v>27</v>
      </c>
    </row>
    <row r="173" spans="1:33" ht="15" customHeight="1">
      <c r="A173" s="318" t="s">
        <v>380</v>
      </c>
    </row>
    <row r="175" spans="1:33" ht="65.25" customHeight="1">
      <c r="A175" s="551" t="s">
        <v>759</v>
      </c>
      <c r="B175" s="551"/>
      <c r="C175" s="551"/>
    </row>
  </sheetData>
  <mergeCells count="8">
    <mergeCell ref="A175:C175"/>
    <mergeCell ref="D6:AG6"/>
    <mergeCell ref="D7:I7"/>
    <mergeCell ref="J7:O7"/>
    <mergeCell ref="P7:U7"/>
    <mergeCell ref="V7:AA7"/>
    <mergeCell ref="AB7:AG7"/>
    <mergeCell ref="A166:C166"/>
  </mergeCells>
  <conditionalFormatting sqref="A9:C159">
    <cfRule type="cellIs" dxfId="39" priority="5" operator="equal">
      <formula>"Total"</formula>
    </cfRule>
  </conditionalFormatting>
  <conditionalFormatting sqref="A159:C161">
    <cfRule type="cellIs" dxfId="38" priority="3" operator="equal">
      <formula>"Total"</formula>
    </cfRule>
  </conditionalFormatting>
  <conditionalFormatting sqref="A162:C162">
    <cfRule type="cellIs" dxfId="37" priority="1" operator="equal">
      <formula>"Total"</formula>
    </cfRule>
  </conditionalFormatting>
  <hyperlinks>
    <hyperlink ref="A1" location="'Table Of Contents'!C6" display="return to table of contents" xr:uid="{00000000-0004-0000-1000-000000000000}"/>
    <hyperlink ref="A175" location="'Explanatory Notes'!A2" display="COVID impact: changes to court operations to protect the safety of court users have led to a general decline in the number of criminal court finalisations in the latest 12 month period. See Explanatory Notes for details." xr:uid="{00000000-0004-0000-1000-000001000000}"/>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C165"/>
  <sheetViews>
    <sheetView zoomScale="90" zoomScaleNormal="90" workbookViewId="0">
      <pane xSplit="3" ySplit="10" topLeftCell="D11" activePane="bottomRight" state="frozen"/>
      <selection pane="topRight"/>
      <selection pane="bottomLeft"/>
      <selection pane="bottomRight"/>
    </sheetView>
  </sheetViews>
  <sheetFormatPr defaultColWidth="11.42578125" defaultRowHeight="15" customHeight="1"/>
  <cols>
    <col min="1" max="3" width="40.7109375" style="165" customWidth="1"/>
    <col min="4" max="21" width="8.5703125" style="165" customWidth="1"/>
    <col min="22" max="16384" width="11.42578125" style="165"/>
  </cols>
  <sheetData>
    <row r="1" spans="1:29" ht="13.5">
      <c r="A1" s="187" t="s">
        <v>221</v>
      </c>
    </row>
    <row r="2" spans="1:29" ht="15" customHeight="1">
      <c r="A2" s="238" t="s">
        <v>423</v>
      </c>
    </row>
    <row r="3" spans="1:29" ht="14.1" customHeight="1">
      <c r="A3" s="238" t="str">
        <f>"NSW Higher, Local and Children's Criminal Courts " &amp;'Table Of Contents'!G4</f>
        <v>NSW Higher, Local and Children's Criminal Courts July 2021 to June 2022</v>
      </c>
      <c r="B3" s="186"/>
      <c r="D3" s="7"/>
      <c r="E3" s="7"/>
      <c r="F3" s="7"/>
      <c r="G3" s="7"/>
      <c r="H3" s="7"/>
      <c r="I3" s="7"/>
      <c r="J3" s="7"/>
      <c r="K3" s="7"/>
      <c r="L3" s="7"/>
      <c r="M3" s="7"/>
      <c r="N3" s="7"/>
      <c r="O3" s="7"/>
      <c r="P3" s="7"/>
      <c r="Q3" s="7"/>
      <c r="R3" s="7"/>
      <c r="S3" s="7"/>
      <c r="T3" s="7"/>
      <c r="U3" s="7"/>
    </row>
    <row r="4" spans="1:29" ht="14.1" customHeight="1">
      <c r="A4" s="5" t="s">
        <v>481</v>
      </c>
      <c r="B4" s="7"/>
      <c r="C4" s="7"/>
      <c r="D4" s="7"/>
      <c r="E4" s="7"/>
      <c r="F4" s="7"/>
      <c r="G4" s="7"/>
      <c r="H4" s="7"/>
      <c r="I4" s="7"/>
      <c r="J4" s="7"/>
      <c r="K4" s="7"/>
      <c r="L4" s="7"/>
      <c r="M4" s="7"/>
      <c r="N4" s="7"/>
      <c r="O4" s="7"/>
      <c r="P4" s="7"/>
      <c r="Q4" s="7"/>
      <c r="R4" s="7"/>
      <c r="S4" s="7"/>
      <c r="T4" s="7"/>
      <c r="U4" s="7"/>
    </row>
    <row r="5" spans="1:29" ht="14.1" customHeight="1">
      <c r="A5" s="5"/>
      <c r="B5" s="7"/>
      <c r="C5" s="7"/>
      <c r="D5" s="7"/>
      <c r="E5" s="7"/>
      <c r="F5" s="7"/>
      <c r="G5" s="7"/>
      <c r="H5" s="7"/>
      <c r="I5" s="7"/>
      <c r="J5" s="7"/>
      <c r="K5" s="7"/>
      <c r="L5" s="7"/>
      <c r="M5" s="7"/>
      <c r="N5" s="7"/>
      <c r="O5" s="7"/>
      <c r="P5" s="7"/>
      <c r="Q5" s="7"/>
      <c r="R5" s="7"/>
      <c r="S5" s="7"/>
      <c r="T5" s="7"/>
      <c r="U5" s="7"/>
    </row>
    <row r="6" spans="1:29" ht="14.1" customHeight="1">
      <c r="B6" s="7"/>
      <c r="C6" s="7"/>
      <c r="D6" s="7"/>
      <c r="E6" s="7"/>
      <c r="F6" s="7"/>
      <c r="G6" s="7"/>
      <c r="H6" s="7"/>
      <c r="I6" s="7"/>
      <c r="J6" s="7"/>
      <c r="K6" s="7"/>
      <c r="L6" s="7"/>
      <c r="M6" s="7"/>
      <c r="N6" s="7"/>
      <c r="O6" s="7"/>
      <c r="P6" s="7"/>
      <c r="Q6" s="7"/>
      <c r="R6" s="7"/>
      <c r="S6" s="7"/>
      <c r="T6" s="7"/>
      <c r="U6" s="7"/>
    </row>
    <row r="7" spans="1:29" ht="13.5">
      <c r="A7" s="45"/>
      <c r="B7" s="45"/>
      <c r="C7" s="45"/>
      <c r="D7" s="45"/>
      <c r="E7" s="45"/>
      <c r="F7" s="45"/>
      <c r="G7" s="45"/>
      <c r="H7" s="45"/>
      <c r="I7" s="45"/>
      <c r="J7" s="45"/>
      <c r="K7" s="45"/>
      <c r="L7" s="45"/>
      <c r="M7" s="45"/>
      <c r="N7" s="45"/>
      <c r="O7" s="45"/>
      <c r="P7" s="45"/>
      <c r="Q7" s="45"/>
      <c r="R7" s="45"/>
      <c r="S7" s="45"/>
      <c r="T7" s="45"/>
      <c r="U7" s="45"/>
    </row>
    <row r="8" spans="1:29" ht="15" customHeight="1">
      <c r="A8" s="47"/>
      <c r="B8" s="48"/>
      <c r="C8" s="49"/>
      <c r="D8" s="567" t="s">
        <v>146</v>
      </c>
      <c r="E8" s="568"/>
      <c r="F8" s="568"/>
      <c r="G8" s="568"/>
      <c r="H8" s="568"/>
      <c r="I8" s="568"/>
      <c r="J8" s="568"/>
      <c r="K8" s="568"/>
      <c r="L8" s="568"/>
      <c r="M8" s="568"/>
      <c r="N8" s="568"/>
      <c r="O8" s="568"/>
      <c r="P8" s="568"/>
      <c r="Q8" s="568"/>
      <c r="R8" s="568"/>
      <c r="S8" s="568"/>
      <c r="T8" s="568"/>
      <c r="U8" s="568"/>
      <c r="V8" s="568"/>
      <c r="W8" s="568"/>
      <c r="X8" s="568"/>
      <c r="Y8" s="568"/>
      <c r="Z8" s="568"/>
      <c r="AA8" s="568"/>
      <c r="AB8" s="568"/>
      <c r="AC8" s="569"/>
    </row>
    <row r="9" spans="1:29" ht="15" customHeight="1">
      <c r="A9" s="50"/>
      <c r="B9" s="41"/>
      <c r="C9" s="51"/>
      <c r="D9" s="570" t="str">
        <f>'Table Of Contents'!$G$4</f>
        <v>July 2021 to June 2022</v>
      </c>
      <c r="E9" s="571"/>
      <c r="F9" s="571"/>
      <c r="G9" s="571"/>
      <c r="H9" s="571"/>
      <c r="I9" s="571"/>
      <c r="J9" s="571"/>
      <c r="K9" s="571"/>
      <c r="L9" s="571"/>
      <c r="M9" s="571"/>
      <c r="N9" s="571"/>
      <c r="O9" s="571"/>
      <c r="P9" s="571"/>
      <c r="Q9" s="571"/>
      <c r="R9" s="571"/>
      <c r="S9" s="571"/>
      <c r="T9" s="571"/>
      <c r="U9" s="571"/>
      <c r="V9" s="571"/>
      <c r="W9" s="571"/>
      <c r="X9" s="571"/>
      <c r="Y9" s="571"/>
      <c r="Z9" s="571"/>
      <c r="AA9" s="571"/>
      <c r="AB9" s="571"/>
      <c r="AC9" s="572"/>
    </row>
    <row r="10" spans="1:29" ht="169.5" customHeight="1">
      <c r="A10" s="52" t="s">
        <v>470</v>
      </c>
      <c r="B10" s="46"/>
      <c r="C10" s="46"/>
      <c r="D10" s="455" t="s">
        <v>147</v>
      </c>
      <c r="E10" s="55" t="s">
        <v>246</v>
      </c>
      <c r="F10" s="55" t="s">
        <v>425</v>
      </c>
      <c r="G10" s="55" t="s">
        <v>586</v>
      </c>
      <c r="H10" s="55" t="s">
        <v>587</v>
      </c>
      <c r="I10" s="55" t="s">
        <v>588</v>
      </c>
      <c r="J10" s="55" t="s">
        <v>589</v>
      </c>
      <c r="K10" s="55" t="s">
        <v>590</v>
      </c>
      <c r="L10" s="55" t="s">
        <v>247</v>
      </c>
      <c r="M10" s="55" t="s">
        <v>193</v>
      </c>
      <c r="N10" s="55" t="s">
        <v>194</v>
      </c>
      <c r="O10" s="55" t="s">
        <v>591</v>
      </c>
      <c r="P10" s="55" t="s">
        <v>592</v>
      </c>
      <c r="Q10" s="55" t="s">
        <v>23</v>
      </c>
      <c r="R10" s="55" t="s">
        <v>408</v>
      </c>
      <c r="S10" s="55" t="s">
        <v>593</v>
      </c>
      <c r="T10" s="55" t="s">
        <v>594</v>
      </c>
      <c r="U10" s="55" t="s">
        <v>595</v>
      </c>
      <c r="V10" s="55" t="s">
        <v>596</v>
      </c>
      <c r="W10" s="55" t="s">
        <v>195</v>
      </c>
      <c r="X10" s="55" t="s">
        <v>558</v>
      </c>
      <c r="Y10" s="55" t="s">
        <v>597</v>
      </c>
      <c r="Z10" s="55" t="s">
        <v>598</v>
      </c>
      <c r="AA10" s="55" t="s">
        <v>599</v>
      </c>
      <c r="AB10" s="55" t="s">
        <v>600</v>
      </c>
      <c r="AC10" s="392" t="s">
        <v>36</v>
      </c>
    </row>
    <row r="11" spans="1:29" ht="13.5">
      <c r="A11" s="489" t="s">
        <v>6</v>
      </c>
      <c r="B11" s="490" t="s">
        <v>32</v>
      </c>
      <c r="C11" s="490" t="s">
        <v>32</v>
      </c>
      <c r="D11" s="169">
        <v>9</v>
      </c>
      <c r="E11" s="168">
        <v>0</v>
      </c>
      <c r="F11" s="168">
        <v>0</v>
      </c>
      <c r="G11" s="168">
        <v>0</v>
      </c>
      <c r="H11" s="168">
        <v>0</v>
      </c>
      <c r="I11" s="168">
        <v>0</v>
      </c>
      <c r="J11" s="168">
        <v>0</v>
      </c>
      <c r="K11" s="168">
        <v>0</v>
      </c>
      <c r="L11" s="168">
        <v>0</v>
      </c>
      <c r="M11" s="168">
        <v>0</v>
      </c>
      <c r="N11" s="168">
        <v>0</v>
      </c>
      <c r="O11" s="168">
        <v>0</v>
      </c>
      <c r="P11" s="168">
        <v>0</v>
      </c>
      <c r="Q11" s="168">
        <v>0</v>
      </c>
      <c r="R11" s="168">
        <v>0</v>
      </c>
      <c r="S11" s="168">
        <v>0</v>
      </c>
      <c r="T11" s="168">
        <v>0</v>
      </c>
      <c r="U11" s="168">
        <v>0</v>
      </c>
      <c r="V11" s="168">
        <v>0</v>
      </c>
      <c r="W11" s="168">
        <v>0</v>
      </c>
      <c r="X11" s="168">
        <v>0</v>
      </c>
      <c r="Y11" s="168">
        <v>0</v>
      </c>
      <c r="Z11" s="168">
        <v>0</v>
      </c>
      <c r="AA11" s="168">
        <v>0</v>
      </c>
      <c r="AB11" s="168">
        <v>0</v>
      </c>
      <c r="AC11" s="174">
        <v>9</v>
      </c>
    </row>
    <row r="12" spans="1:29" ht="13.5">
      <c r="A12" s="489"/>
      <c r="B12" s="491" t="s">
        <v>33</v>
      </c>
      <c r="C12" s="491" t="s">
        <v>33</v>
      </c>
      <c r="D12" s="179">
        <v>1</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80">
        <v>1</v>
      </c>
    </row>
    <row r="13" spans="1:29" ht="13.5">
      <c r="A13" s="489"/>
      <c r="B13" s="495" t="s">
        <v>179</v>
      </c>
      <c r="C13" s="495" t="s">
        <v>34</v>
      </c>
      <c r="D13" s="172">
        <v>14</v>
      </c>
      <c r="E13" s="173">
        <v>0</v>
      </c>
      <c r="F13" s="173">
        <v>0</v>
      </c>
      <c r="G13" s="173">
        <v>0</v>
      </c>
      <c r="H13" s="173">
        <v>0</v>
      </c>
      <c r="I13" s="173">
        <v>0</v>
      </c>
      <c r="J13" s="173">
        <v>0</v>
      </c>
      <c r="K13" s="173">
        <v>0</v>
      </c>
      <c r="L13" s="173">
        <v>0</v>
      </c>
      <c r="M13" s="173">
        <v>0</v>
      </c>
      <c r="N13" s="173">
        <v>0</v>
      </c>
      <c r="O13" s="173">
        <v>0</v>
      </c>
      <c r="P13" s="173">
        <v>0</v>
      </c>
      <c r="Q13" s="173">
        <v>0</v>
      </c>
      <c r="R13" s="173">
        <v>0</v>
      </c>
      <c r="S13" s="173">
        <v>0</v>
      </c>
      <c r="T13" s="173">
        <v>0</v>
      </c>
      <c r="U13" s="173">
        <v>0</v>
      </c>
      <c r="V13" s="173">
        <v>0</v>
      </c>
      <c r="W13" s="173">
        <v>0</v>
      </c>
      <c r="X13" s="173">
        <v>0</v>
      </c>
      <c r="Y13" s="173">
        <v>0</v>
      </c>
      <c r="Z13" s="173">
        <v>0</v>
      </c>
      <c r="AA13" s="173">
        <v>0</v>
      </c>
      <c r="AB13" s="173">
        <v>0</v>
      </c>
      <c r="AC13" s="291">
        <v>14</v>
      </c>
    </row>
    <row r="14" spans="1:29" ht="13.5">
      <c r="A14" s="489"/>
      <c r="B14" s="490"/>
      <c r="C14" s="490" t="s">
        <v>35</v>
      </c>
      <c r="D14" s="169">
        <v>6</v>
      </c>
      <c r="E14" s="168">
        <v>0</v>
      </c>
      <c r="F14" s="168">
        <v>2</v>
      </c>
      <c r="G14" s="168">
        <v>0</v>
      </c>
      <c r="H14" s="168">
        <v>0</v>
      </c>
      <c r="I14" s="168">
        <v>0</v>
      </c>
      <c r="J14" s="168">
        <v>0</v>
      </c>
      <c r="K14" s="168">
        <v>0</v>
      </c>
      <c r="L14" s="168">
        <v>0</v>
      </c>
      <c r="M14" s="168">
        <v>0</v>
      </c>
      <c r="N14" s="168">
        <v>0</v>
      </c>
      <c r="O14" s="168">
        <v>0</v>
      </c>
      <c r="P14" s="168">
        <v>0</v>
      </c>
      <c r="Q14" s="168">
        <v>0</v>
      </c>
      <c r="R14" s="168">
        <v>0</v>
      </c>
      <c r="S14" s="168">
        <v>0</v>
      </c>
      <c r="T14" s="168">
        <v>0</v>
      </c>
      <c r="U14" s="168">
        <v>0</v>
      </c>
      <c r="V14" s="168">
        <v>0</v>
      </c>
      <c r="W14" s="168">
        <v>0</v>
      </c>
      <c r="X14" s="168">
        <v>0</v>
      </c>
      <c r="Y14" s="168">
        <v>0</v>
      </c>
      <c r="Z14" s="168">
        <v>0</v>
      </c>
      <c r="AA14" s="168">
        <v>0</v>
      </c>
      <c r="AB14" s="168">
        <v>0</v>
      </c>
      <c r="AC14" s="174">
        <v>8</v>
      </c>
    </row>
    <row r="15" spans="1:29" ht="13.5">
      <c r="A15" s="489"/>
      <c r="B15" s="496"/>
      <c r="C15" s="504" t="s">
        <v>36</v>
      </c>
      <c r="D15" s="170">
        <v>20</v>
      </c>
      <c r="E15" s="171">
        <v>0</v>
      </c>
      <c r="F15" s="171">
        <v>2</v>
      </c>
      <c r="G15" s="171">
        <v>0</v>
      </c>
      <c r="H15" s="171">
        <v>0</v>
      </c>
      <c r="I15" s="171">
        <v>0</v>
      </c>
      <c r="J15" s="171">
        <v>0</v>
      </c>
      <c r="K15" s="171">
        <v>0</v>
      </c>
      <c r="L15" s="171">
        <v>0</v>
      </c>
      <c r="M15" s="171">
        <v>0</v>
      </c>
      <c r="N15" s="171">
        <v>0</v>
      </c>
      <c r="O15" s="171">
        <v>0</v>
      </c>
      <c r="P15" s="171">
        <v>0</v>
      </c>
      <c r="Q15" s="171">
        <v>0</v>
      </c>
      <c r="R15" s="171">
        <v>0</v>
      </c>
      <c r="S15" s="171">
        <v>0</v>
      </c>
      <c r="T15" s="171">
        <v>0</v>
      </c>
      <c r="U15" s="171">
        <v>0</v>
      </c>
      <c r="V15" s="171">
        <v>0</v>
      </c>
      <c r="W15" s="171">
        <v>0</v>
      </c>
      <c r="X15" s="171">
        <v>0</v>
      </c>
      <c r="Y15" s="171">
        <v>0</v>
      </c>
      <c r="Z15" s="171">
        <v>0</v>
      </c>
      <c r="AA15" s="171">
        <v>0</v>
      </c>
      <c r="AB15" s="171">
        <v>0</v>
      </c>
      <c r="AC15" s="175">
        <v>22</v>
      </c>
    </row>
    <row r="16" spans="1:29" ht="13.5">
      <c r="A16" s="493"/>
      <c r="B16" s="497" t="s">
        <v>36</v>
      </c>
      <c r="C16" s="497"/>
      <c r="D16" s="170">
        <v>30</v>
      </c>
      <c r="E16" s="171">
        <v>0</v>
      </c>
      <c r="F16" s="171">
        <v>2</v>
      </c>
      <c r="G16" s="171">
        <v>0</v>
      </c>
      <c r="H16" s="171">
        <v>0</v>
      </c>
      <c r="I16" s="171">
        <v>0</v>
      </c>
      <c r="J16" s="171">
        <v>0</v>
      </c>
      <c r="K16" s="171">
        <v>0</v>
      </c>
      <c r="L16" s="171">
        <v>0</v>
      </c>
      <c r="M16" s="171">
        <v>0</v>
      </c>
      <c r="N16" s="171">
        <v>0</v>
      </c>
      <c r="O16" s="171">
        <v>0</v>
      </c>
      <c r="P16" s="171">
        <v>0</v>
      </c>
      <c r="Q16" s="171">
        <v>0</v>
      </c>
      <c r="R16" s="171">
        <v>0</v>
      </c>
      <c r="S16" s="171">
        <v>0</v>
      </c>
      <c r="T16" s="171">
        <v>0</v>
      </c>
      <c r="U16" s="171">
        <v>0</v>
      </c>
      <c r="V16" s="171">
        <v>0</v>
      </c>
      <c r="W16" s="171">
        <v>0</v>
      </c>
      <c r="X16" s="171">
        <v>0</v>
      </c>
      <c r="Y16" s="171">
        <v>0</v>
      </c>
      <c r="Z16" s="171">
        <v>0</v>
      </c>
      <c r="AA16" s="171">
        <v>0</v>
      </c>
      <c r="AB16" s="171">
        <v>0</v>
      </c>
      <c r="AC16" s="175">
        <v>32</v>
      </c>
    </row>
    <row r="17" spans="1:29" ht="13.5">
      <c r="A17" s="489" t="s">
        <v>7</v>
      </c>
      <c r="B17" s="492" t="s">
        <v>37</v>
      </c>
      <c r="C17" s="490" t="s">
        <v>38</v>
      </c>
      <c r="D17" s="169">
        <v>749</v>
      </c>
      <c r="E17" s="168">
        <v>12</v>
      </c>
      <c r="F17" s="168">
        <v>291</v>
      </c>
      <c r="G17" s="168">
        <v>6</v>
      </c>
      <c r="H17" s="168">
        <v>2</v>
      </c>
      <c r="I17" s="168">
        <v>354</v>
      </c>
      <c r="J17" s="168">
        <v>4</v>
      </c>
      <c r="K17" s="168">
        <v>152</v>
      </c>
      <c r="L17" s="168">
        <v>47</v>
      </c>
      <c r="M17" s="168">
        <v>26</v>
      </c>
      <c r="N17" s="168">
        <v>15</v>
      </c>
      <c r="O17" s="168">
        <v>8</v>
      </c>
      <c r="P17" s="168">
        <v>33</v>
      </c>
      <c r="Q17" s="168">
        <v>58</v>
      </c>
      <c r="R17" s="168">
        <v>1</v>
      </c>
      <c r="S17" s="168">
        <v>8</v>
      </c>
      <c r="T17" s="168">
        <v>2</v>
      </c>
      <c r="U17" s="168">
        <v>52</v>
      </c>
      <c r="V17" s="168">
        <v>6</v>
      </c>
      <c r="W17" s="168">
        <v>3</v>
      </c>
      <c r="X17" s="168">
        <v>0</v>
      </c>
      <c r="Y17" s="168">
        <v>17</v>
      </c>
      <c r="Z17" s="168">
        <v>7</v>
      </c>
      <c r="AA17" s="168">
        <v>1</v>
      </c>
      <c r="AB17" s="168">
        <v>1</v>
      </c>
      <c r="AC17" s="174">
        <v>1855</v>
      </c>
    </row>
    <row r="18" spans="1:29" ht="13.5">
      <c r="A18" s="489"/>
      <c r="B18" s="492"/>
      <c r="C18" s="490" t="s">
        <v>39</v>
      </c>
      <c r="D18" s="169">
        <v>134</v>
      </c>
      <c r="E18" s="168">
        <v>2</v>
      </c>
      <c r="F18" s="168">
        <v>48</v>
      </c>
      <c r="G18" s="168">
        <v>3</v>
      </c>
      <c r="H18" s="168">
        <v>0</v>
      </c>
      <c r="I18" s="168">
        <v>97</v>
      </c>
      <c r="J18" s="168">
        <v>2</v>
      </c>
      <c r="K18" s="168">
        <v>57</v>
      </c>
      <c r="L18" s="168">
        <v>10</v>
      </c>
      <c r="M18" s="168">
        <v>4</v>
      </c>
      <c r="N18" s="168">
        <v>6</v>
      </c>
      <c r="O18" s="168">
        <v>3</v>
      </c>
      <c r="P18" s="168">
        <v>12</v>
      </c>
      <c r="Q18" s="168">
        <v>55</v>
      </c>
      <c r="R18" s="168">
        <v>6</v>
      </c>
      <c r="S18" s="168">
        <v>4</v>
      </c>
      <c r="T18" s="168">
        <v>1</v>
      </c>
      <c r="U18" s="168">
        <v>22</v>
      </c>
      <c r="V18" s="168">
        <v>2</v>
      </c>
      <c r="W18" s="168">
        <v>1</v>
      </c>
      <c r="X18" s="168">
        <v>0</v>
      </c>
      <c r="Y18" s="168">
        <v>7</v>
      </c>
      <c r="Z18" s="168">
        <v>6</v>
      </c>
      <c r="AA18" s="168">
        <v>0</v>
      </c>
      <c r="AB18" s="168">
        <v>2</v>
      </c>
      <c r="AC18" s="174">
        <v>484</v>
      </c>
    </row>
    <row r="19" spans="1:29" ht="13.5">
      <c r="A19" s="489"/>
      <c r="B19" s="492"/>
      <c r="C19" s="490" t="s">
        <v>40</v>
      </c>
      <c r="D19" s="169">
        <v>203</v>
      </c>
      <c r="E19" s="168">
        <v>3</v>
      </c>
      <c r="F19" s="168">
        <v>85</v>
      </c>
      <c r="G19" s="168">
        <v>2</v>
      </c>
      <c r="H19" s="168">
        <v>0</v>
      </c>
      <c r="I19" s="168">
        <v>347</v>
      </c>
      <c r="J19" s="168">
        <v>2</v>
      </c>
      <c r="K19" s="168">
        <v>190</v>
      </c>
      <c r="L19" s="168">
        <v>17</v>
      </c>
      <c r="M19" s="168">
        <v>29</v>
      </c>
      <c r="N19" s="168">
        <v>15</v>
      </c>
      <c r="O19" s="168">
        <v>22</v>
      </c>
      <c r="P19" s="168">
        <v>97</v>
      </c>
      <c r="Q19" s="168">
        <v>347</v>
      </c>
      <c r="R19" s="168">
        <v>22</v>
      </c>
      <c r="S19" s="168">
        <v>23</v>
      </c>
      <c r="T19" s="168">
        <v>1</v>
      </c>
      <c r="U19" s="168">
        <v>184</v>
      </c>
      <c r="V19" s="168">
        <v>7</v>
      </c>
      <c r="W19" s="168">
        <v>14</v>
      </c>
      <c r="X19" s="168">
        <v>0</v>
      </c>
      <c r="Y19" s="168">
        <v>19</v>
      </c>
      <c r="Z19" s="168">
        <v>15</v>
      </c>
      <c r="AA19" s="168">
        <v>10</v>
      </c>
      <c r="AB19" s="168">
        <v>3</v>
      </c>
      <c r="AC19" s="174">
        <v>1657</v>
      </c>
    </row>
    <row r="20" spans="1:29" ht="13.5">
      <c r="A20" s="489"/>
      <c r="B20" s="496"/>
      <c r="C20" s="497" t="s">
        <v>36</v>
      </c>
      <c r="D20" s="170">
        <v>1086</v>
      </c>
      <c r="E20" s="171">
        <v>17</v>
      </c>
      <c r="F20" s="171">
        <v>424</v>
      </c>
      <c r="G20" s="171">
        <v>11</v>
      </c>
      <c r="H20" s="171">
        <v>2</v>
      </c>
      <c r="I20" s="171">
        <v>798</v>
      </c>
      <c r="J20" s="171">
        <v>8</v>
      </c>
      <c r="K20" s="171">
        <v>399</v>
      </c>
      <c r="L20" s="171">
        <v>74</v>
      </c>
      <c r="M20" s="171">
        <v>59</v>
      </c>
      <c r="N20" s="171">
        <v>36</v>
      </c>
      <c r="O20" s="171">
        <v>33</v>
      </c>
      <c r="P20" s="171">
        <v>142</v>
      </c>
      <c r="Q20" s="171">
        <v>460</v>
      </c>
      <c r="R20" s="171">
        <v>29</v>
      </c>
      <c r="S20" s="171">
        <v>35</v>
      </c>
      <c r="T20" s="171">
        <v>4</v>
      </c>
      <c r="U20" s="171">
        <v>258</v>
      </c>
      <c r="V20" s="171">
        <v>15</v>
      </c>
      <c r="W20" s="171">
        <v>18</v>
      </c>
      <c r="X20" s="171">
        <v>0</v>
      </c>
      <c r="Y20" s="171">
        <v>43</v>
      </c>
      <c r="Z20" s="171">
        <v>28</v>
      </c>
      <c r="AA20" s="171">
        <v>11</v>
      </c>
      <c r="AB20" s="171">
        <v>6</v>
      </c>
      <c r="AC20" s="175">
        <v>3996</v>
      </c>
    </row>
    <row r="21" spans="1:29" ht="13.5">
      <c r="A21" s="489"/>
      <c r="B21" s="492" t="s">
        <v>492</v>
      </c>
      <c r="C21" s="490" t="s">
        <v>426</v>
      </c>
      <c r="D21" s="169">
        <v>430</v>
      </c>
      <c r="E21" s="168">
        <v>3</v>
      </c>
      <c r="F21" s="168">
        <v>204</v>
      </c>
      <c r="G21" s="168">
        <v>0</v>
      </c>
      <c r="H21" s="168">
        <v>1</v>
      </c>
      <c r="I21" s="168">
        <v>634</v>
      </c>
      <c r="J21" s="168">
        <v>1</v>
      </c>
      <c r="K21" s="168">
        <v>289</v>
      </c>
      <c r="L21" s="168">
        <v>27</v>
      </c>
      <c r="M21" s="168">
        <v>36</v>
      </c>
      <c r="N21" s="168">
        <v>27</v>
      </c>
      <c r="O21" s="168">
        <v>29</v>
      </c>
      <c r="P21" s="168">
        <v>120</v>
      </c>
      <c r="Q21" s="168">
        <v>240</v>
      </c>
      <c r="R21" s="168">
        <v>18</v>
      </c>
      <c r="S21" s="168">
        <v>13</v>
      </c>
      <c r="T21" s="168">
        <v>8</v>
      </c>
      <c r="U21" s="168">
        <v>114</v>
      </c>
      <c r="V21" s="168">
        <v>14</v>
      </c>
      <c r="W21" s="168">
        <v>3</v>
      </c>
      <c r="X21" s="168">
        <v>0</v>
      </c>
      <c r="Y21" s="168">
        <v>1</v>
      </c>
      <c r="Z21" s="168">
        <v>31</v>
      </c>
      <c r="AA21" s="168">
        <v>14</v>
      </c>
      <c r="AB21" s="168">
        <v>1</v>
      </c>
      <c r="AC21" s="174">
        <v>2258</v>
      </c>
    </row>
    <row r="22" spans="1:29" ht="13.5">
      <c r="A22" s="489"/>
      <c r="B22" s="492"/>
      <c r="C22" s="490" t="s">
        <v>289</v>
      </c>
      <c r="D22" s="169">
        <v>1</v>
      </c>
      <c r="E22" s="168">
        <v>0</v>
      </c>
      <c r="F22" s="168">
        <v>2</v>
      </c>
      <c r="G22" s="168">
        <v>0</v>
      </c>
      <c r="H22" s="168">
        <v>0</v>
      </c>
      <c r="I22" s="168">
        <v>4</v>
      </c>
      <c r="J22" s="168">
        <v>0</v>
      </c>
      <c r="K22" s="168">
        <v>1</v>
      </c>
      <c r="L22" s="168">
        <v>0</v>
      </c>
      <c r="M22" s="168">
        <v>1</v>
      </c>
      <c r="N22" s="168">
        <v>0</v>
      </c>
      <c r="O22" s="168">
        <v>0</v>
      </c>
      <c r="P22" s="168">
        <v>0</v>
      </c>
      <c r="Q22" s="168">
        <v>1</v>
      </c>
      <c r="R22" s="168">
        <v>0</v>
      </c>
      <c r="S22" s="168">
        <v>0</v>
      </c>
      <c r="T22" s="168">
        <v>0</v>
      </c>
      <c r="U22" s="168">
        <v>0</v>
      </c>
      <c r="V22" s="168">
        <v>0</v>
      </c>
      <c r="W22" s="168">
        <v>0</v>
      </c>
      <c r="X22" s="168">
        <v>0</v>
      </c>
      <c r="Y22" s="168">
        <v>0</v>
      </c>
      <c r="Z22" s="168">
        <v>0</v>
      </c>
      <c r="AA22" s="168">
        <v>0</v>
      </c>
      <c r="AB22" s="168">
        <v>0</v>
      </c>
      <c r="AC22" s="174">
        <v>10</v>
      </c>
    </row>
    <row r="23" spans="1:29" ht="13.5">
      <c r="A23" s="489"/>
      <c r="B23" s="496"/>
      <c r="C23" s="497" t="s">
        <v>36</v>
      </c>
      <c r="D23" s="170">
        <v>431</v>
      </c>
      <c r="E23" s="171">
        <v>3</v>
      </c>
      <c r="F23" s="171">
        <v>206</v>
      </c>
      <c r="G23" s="171">
        <v>0</v>
      </c>
      <c r="H23" s="171">
        <v>1</v>
      </c>
      <c r="I23" s="171">
        <v>638</v>
      </c>
      <c r="J23" s="171">
        <v>1</v>
      </c>
      <c r="K23" s="171">
        <v>290</v>
      </c>
      <c r="L23" s="171">
        <v>27</v>
      </c>
      <c r="M23" s="171">
        <v>37</v>
      </c>
      <c r="N23" s="171">
        <v>27</v>
      </c>
      <c r="O23" s="171">
        <v>29</v>
      </c>
      <c r="P23" s="171">
        <v>120</v>
      </c>
      <c r="Q23" s="171">
        <v>241</v>
      </c>
      <c r="R23" s="171">
        <v>18</v>
      </c>
      <c r="S23" s="171">
        <v>13</v>
      </c>
      <c r="T23" s="171">
        <v>8</v>
      </c>
      <c r="U23" s="171">
        <v>114</v>
      </c>
      <c r="V23" s="171">
        <v>14</v>
      </c>
      <c r="W23" s="171">
        <v>3</v>
      </c>
      <c r="X23" s="171">
        <v>0</v>
      </c>
      <c r="Y23" s="171">
        <v>1</v>
      </c>
      <c r="Z23" s="171">
        <v>31</v>
      </c>
      <c r="AA23" s="171">
        <v>14</v>
      </c>
      <c r="AB23" s="171">
        <v>1</v>
      </c>
      <c r="AC23" s="175">
        <v>2268</v>
      </c>
    </row>
    <row r="24" spans="1:29" ht="13.5">
      <c r="A24" s="493"/>
      <c r="B24" s="497" t="s">
        <v>36</v>
      </c>
      <c r="C24" s="497"/>
      <c r="D24" s="170">
        <v>1517</v>
      </c>
      <c r="E24" s="171">
        <v>20</v>
      </c>
      <c r="F24" s="171">
        <v>630</v>
      </c>
      <c r="G24" s="171">
        <v>11</v>
      </c>
      <c r="H24" s="171">
        <v>3</v>
      </c>
      <c r="I24" s="171">
        <v>1436</v>
      </c>
      <c r="J24" s="171">
        <v>9</v>
      </c>
      <c r="K24" s="171">
        <v>689</v>
      </c>
      <c r="L24" s="171">
        <v>101</v>
      </c>
      <c r="M24" s="171">
        <v>96</v>
      </c>
      <c r="N24" s="171">
        <v>63</v>
      </c>
      <c r="O24" s="171">
        <v>62</v>
      </c>
      <c r="P24" s="171">
        <v>262</v>
      </c>
      <c r="Q24" s="171">
        <v>701</v>
      </c>
      <c r="R24" s="171">
        <v>47</v>
      </c>
      <c r="S24" s="171">
        <v>48</v>
      </c>
      <c r="T24" s="171">
        <v>12</v>
      </c>
      <c r="U24" s="171">
        <v>372</v>
      </c>
      <c r="V24" s="171">
        <v>29</v>
      </c>
      <c r="W24" s="171">
        <v>21</v>
      </c>
      <c r="X24" s="171">
        <v>0</v>
      </c>
      <c r="Y24" s="171">
        <v>44</v>
      </c>
      <c r="Z24" s="171">
        <v>59</v>
      </c>
      <c r="AA24" s="171">
        <v>25</v>
      </c>
      <c r="AB24" s="171">
        <v>7</v>
      </c>
      <c r="AC24" s="175">
        <v>6264</v>
      </c>
    </row>
    <row r="25" spans="1:29" ht="13.5">
      <c r="A25" s="489" t="s">
        <v>8</v>
      </c>
      <c r="B25" s="492" t="s">
        <v>41</v>
      </c>
      <c r="C25" s="490" t="s">
        <v>42</v>
      </c>
      <c r="D25" s="169">
        <v>69</v>
      </c>
      <c r="E25" s="168">
        <v>6</v>
      </c>
      <c r="F25" s="168">
        <v>0</v>
      </c>
      <c r="G25" s="168">
        <v>2</v>
      </c>
      <c r="H25" s="168">
        <v>1</v>
      </c>
      <c r="I25" s="168">
        <v>10</v>
      </c>
      <c r="J25" s="168">
        <v>0</v>
      </c>
      <c r="K25" s="168">
        <v>6</v>
      </c>
      <c r="L25" s="168">
        <v>9</v>
      </c>
      <c r="M25" s="168">
        <v>2</v>
      </c>
      <c r="N25" s="168">
        <v>1</v>
      </c>
      <c r="O25" s="168">
        <v>1</v>
      </c>
      <c r="P25" s="168">
        <v>1</v>
      </c>
      <c r="Q25" s="168">
        <v>0</v>
      </c>
      <c r="R25" s="168">
        <v>0</v>
      </c>
      <c r="S25" s="168">
        <v>0</v>
      </c>
      <c r="T25" s="168">
        <v>1</v>
      </c>
      <c r="U25" s="168">
        <v>0</v>
      </c>
      <c r="V25" s="168">
        <v>0</v>
      </c>
      <c r="W25" s="168">
        <v>1</v>
      </c>
      <c r="X25" s="168">
        <v>0</v>
      </c>
      <c r="Y25" s="168">
        <v>0</v>
      </c>
      <c r="Z25" s="168">
        <v>1</v>
      </c>
      <c r="AA25" s="168">
        <v>0</v>
      </c>
      <c r="AB25" s="168">
        <v>0</v>
      </c>
      <c r="AC25" s="174">
        <v>111</v>
      </c>
    </row>
    <row r="26" spans="1:29" ht="13.5">
      <c r="A26" s="489"/>
      <c r="B26" s="492"/>
      <c r="C26" s="490" t="s">
        <v>43</v>
      </c>
      <c r="D26" s="169">
        <v>21</v>
      </c>
      <c r="E26" s="168">
        <v>1</v>
      </c>
      <c r="F26" s="168">
        <v>8</v>
      </c>
      <c r="G26" s="168">
        <v>0</v>
      </c>
      <c r="H26" s="168">
        <v>0</v>
      </c>
      <c r="I26" s="168">
        <v>12</v>
      </c>
      <c r="J26" s="168">
        <v>0</v>
      </c>
      <c r="K26" s="168">
        <v>2</v>
      </c>
      <c r="L26" s="168">
        <v>1</v>
      </c>
      <c r="M26" s="168">
        <v>1</v>
      </c>
      <c r="N26" s="168">
        <v>0</v>
      </c>
      <c r="O26" s="168">
        <v>0</v>
      </c>
      <c r="P26" s="168">
        <v>0</v>
      </c>
      <c r="Q26" s="168">
        <v>3</v>
      </c>
      <c r="R26" s="168">
        <v>0</v>
      </c>
      <c r="S26" s="168">
        <v>0</v>
      </c>
      <c r="T26" s="168">
        <v>0</v>
      </c>
      <c r="U26" s="168">
        <v>0</v>
      </c>
      <c r="V26" s="168">
        <v>0</v>
      </c>
      <c r="W26" s="168">
        <v>0</v>
      </c>
      <c r="X26" s="168">
        <v>0</v>
      </c>
      <c r="Y26" s="168">
        <v>0</v>
      </c>
      <c r="Z26" s="168">
        <v>0</v>
      </c>
      <c r="AA26" s="168">
        <v>0</v>
      </c>
      <c r="AB26" s="168">
        <v>0</v>
      </c>
      <c r="AC26" s="174">
        <v>49</v>
      </c>
    </row>
    <row r="27" spans="1:29" ht="13.5">
      <c r="A27" s="489"/>
      <c r="B27" s="496"/>
      <c r="C27" s="497" t="s">
        <v>36</v>
      </c>
      <c r="D27" s="170">
        <v>90</v>
      </c>
      <c r="E27" s="171">
        <v>7</v>
      </c>
      <c r="F27" s="171">
        <v>8</v>
      </c>
      <c r="G27" s="171">
        <v>2</v>
      </c>
      <c r="H27" s="171">
        <v>1</v>
      </c>
      <c r="I27" s="171">
        <v>22</v>
      </c>
      <c r="J27" s="171">
        <v>0</v>
      </c>
      <c r="K27" s="171">
        <v>8</v>
      </c>
      <c r="L27" s="171">
        <v>10</v>
      </c>
      <c r="M27" s="171">
        <v>3</v>
      </c>
      <c r="N27" s="171">
        <v>1</v>
      </c>
      <c r="O27" s="171">
        <v>1</v>
      </c>
      <c r="P27" s="171">
        <v>1</v>
      </c>
      <c r="Q27" s="171">
        <v>3</v>
      </c>
      <c r="R27" s="171">
        <v>0</v>
      </c>
      <c r="S27" s="171">
        <v>0</v>
      </c>
      <c r="T27" s="171">
        <v>1</v>
      </c>
      <c r="U27" s="171">
        <v>0</v>
      </c>
      <c r="V27" s="171">
        <v>0</v>
      </c>
      <c r="W27" s="171">
        <v>1</v>
      </c>
      <c r="X27" s="171">
        <v>0</v>
      </c>
      <c r="Y27" s="171">
        <v>0</v>
      </c>
      <c r="Z27" s="171">
        <v>1</v>
      </c>
      <c r="AA27" s="171">
        <v>0</v>
      </c>
      <c r="AB27" s="171">
        <v>0</v>
      </c>
      <c r="AC27" s="175">
        <v>160</v>
      </c>
    </row>
    <row r="28" spans="1:29" ht="27" customHeight="1">
      <c r="A28" s="489"/>
      <c r="B28" s="492" t="s">
        <v>44</v>
      </c>
      <c r="C28" s="490" t="s">
        <v>45</v>
      </c>
      <c r="D28" s="169">
        <v>10</v>
      </c>
      <c r="E28" s="168">
        <v>0</v>
      </c>
      <c r="F28" s="168">
        <v>0</v>
      </c>
      <c r="G28" s="168">
        <v>2</v>
      </c>
      <c r="H28" s="168">
        <v>0</v>
      </c>
      <c r="I28" s="168">
        <v>0</v>
      </c>
      <c r="J28" s="168">
        <v>0</v>
      </c>
      <c r="K28" s="168">
        <v>0</v>
      </c>
      <c r="L28" s="168">
        <v>0</v>
      </c>
      <c r="M28" s="168">
        <v>0</v>
      </c>
      <c r="N28" s="168">
        <v>0</v>
      </c>
      <c r="O28" s="168">
        <v>0</v>
      </c>
      <c r="P28" s="168">
        <v>0</v>
      </c>
      <c r="Q28" s="168">
        <v>0</v>
      </c>
      <c r="R28" s="168">
        <v>0</v>
      </c>
      <c r="S28" s="168">
        <v>0</v>
      </c>
      <c r="T28" s="168">
        <v>0</v>
      </c>
      <c r="U28" s="168">
        <v>0</v>
      </c>
      <c r="V28" s="168">
        <v>0</v>
      </c>
      <c r="W28" s="168">
        <v>0</v>
      </c>
      <c r="X28" s="168">
        <v>0</v>
      </c>
      <c r="Y28" s="168">
        <v>0</v>
      </c>
      <c r="Z28" s="168">
        <v>0</v>
      </c>
      <c r="AA28" s="168">
        <v>0</v>
      </c>
      <c r="AB28" s="168">
        <v>0</v>
      </c>
      <c r="AC28" s="174">
        <v>12</v>
      </c>
    </row>
    <row r="29" spans="1:29" ht="25.5">
      <c r="A29" s="489"/>
      <c r="B29" s="492"/>
      <c r="C29" s="490" t="s">
        <v>751</v>
      </c>
      <c r="D29" s="169">
        <v>16</v>
      </c>
      <c r="E29" s="168">
        <v>0</v>
      </c>
      <c r="F29" s="168">
        <v>0</v>
      </c>
      <c r="G29" s="168">
        <v>3</v>
      </c>
      <c r="H29" s="168">
        <v>0</v>
      </c>
      <c r="I29" s="168">
        <v>2</v>
      </c>
      <c r="J29" s="168">
        <v>0</v>
      </c>
      <c r="K29" s="168">
        <v>1</v>
      </c>
      <c r="L29" s="168">
        <v>0</v>
      </c>
      <c r="M29" s="168">
        <v>0</v>
      </c>
      <c r="N29" s="168">
        <v>0</v>
      </c>
      <c r="O29" s="168">
        <v>0</v>
      </c>
      <c r="P29" s="168">
        <v>0</v>
      </c>
      <c r="Q29" s="168">
        <v>0</v>
      </c>
      <c r="R29" s="168">
        <v>0</v>
      </c>
      <c r="S29" s="168">
        <v>0</v>
      </c>
      <c r="T29" s="168">
        <v>0</v>
      </c>
      <c r="U29" s="168">
        <v>0</v>
      </c>
      <c r="V29" s="168">
        <v>0</v>
      </c>
      <c r="W29" s="168">
        <v>0</v>
      </c>
      <c r="X29" s="168">
        <v>0</v>
      </c>
      <c r="Y29" s="168">
        <v>0</v>
      </c>
      <c r="Z29" s="168">
        <v>0</v>
      </c>
      <c r="AA29" s="168">
        <v>0</v>
      </c>
      <c r="AB29" s="168">
        <v>0</v>
      </c>
      <c r="AC29" s="174">
        <v>22</v>
      </c>
    </row>
    <row r="30" spans="1:29" ht="13.5">
      <c r="A30" s="489"/>
      <c r="B30" s="492"/>
      <c r="C30" s="490" t="s">
        <v>290</v>
      </c>
      <c r="D30" s="169">
        <v>12</v>
      </c>
      <c r="E30" s="168">
        <v>0</v>
      </c>
      <c r="F30" s="168">
        <v>5</v>
      </c>
      <c r="G30" s="168">
        <v>1</v>
      </c>
      <c r="H30" s="168">
        <v>0</v>
      </c>
      <c r="I30" s="168">
        <v>6</v>
      </c>
      <c r="J30" s="168">
        <v>0</v>
      </c>
      <c r="K30" s="168">
        <v>2</v>
      </c>
      <c r="L30" s="168">
        <v>2</v>
      </c>
      <c r="M30" s="168">
        <v>0</v>
      </c>
      <c r="N30" s="168">
        <v>0</v>
      </c>
      <c r="O30" s="168">
        <v>0</v>
      </c>
      <c r="P30" s="168">
        <v>0</v>
      </c>
      <c r="Q30" s="168">
        <v>1</v>
      </c>
      <c r="R30" s="168">
        <v>0</v>
      </c>
      <c r="S30" s="168">
        <v>0</v>
      </c>
      <c r="T30" s="168">
        <v>0</v>
      </c>
      <c r="U30" s="168">
        <v>2</v>
      </c>
      <c r="V30" s="168">
        <v>0</v>
      </c>
      <c r="W30" s="168">
        <v>0</v>
      </c>
      <c r="X30" s="168">
        <v>0</v>
      </c>
      <c r="Y30" s="168">
        <v>0</v>
      </c>
      <c r="Z30" s="168">
        <v>0</v>
      </c>
      <c r="AA30" s="168">
        <v>0</v>
      </c>
      <c r="AB30" s="168">
        <v>0</v>
      </c>
      <c r="AC30" s="174">
        <v>31</v>
      </c>
    </row>
    <row r="31" spans="1:29" ht="13.5">
      <c r="A31" s="489"/>
      <c r="B31" s="496"/>
      <c r="C31" s="497" t="s">
        <v>36</v>
      </c>
      <c r="D31" s="170">
        <v>38</v>
      </c>
      <c r="E31" s="171">
        <v>0</v>
      </c>
      <c r="F31" s="171">
        <v>5</v>
      </c>
      <c r="G31" s="171">
        <v>6</v>
      </c>
      <c r="H31" s="171">
        <v>0</v>
      </c>
      <c r="I31" s="171">
        <v>8</v>
      </c>
      <c r="J31" s="171">
        <v>0</v>
      </c>
      <c r="K31" s="171">
        <v>3</v>
      </c>
      <c r="L31" s="171">
        <v>2</v>
      </c>
      <c r="M31" s="171">
        <v>0</v>
      </c>
      <c r="N31" s="171">
        <v>0</v>
      </c>
      <c r="O31" s="171">
        <v>0</v>
      </c>
      <c r="P31" s="171">
        <v>0</v>
      </c>
      <c r="Q31" s="171">
        <v>1</v>
      </c>
      <c r="R31" s="171">
        <v>0</v>
      </c>
      <c r="S31" s="171">
        <v>0</v>
      </c>
      <c r="T31" s="171">
        <v>0</v>
      </c>
      <c r="U31" s="171">
        <v>2</v>
      </c>
      <c r="V31" s="171">
        <v>0</v>
      </c>
      <c r="W31" s="171">
        <v>0</v>
      </c>
      <c r="X31" s="171">
        <v>0</v>
      </c>
      <c r="Y31" s="171">
        <v>0</v>
      </c>
      <c r="Z31" s="171">
        <v>0</v>
      </c>
      <c r="AA31" s="171">
        <v>0</v>
      </c>
      <c r="AB31" s="171">
        <v>0</v>
      </c>
      <c r="AC31" s="175">
        <v>65</v>
      </c>
    </row>
    <row r="32" spans="1:29" ht="13.5">
      <c r="A32" s="493"/>
      <c r="B32" s="497" t="s">
        <v>36</v>
      </c>
      <c r="C32" s="497"/>
      <c r="D32" s="170">
        <v>128</v>
      </c>
      <c r="E32" s="171">
        <v>7</v>
      </c>
      <c r="F32" s="171">
        <v>13</v>
      </c>
      <c r="G32" s="171">
        <v>8</v>
      </c>
      <c r="H32" s="171">
        <v>1</v>
      </c>
      <c r="I32" s="171">
        <v>30</v>
      </c>
      <c r="J32" s="171">
        <v>0</v>
      </c>
      <c r="K32" s="171">
        <v>11</v>
      </c>
      <c r="L32" s="171">
        <v>12</v>
      </c>
      <c r="M32" s="171">
        <v>3</v>
      </c>
      <c r="N32" s="171">
        <v>1</v>
      </c>
      <c r="O32" s="171">
        <v>1</v>
      </c>
      <c r="P32" s="171">
        <v>1</v>
      </c>
      <c r="Q32" s="171">
        <v>4</v>
      </c>
      <c r="R32" s="171">
        <v>0</v>
      </c>
      <c r="S32" s="171">
        <v>0</v>
      </c>
      <c r="T32" s="171">
        <v>1</v>
      </c>
      <c r="U32" s="171">
        <v>2</v>
      </c>
      <c r="V32" s="171">
        <v>0</v>
      </c>
      <c r="W32" s="171">
        <v>1</v>
      </c>
      <c r="X32" s="171">
        <v>0</v>
      </c>
      <c r="Y32" s="171">
        <v>0</v>
      </c>
      <c r="Z32" s="171">
        <v>1</v>
      </c>
      <c r="AA32" s="171">
        <v>0</v>
      </c>
      <c r="AB32" s="171">
        <v>0</v>
      </c>
      <c r="AC32" s="175">
        <v>225</v>
      </c>
    </row>
    <row r="33" spans="1:29" ht="25.5">
      <c r="A33" s="489" t="s">
        <v>9</v>
      </c>
      <c r="B33" s="492" t="s">
        <v>180</v>
      </c>
      <c r="C33" s="490" t="s">
        <v>47</v>
      </c>
      <c r="D33" s="169">
        <v>8</v>
      </c>
      <c r="E33" s="168">
        <v>0</v>
      </c>
      <c r="F33" s="168">
        <v>10</v>
      </c>
      <c r="G33" s="168">
        <v>0</v>
      </c>
      <c r="H33" s="168">
        <v>0</v>
      </c>
      <c r="I33" s="168">
        <v>21</v>
      </c>
      <c r="J33" s="168">
        <v>0</v>
      </c>
      <c r="K33" s="168">
        <v>10</v>
      </c>
      <c r="L33" s="168">
        <v>0</v>
      </c>
      <c r="M33" s="168">
        <v>0</v>
      </c>
      <c r="N33" s="168">
        <v>0</v>
      </c>
      <c r="O33" s="168">
        <v>2</v>
      </c>
      <c r="P33" s="168">
        <v>2</v>
      </c>
      <c r="Q33" s="168">
        <v>37</v>
      </c>
      <c r="R33" s="168">
        <v>4</v>
      </c>
      <c r="S33" s="168">
        <v>0</v>
      </c>
      <c r="T33" s="168">
        <v>0</v>
      </c>
      <c r="U33" s="168">
        <v>2</v>
      </c>
      <c r="V33" s="168">
        <v>0</v>
      </c>
      <c r="W33" s="168">
        <v>0</v>
      </c>
      <c r="X33" s="168">
        <v>0</v>
      </c>
      <c r="Y33" s="168">
        <v>0</v>
      </c>
      <c r="Z33" s="168">
        <v>0</v>
      </c>
      <c r="AA33" s="168">
        <v>0</v>
      </c>
      <c r="AB33" s="168">
        <v>0</v>
      </c>
      <c r="AC33" s="174">
        <v>96</v>
      </c>
    </row>
    <row r="34" spans="1:29" ht="25.5">
      <c r="A34" s="489"/>
      <c r="B34" s="492"/>
      <c r="C34" s="490" t="s">
        <v>48</v>
      </c>
      <c r="D34" s="169">
        <v>183</v>
      </c>
      <c r="E34" s="168">
        <v>10</v>
      </c>
      <c r="F34" s="168">
        <v>56</v>
      </c>
      <c r="G34" s="168">
        <v>4</v>
      </c>
      <c r="H34" s="168">
        <v>2</v>
      </c>
      <c r="I34" s="168">
        <v>41</v>
      </c>
      <c r="J34" s="168">
        <v>1</v>
      </c>
      <c r="K34" s="168">
        <v>27</v>
      </c>
      <c r="L34" s="168">
        <v>10</v>
      </c>
      <c r="M34" s="168">
        <v>2</v>
      </c>
      <c r="N34" s="168">
        <v>4</v>
      </c>
      <c r="O34" s="168">
        <v>0</v>
      </c>
      <c r="P34" s="168">
        <v>7</v>
      </c>
      <c r="Q34" s="168">
        <v>63</v>
      </c>
      <c r="R34" s="168">
        <v>4</v>
      </c>
      <c r="S34" s="168">
        <v>0</v>
      </c>
      <c r="T34" s="168">
        <v>0</v>
      </c>
      <c r="U34" s="168">
        <v>8</v>
      </c>
      <c r="V34" s="168">
        <v>1</v>
      </c>
      <c r="W34" s="168">
        <v>4</v>
      </c>
      <c r="X34" s="168">
        <v>0</v>
      </c>
      <c r="Y34" s="168">
        <v>2</v>
      </c>
      <c r="Z34" s="168">
        <v>3</v>
      </c>
      <c r="AA34" s="168">
        <v>0</v>
      </c>
      <c r="AB34" s="168">
        <v>1</v>
      </c>
      <c r="AC34" s="174">
        <v>433</v>
      </c>
    </row>
    <row r="35" spans="1:29" ht="13.5">
      <c r="A35" s="489"/>
      <c r="B35" s="496"/>
      <c r="C35" s="497" t="s">
        <v>36</v>
      </c>
      <c r="D35" s="170">
        <v>191</v>
      </c>
      <c r="E35" s="171">
        <v>10</v>
      </c>
      <c r="F35" s="171">
        <v>66</v>
      </c>
      <c r="G35" s="171">
        <v>4</v>
      </c>
      <c r="H35" s="171">
        <v>2</v>
      </c>
      <c r="I35" s="171">
        <v>62</v>
      </c>
      <c r="J35" s="171">
        <v>1</v>
      </c>
      <c r="K35" s="171">
        <v>37</v>
      </c>
      <c r="L35" s="171">
        <v>10</v>
      </c>
      <c r="M35" s="171">
        <v>2</v>
      </c>
      <c r="N35" s="171">
        <v>4</v>
      </c>
      <c r="O35" s="171">
        <v>2</v>
      </c>
      <c r="P35" s="171">
        <v>9</v>
      </c>
      <c r="Q35" s="171">
        <v>100</v>
      </c>
      <c r="R35" s="171">
        <v>8</v>
      </c>
      <c r="S35" s="171">
        <v>0</v>
      </c>
      <c r="T35" s="171">
        <v>0</v>
      </c>
      <c r="U35" s="171">
        <v>10</v>
      </c>
      <c r="V35" s="171">
        <v>1</v>
      </c>
      <c r="W35" s="171">
        <v>4</v>
      </c>
      <c r="X35" s="171">
        <v>0</v>
      </c>
      <c r="Y35" s="171">
        <v>2</v>
      </c>
      <c r="Z35" s="171">
        <v>3</v>
      </c>
      <c r="AA35" s="171">
        <v>0</v>
      </c>
      <c r="AB35" s="171">
        <v>1</v>
      </c>
      <c r="AC35" s="175">
        <v>529</v>
      </c>
    </row>
    <row r="36" spans="1:29" ht="25.5">
      <c r="A36" s="489"/>
      <c r="B36" s="492" t="s">
        <v>181</v>
      </c>
      <c r="C36" s="490" t="s">
        <v>49</v>
      </c>
      <c r="D36" s="169">
        <v>0</v>
      </c>
      <c r="E36" s="168">
        <v>0</v>
      </c>
      <c r="F36" s="168">
        <v>0</v>
      </c>
      <c r="G36" s="168">
        <v>0</v>
      </c>
      <c r="H36" s="168">
        <v>0</v>
      </c>
      <c r="I36" s="168">
        <v>1</v>
      </c>
      <c r="J36" s="168">
        <v>0</v>
      </c>
      <c r="K36" s="168">
        <v>0</v>
      </c>
      <c r="L36" s="168">
        <v>0</v>
      </c>
      <c r="M36" s="168">
        <v>0</v>
      </c>
      <c r="N36" s="168">
        <v>0</v>
      </c>
      <c r="O36" s="168">
        <v>0</v>
      </c>
      <c r="P36" s="168">
        <v>0</v>
      </c>
      <c r="Q36" s="168">
        <v>0</v>
      </c>
      <c r="R36" s="168">
        <v>0</v>
      </c>
      <c r="S36" s="168">
        <v>0</v>
      </c>
      <c r="T36" s="168">
        <v>0</v>
      </c>
      <c r="U36" s="168">
        <v>0</v>
      </c>
      <c r="V36" s="168">
        <v>0</v>
      </c>
      <c r="W36" s="168">
        <v>0</v>
      </c>
      <c r="X36" s="168">
        <v>0</v>
      </c>
      <c r="Y36" s="168">
        <v>0</v>
      </c>
      <c r="Z36" s="168">
        <v>0</v>
      </c>
      <c r="AA36" s="168">
        <v>0</v>
      </c>
      <c r="AB36" s="168">
        <v>0</v>
      </c>
      <c r="AC36" s="174">
        <v>1</v>
      </c>
    </row>
    <row r="37" spans="1:29" ht="25.5">
      <c r="A37" s="489"/>
      <c r="B37" s="492"/>
      <c r="C37" s="490" t="s">
        <v>291</v>
      </c>
      <c r="D37" s="169">
        <v>0</v>
      </c>
      <c r="E37" s="168">
        <v>0</v>
      </c>
      <c r="F37" s="168">
        <v>0</v>
      </c>
      <c r="G37" s="168">
        <v>0</v>
      </c>
      <c r="H37" s="168">
        <v>0</v>
      </c>
      <c r="I37" s="168">
        <v>1</v>
      </c>
      <c r="J37" s="168">
        <v>0</v>
      </c>
      <c r="K37" s="168">
        <v>0</v>
      </c>
      <c r="L37" s="168">
        <v>0</v>
      </c>
      <c r="M37" s="168">
        <v>1</v>
      </c>
      <c r="N37" s="168">
        <v>0</v>
      </c>
      <c r="O37" s="168">
        <v>0</v>
      </c>
      <c r="P37" s="168">
        <v>0</v>
      </c>
      <c r="Q37" s="168">
        <v>0</v>
      </c>
      <c r="R37" s="168">
        <v>0</v>
      </c>
      <c r="S37" s="168">
        <v>0</v>
      </c>
      <c r="T37" s="168">
        <v>0</v>
      </c>
      <c r="U37" s="168">
        <v>0</v>
      </c>
      <c r="V37" s="168">
        <v>0</v>
      </c>
      <c r="W37" s="168">
        <v>0</v>
      </c>
      <c r="X37" s="168">
        <v>0</v>
      </c>
      <c r="Y37" s="168">
        <v>0</v>
      </c>
      <c r="Z37" s="168">
        <v>0</v>
      </c>
      <c r="AA37" s="168">
        <v>0</v>
      </c>
      <c r="AB37" s="168">
        <v>0</v>
      </c>
      <c r="AC37" s="174">
        <v>2</v>
      </c>
    </row>
    <row r="38" spans="1:29" ht="13.5">
      <c r="A38" s="489"/>
      <c r="B38" s="496"/>
      <c r="C38" s="497" t="s">
        <v>36</v>
      </c>
      <c r="D38" s="170">
        <v>0</v>
      </c>
      <c r="E38" s="171">
        <v>0</v>
      </c>
      <c r="F38" s="171">
        <v>0</v>
      </c>
      <c r="G38" s="171">
        <v>0</v>
      </c>
      <c r="H38" s="171">
        <v>0</v>
      </c>
      <c r="I38" s="171">
        <v>2</v>
      </c>
      <c r="J38" s="171">
        <v>0</v>
      </c>
      <c r="K38" s="171">
        <v>0</v>
      </c>
      <c r="L38" s="171">
        <v>0</v>
      </c>
      <c r="M38" s="171">
        <v>1</v>
      </c>
      <c r="N38" s="171">
        <v>0</v>
      </c>
      <c r="O38" s="171">
        <v>0</v>
      </c>
      <c r="P38" s="171">
        <v>0</v>
      </c>
      <c r="Q38" s="171">
        <v>0</v>
      </c>
      <c r="R38" s="171">
        <v>0</v>
      </c>
      <c r="S38" s="171">
        <v>0</v>
      </c>
      <c r="T38" s="171">
        <v>0</v>
      </c>
      <c r="U38" s="171">
        <v>0</v>
      </c>
      <c r="V38" s="171">
        <v>0</v>
      </c>
      <c r="W38" s="171">
        <v>0</v>
      </c>
      <c r="X38" s="171">
        <v>0</v>
      </c>
      <c r="Y38" s="171">
        <v>0</v>
      </c>
      <c r="Z38" s="171">
        <v>0</v>
      </c>
      <c r="AA38" s="171">
        <v>0</v>
      </c>
      <c r="AB38" s="171">
        <v>0</v>
      </c>
      <c r="AC38" s="175">
        <v>3</v>
      </c>
    </row>
    <row r="39" spans="1:29" ht="13.5">
      <c r="A39" s="493"/>
      <c r="B39" s="497" t="s">
        <v>36</v>
      </c>
      <c r="C39" s="497"/>
      <c r="D39" s="170">
        <v>191</v>
      </c>
      <c r="E39" s="171">
        <v>10</v>
      </c>
      <c r="F39" s="171">
        <v>66</v>
      </c>
      <c r="G39" s="171">
        <v>4</v>
      </c>
      <c r="H39" s="171">
        <v>2</v>
      </c>
      <c r="I39" s="171">
        <v>64</v>
      </c>
      <c r="J39" s="171">
        <v>1</v>
      </c>
      <c r="K39" s="171">
        <v>37</v>
      </c>
      <c r="L39" s="171">
        <v>10</v>
      </c>
      <c r="M39" s="171">
        <v>3</v>
      </c>
      <c r="N39" s="171">
        <v>4</v>
      </c>
      <c r="O39" s="171">
        <v>2</v>
      </c>
      <c r="P39" s="171">
        <v>9</v>
      </c>
      <c r="Q39" s="171">
        <v>100</v>
      </c>
      <c r="R39" s="171">
        <v>8</v>
      </c>
      <c r="S39" s="171">
        <v>0</v>
      </c>
      <c r="T39" s="171">
        <v>0</v>
      </c>
      <c r="U39" s="171">
        <v>10</v>
      </c>
      <c r="V39" s="171">
        <v>1</v>
      </c>
      <c r="W39" s="171">
        <v>4</v>
      </c>
      <c r="X39" s="171">
        <v>0</v>
      </c>
      <c r="Y39" s="171">
        <v>2</v>
      </c>
      <c r="Z39" s="171">
        <v>3</v>
      </c>
      <c r="AA39" s="171">
        <v>0</v>
      </c>
      <c r="AB39" s="171">
        <v>1</v>
      </c>
      <c r="AC39" s="175">
        <v>532</v>
      </c>
    </row>
    <row r="40" spans="1:29" ht="25.5">
      <c r="A40" s="489" t="s">
        <v>10</v>
      </c>
      <c r="B40" s="496" t="s">
        <v>50</v>
      </c>
      <c r="C40" s="497" t="s">
        <v>50</v>
      </c>
      <c r="D40" s="170">
        <v>24</v>
      </c>
      <c r="E40" s="171">
        <v>0</v>
      </c>
      <c r="F40" s="171">
        <v>5</v>
      </c>
      <c r="G40" s="171">
        <v>1</v>
      </c>
      <c r="H40" s="171">
        <v>0</v>
      </c>
      <c r="I40" s="171">
        <v>2</v>
      </c>
      <c r="J40" s="171">
        <v>0</v>
      </c>
      <c r="K40" s="171">
        <v>0</v>
      </c>
      <c r="L40" s="171">
        <v>0</v>
      </c>
      <c r="M40" s="171">
        <v>0</v>
      </c>
      <c r="N40" s="171">
        <v>0</v>
      </c>
      <c r="O40" s="171">
        <v>0</v>
      </c>
      <c r="P40" s="171">
        <v>0</v>
      </c>
      <c r="Q40" s="171">
        <v>0</v>
      </c>
      <c r="R40" s="171">
        <v>0</v>
      </c>
      <c r="S40" s="171">
        <v>0</v>
      </c>
      <c r="T40" s="171">
        <v>0</v>
      </c>
      <c r="U40" s="171">
        <v>0</v>
      </c>
      <c r="V40" s="171">
        <v>0</v>
      </c>
      <c r="W40" s="171">
        <v>0</v>
      </c>
      <c r="X40" s="171">
        <v>0</v>
      </c>
      <c r="Y40" s="171">
        <v>0</v>
      </c>
      <c r="Z40" s="171">
        <v>0</v>
      </c>
      <c r="AA40" s="171">
        <v>0</v>
      </c>
      <c r="AB40" s="171">
        <v>0</v>
      </c>
      <c r="AC40" s="175">
        <v>32</v>
      </c>
    </row>
    <row r="41" spans="1:29" ht="13.5">
      <c r="A41" s="489"/>
      <c r="B41" s="498" t="s">
        <v>51</v>
      </c>
      <c r="C41" s="491" t="s">
        <v>51</v>
      </c>
      <c r="D41" s="179">
        <v>0</v>
      </c>
      <c r="E41" s="178">
        <v>0</v>
      </c>
      <c r="F41" s="178">
        <v>1</v>
      </c>
      <c r="G41" s="178">
        <v>0</v>
      </c>
      <c r="H41" s="178">
        <v>0</v>
      </c>
      <c r="I41" s="178">
        <v>0</v>
      </c>
      <c r="J41" s="178">
        <v>0</v>
      </c>
      <c r="K41" s="178">
        <v>0</v>
      </c>
      <c r="L41" s="178">
        <v>0</v>
      </c>
      <c r="M41" s="178">
        <v>0</v>
      </c>
      <c r="N41" s="178">
        <v>0</v>
      </c>
      <c r="O41" s="178">
        <v>0</v>
      </c>
      <c r="P41" s="178">
        <v>0</v>
      </c>
      <c r="Q41" s="178">
        <v>0</v>
      </c>
      <c r="R41" s="178">
        <v>0</v>
      </c>
      <c r="S41" s="178">
        <v>0</v>
      </c>
      <c r="T41" s="178">
        <v>0</v>
      </c>
      <c r="U41" s="178">
        <v>0</v>
      </c>
      <c r="V41" s="178">
        <v>0</v>
      </c>
      <c r="W41" s="178">
        <v>0</v>
      </c>
      <c r="X41" s="178">
        <v>0</v>
      </c>
      <c r="Y41" s="178">
        <v>0</v>
      </c>
      <c r="Z41" s="178">
        <v>0</v>
      </c>
      <c r="AA41" s="178">
        <v>0</v>
      </c>
      <c r="AB41" s="178">
        <v>0</v>
      </c>
      <c r="AC41" s="180">
        <v>1</v>
      </c>
    </row>
    <row r="42" spans="1:29" ht="13.5">
      <c r="A42" s="489"/>
      <c r="B42" s="492" t="s">
        <v>182</v>
      </c>
      <c r="C42" s="490" t="s">
        <v>52</v>
      </c>
      <c r="D42" s="169">
        <v>2</v>
      </c>
      <c r="E42" s="168">
        <v>0</v>
      </c>
      <c r="F42" s="168">
        <v>0</v>
      </c>
      <c r="G42" s="168">
        <v>0</v>
      </c>
      <c r="H42" s="168">
        <v>0</v>
      </c>
      <c r="I42" s="168">
        <v>3</v>
      </c>
      <c r="J42" s="168">
        <v>0</v>
      </c>
      <c r="K42" s="168">
        <v>3</v>
      </c>
      <c r="L42" s="168">
        <v>0</v>
      </c>
      <c r="M42" s="168">
        <v>0</v>
      </c>
      <c r="N42" s="168">
        <v>0</v>
      </c>
      <c r="O42" s="168">
        <v>0</v>
      </c>
      <c r="P42" s="168">
        <v>0</v>
      </c>
      <c r="Q42" s="168">
        <v>1</v>
      </c>
      <c r="R42" s="168">
        <v>0</v>
      </c>
      <c r="S42" s="168">
        <v>0</v>
      </c>
      <c r="T42" s="168">
        <v>0</v>
      </c>
      <c r="U42" s="168">
        <v>0</v>
      </c>
      <c r="V42" s="168">
        <v>0</v>
      </c>
      <c r="W42" s="168">
        <v>0</v>
      </c>
      <c r="X42" s="168">
        <v>0</v>
      </c>
      <c r="Y42" s="168">
        <v>0</v>
      </c>
      <c r="Z42" s="168">
        <v>0</v>
      </c>
      <c r="AA42" s="168">
        <v>0</v>
      </c>
      <c r="AB42" s="168">
        <v>0</v>
      </c>
      <c r="AC42" s="174">
        <v>9</v>
      </c>
    </row>
    <row r="43" spans="1:29" ht="13.5">
      <c r="A43" s="489"/>
      <c r="B43" s="492"/>
      <c r="C43" s="490" t="s">
        <v>53</v>
      </c>
      <c r="D43" s="169">
        <v>28</v>
      </c>
      <c r="E43" s="168">
        <v>0</v>
      </c>
      <c r="F43" s="168">
        <v>18</v>
      </c>
      <c r="G43" s="168">
        <v>0</v>
      </c>
      <c r="H43" s="168">
        <v>0</v>
      </c>
      <c r="I43" s="168">
        <v>49</v>
      </c>
      <c r="J43" s="168">
        <v>0</v>
      </c>
      <c r="K43" s="168">
        <v>18</v>
      </c>
      <c r="L43" s="168">
        <v>1</v>
      </c>
      <c r="M43" s="168">
        <v>6</v>
      </c>
      <c r="N43" s="168">
        <v>18</v>
      </c>
      <c r="O43" s="168">
        <v>0</v>
      </c>
      <c r="P43" s="168">
        <v>3</v>
      </c>
      <c r="Q43" s="168">
        <v>29</v>
      </c>
      <c r="R43" s="168">
        <v>2</v>
      </c>
      <c r="S43" s="168">
        <v>0</v>
      </c>
      <c r="T43" s="168">
        <v>0</v>
      </c>
      <c r="U43" s="168">
        <v>3</v>
      </c>
      <c r="V43" s="168">
        <v>7</v>
      </c>
      <c r="W43" s="168">
        <v>3</v>
      </c>
      <c r="X43" s="168">
        <v>0</v>
      </c>
      <c r="Y43" s="168">
        <v>1</v>
      </c>
      <c r="Z43" s="168">
        <v>1</v>
      </c>
      <c r="AA43" s="168">
        <v>2</v>
      </c>
      <c r="AB43" s="168">
        <v>1</v>
      </c>
      <c r="AC43" s="174">
        <v>190</v>
      </c>
    </row>
    <row r="44" spans="1:29" ht="13.5">
      <c r="A44" s="489"/>
      <c r="B44" s="496"/>
      <c r="C44" s="497" t="s">
        <v>36</v>
      </c>
      <c r="D44" s="170">
        <v>30</v>
      </c>
      <c r="E44" s="171">
        <v>0</v>
      </c>
      <c r="F44" s="171">
        <v>18</v>
      </c>
      <c r="G44" s="171">
        <v>0</v>
      </c>
      <c r="H44" s="171">
        <v>0</v>
      </c>
      <c r="I44" s="171">
        <v>52</v>
      </c>
      <c r="J44" s="171">
        <v>0</v>
      </c>
      <c r="K44" s="171">
        <v>21</v>
      </c>
      <c r="L44" s="171">
        <v>1</v>
      </c>
      <c r="M44" s="171">
        <v>6</v>
      </c>
      <c r="N44" s="171">
        <v>18</v>
      </c>
      <c r="O44" s="171">
        <v>0</v>
      </c>
      <c r="P44" s="171">
        <v>3</v>
      </c>
      <c r="Q44" s="171">
        <v>30</v>
      </c>
      <c r="R44" s="171">
        <v>2</v>
      </c>
      <c r="S44" s="171">
        <v>0</v>
      </c>
      <c r="T44" s="171">
        <v>0</v>
      </c>
      <c r="U44" s="171">
        <v>3</v>
      </c>
      <c r="V44" s="171">
        <v>7</v>
      </c>
      <c r="W44" s="171">
        <v>3</v>
      </c>
      <c r="X44" s="171">
        <v>0</v>
      </c>
      <c r="Y44" s="171">
        <v>1</v>
      </c>
      <c r="Z44" s="171">
        <v>1</v>
      </c>
      <c r="AA44" s="171">
        <v>2</v>
      </c>
      <c r="AB44" s="171">
        <v>1</v>
      </c>
      <c r="AC44" s="175">
        <v>199</v>
      </c>
    </row>
    <row r="45" spans="1:29" ht="13.5">
      <c r="A45" s="493"/>
      <c r="B45" s="497" t="s">
        <v>36</v>
      </c>
      <c r="C45" s="497"/>
      <c r="D45" s="170">
        <v>54</v>
      </c>
      <c r="E45" s="171">
        <v>0</v>
      </c>
      <c r="F45" s="171">
        <v>24</v>
      </c>
      <c r="G45" s="171">
        <v>1</v>
      </c>
      <c r="H45" s="171">
        <v>0</v>
      </c>
      <c r="I45" s="171">
        <v>54</v>
      </c>
      <c r="J45" s="171">
        <v>0</v>
      </c>
      <c r="K45" s="171">
        <v>21</v>
      </c>
      <c r="L45" s="171">
        <v>1</v>
      </c>
      <c r="M45" s="171">
        <v>6</v>
      </c>
      <c r="N45" s="171">
        <v>18</v>
      </c>
      <c r="O45" s="171">
        <v>0</v>
      </c>
      <c r="P45" s="171">
        <v>3</v>
      </c>
      <c r="Q45" s="171">
        <v>30</v>
      </c>
      <c r="R45" s="171">
        <v>2</v>
      </c>
      <c r="S45" s="171">
        <v>0</v>
      </c>
      <c r="T45" s="171">
        <v>0</v>
      </c>
      <c r="U45" s="171">
        <v>3</v>
      </c>
      <c r="V45" s="171">
        <v>7</v>
      </c>
      <c r="W45" s="171">
        <v>3</v>
      </c>
      <c r="X45" s="171">
        <v>0</v>
      </c>
      <c r="Y45" s="171">
        <v>1</v>
      </c>
      <c r="Z45" s="171">
        <v>1</v>
      </c>
      <c r="AA45" s="171">
        <v>2</v>
      </c>
      <c r="AB45" s="171">
        <v>1</v>
      </c>
      <c r="AC45" s="175">
        <v>232</v>
      </c>
    </row>
    <row r="46" spans="1:29" ht="13.5">
      <c r="A46" s="489" t="s">
        <v>11</v>
      </c>
      <c r="B46" s="492" t="s">
        <v>54</v>
      </c>
      <c r="C46" s="490" t="s">
        <v>55</v>
      </c>
      <c r="D46" s="169">
        <v>80</v>
      </c>
      <c r="E46" s="168">
        <v>19</v>
      </c>
      <c r="F46" s="168">
        <v>24</v>
      </c>
      <c r="G46" s="168">
        <v>10</v>
      </c>
      <c r="H46" s="168">
        <v>0</v>
      </c>
      <c r="I46" s="168">
        <v>4</v>
      </c>
      <c r="J46" s="168">
        <v>2</v>
      </c>
      <c r="K46" s="168">
        <v>0</v>
      </c>
      <c r="L46" s="168">
        <v>21</v>
      </c>
      <c r="M46" s="168">
        <v>8</v>
      </c>
      <c r="N46" s="168">
        <v>8</v>
      </c>
      <c r="O46" s="168">
        <v>0</v>
      </c>
      <c r="P46" s="168">
        <v>0</v>
      </c>
      <c r="Q46" s="168">
        <v>0</v>
      </c>
      <c r="R46" s="168">
        <v>0</v>
      </c>
      <c r="S46" s="168">
        <v>0</v>
      </c>
      <c r="T46" s="168">
        <v>0</v>
      </c>
      <c r="U46" s="168">
        <v>0</v>
      </c>
      <c r="V46" s="168">
        <v>1</v>
      </c>
      <c r="W46" s="168">
        <v>0</v>
      </c>
      <c r="X46" s="168">
        <v>0</v>
      </c>
      <c r="Y46" s="168">
        <v>1</v>
      </c>
      <c r="Z46" s="168">
        <v>0</v>
      </c>
      <c r="AA46" s="168">
        <v>0</v>
      </c>
      <c r="AB46" s="168">
        <v>0</v>
      </c>
      <c r="AC46" s="174">
        <v>178</v>
      </c>
    </row>
    <row r="47" spans="1:29" ht="13.5">
      <c r="A47" s="489"/>
      <c r="B47" s="492"/>
      <c r="C47" s="490" t="s">
        <v>56</v>
      </c>
      <c r="D47" s="169">
        <v>24</v>
      </c>
      <c r="E47" s="168">
        <v>2</v>
      </c>
      <c r="F47" s="168">
        <v>8</v>
      </c>
      <c r="G47" s="168">
        <v>2</v>
      </c>
      <c r="H47" s="168">
        <v>0</v>
      </c>
      <c r="I47" s="168">
        <v>5</v>
      </c>
      <c r="J47" s="168">
        <v>0</v>
      </c>
      <c r="K47" s="168">
        <v>1</v>
      </c>
      <c r="L47" s="168">
        <v>5</v>
      </c>
      <c r="M47" s="168">
        <v>3</v>
      </c>
      <c r="N47" s="168">
        <v>0</v>
      </c>
      <c r="O47" s="168">
        <v>0</v>
      </c>
      <c r="P47" s="168">
        <v>0</v>
      </c>
      <c r="Q47" s="168">
        <v>0</v>
      </c>
      <c r="R47" s="168">
        <v>0</v>
      </c>
      <c r="S47" s="168">
        <v>0</v>
      </c>
      <c r="T47" s="168">
        <v>0</v>
      </c>
      <c r="U47" s="168">
        <v>0</v>
      </c>
      <c r="V47" s="168">
        <v>0</v>
      </c>
      <c r="W47" s="168">
        <v>0</v>
      </c>
      <c r="X47" s="168">
        <v>0</v>
      </c>
      <c r="Y47" s="168">
        <v>1</v>
      </c>
      <c r="Z47" s="168">
        <v>0</v>
      </c>
      <c r="AA47" s="168">
        <v>0</v>
      </c>
      <c r="AB47" s="168">
        <v>0</v>
      </c>
      <c r="AC47" s="174">
        <v>51</v>
      </c>
    </row>
    <row r="48" spans="1:29" ht="13.5">
      <c r="A48" s="489"/>
      <c r="B48" s="492"/>
      <c r="C48" s="490" t="s">
        <v>36</v>
      </c>
      <c r="D48" s="169">
        <v>104</v>
      </c>
      <c r="E48" s="168">
        <v>21</v>
      </c>
      <c r="F48" s="168">
        <v>32</v>
      </c>
      <c r="G48" s="168">
        <v>12</v>
      </c>
      <c r="H48" s="168">
        <v>0</v>
      </c>
      <c r="I48" s="168">
        <v>9</v>
      </c>
      <c r="J48" s="168">
        <v>2</v>
      </c>
      <c r="K48" s="168">
        <v>1</v>
      </c>
      <c r="L48" s="168">
        <v>26</v>
      </c>
      <c r="M48" s="168">
        <v>11</v>
      </c>
      <c r="N48" s="168">
        <v>8</v>
      </c>
      <c r="O48" s="168">
        <v>0</v>
      </c>
      <c r="P48" s="168">
        <v>0</v>
      </c>
      <c r="Q48" s="168">
        <v>0</v>
      </c>
      <c r="R48" s="168">
        <v>0</v>
      </c>
      <c r="S48" s="168">
        <v>0</v>
      </c>
      <c r="T48" s="168">
        <v>0</v>
      </c>
      <c r="U48" s="168">
        <v>0</v>
      </c>
      <c r="V48" s="168">
        <v>1</v>
      </c>
      <c r="W48" s="168">
        <v>0</v>
      </c>
      <c r="X48" s="168">
        <v>0</v>
      </c>
      <c r="Y48" s="168">
        <v>2</v>
      </c>
      <c r="Z48" s="168">
        <v>0</v>
      </c>
      <c r="AA48" s="168">
        <v>0</v>
      </c>
      <c r="AB48" s="168">
        <v>0</v>
      </c>
      <c r="AC48" s="174">
        <v>229</v>
      </c>
    </row>
    <row r="49" spans="1:29" ht="13.5">
      <c r="A49" s="489"/>
      <c r="B49" s="498" t="s">
        <v>57</v>
      </c>
      <c r="C49" s="491" t="s">
        <v>57</v>
      </c>
      <c r="D49" s="179">
        <v>2</v>
      </c>
      <c r="E49" s="178">
        <v>0</v>
      </c>
      <c r="F49" s="178">
        <v>1</v>
      </c>
      <c r="G49" s="178">
        <v>0</v>
      </c>
      <c r="H49" s="178">
        <v>0</v>
      </c>
      <c r="I49" s="178">
        <v>2</v>
      </c>
      <c r="J49" s="178">
        <v>0</v>
      </c>
      <c r="K49" s="178">
        <v>0</v>
      </c>
      <c r="L49" s="178">
        <v>0</v>
      </c>
      <c r="M49" s="178">
        <v>0</v>
      </c>
      <c r="N49" s="178">
        <v>0</v>
      </c>
      <c r="O49" s="178">
        <v>0</v>
      </c>
      <c r="P49" s="178">
        <v>0</v>
      </c>
      <c r="Q49" s="178">
        <v>0</v>
      </c>
      <c r="R49" s="178">
        <v>0</v>
      </c>
      <c r="S49" s="178">
        <v>0</v>
      </c>
      <c r="T49" s="178">
        <v>0</v>
      </c>
      <c r="U49" s="178">
        <v>0</v>
      </c>
      <c r="V49" s="178">
        <v>0</v>
      </c>
      <c r="W49" s="178">
        <v>0</v>
      </c>
      <c r="X49" s="178">
        <v>0</v>
      </c>
      <c r="Y49" s="178">
        <v>0</v>
      </c>
      <c r="Z49" s="178">
        <v>0</v>
      </c>
      <c r="AA49" s="178">
        <v>0</v>
      </c>
      <c r="AB49" s="178">
        <v>0</v>
      </c>
      <c r="AC49" s="180">
        <v>5</v>
      </c>
    </row>
    <row r="50" spans="1:29" ht="13.5">
      <c r="A50" s="489"/>
      <c r="B50" s="492" t="s">
        <v>36</v>
      </c>
      <c r="C50" s="490"/>
      <c r="D50" s="169">
        <v>106</v>
      </c>
      <c r="E50" s="168">
        <v>21</v>
      </c>
      <c r="F50" s="168">
        <v>33</v>
      </c>
      <c r="G50" s="168">
        <v>12</v>
      </c>
      <c r="H50" s="168">
        <v>0</v>
      </c>
      <c r="I50" s="168">
        <v>11</v>
      </c>
      <c r="J50" s="168">
        <v>2</v>
      </c>
      <c r="K50" s="168">
        <v>1</v>
      </c>
      <c r="L50" s="168">
        <v>26</v>
      </c>
      <c r="M50" s="168">
        <v>11</v>
      </c>
      <c r="N50" s="168">
        <v>8</v>
      </c>
      <c r="O50" s="168">
        <v>0</v>
      </c>
      <c r="P50" s="168">
        <v>0</v>
      </c>
      <c r="Q50" s="168">
        <v>0</v>
      </c>
      <c r="R50" s="168">
        <v>0</v>
      </c>
      <c r="S50" s="168">
        <v>0</v>
      </c>
      <c r="T50" s="168">
        <v>0</v>
      </c>
      <c r="U50" s="168">
        <v>0</v>
      </c>
      <c r="V50" s="168">
        <v>1</v>
      </c>
      <c r="W50" s="168">
        <v>0</v>
      </c>
      <c r="X50" s="168">
        <v>0</v>
      </c>
      <c r="Y50" s="168">
        <v>2</v>
      </c>
      <c r="Z50" s="168">
        <v>0</v>
      </c>
      <c r="AA50" s="168">
        <v>0</v>
      </c>
      <c r="AB50" s="168">
        <v>0</v>
      </c>
      <c r="AC50" s="174">
        <v>234</v>
      </c>
    </row>
    <row r="51" spans="1:29" ht="25.5">
      <c r="A51" s="502" t="s">
        <v>12</v>
      </c>
      <c r="B51" s="491"/>
      <c r="C51" s="491"/>
      <c r="D51" s="179">
        <v>479</v>
      </c>
      <c r="E51" s="178">
        <v>44</v>
      </c>
      <c r="F51" s="178">
        <v>172</v>
      </c>
      <c r="G51" s="178">
        <v>11</v>
      </c>
      <c r="H51" s="178">
        <v>0</v>
      </c>
      <c r="I51" s="178">
        <v>88</v>
      </c>
      <c r="J51" s="178">
        <v>2</v>
      </c>
      <c r="K51" s="178">
        <v>23</v>
      </c>
      <c r="L51" s="178">
        <v>75</v>
      </c>
      <c r="M51" s="178">
        <v>31</v>
      </c>
      <c r="N51" s="178">
        <v>10</v>
      </c>
      <c r="O51" s="178">
        <v>1</v>
      </c>
      <c r="P51" s="178">
        <v>4</v>
      </c>
      <c r="Q51" s="178">
        <v>8</v>
      </c>
      <c r="R51" s="178">
        <v>3</v>
      </c>
      <c r="S51" s="178">
        <v>0</v>
      </c>
      <c r="T51" s="178">
        <v>2</v>
      </c>
      <c r="U51" s="178">
        <v>7</v>
      </c>
      <c r="V51" s="178">
        <v>4</v>
      </c>
      <c r="W51" s="178">
        <v>0</v>
      </c>
      <c r="X51" s="178">
        <v>0</v>
      </c>
      <c r="Y51" s="178">
        <v>22</v>
      </c>
      <c r="Z51" s="178">
        <v>5</v>
      </c>
      <c r="AA51" s="178">
        <v>3</v>
      </c>
      <c r="AB51" s="178">
        <v>3</v>
      </c>
      <c r="AC51" s="180">
        <v>997</v>
      </c>
    </row>
    <row r="52" spans="1:29" ht="13.5">
      <c r="A52" s="489" t="s">
        <v>13</v>
      </c>
      <c r="B52" s="492" t="s">
        <v>183</v>
      </c>
      <c r="C52" s="490" t="s">
        <v>58</v>
      </c>
      <c r="D52" s="169">
        <v>33</v>
      </c>
      <c r="E52" s="168">
        <v>8</v>
      </c>
      <c r="F52" s="168">
        <v>7</v>
      </c>
      <c r="G52" s="168">
        <v>1</v>
      </c>
      <c r="H52" s="168">
        <v>0</v>
      </c>
      <c r="I52" s="168">
        <v>5</v>
      </c>
      <c r="J52" s="168">
        <v>0</v>
      </c>
      <c r="K52" s="168">
        <v>0</v>
      </c>
      <c r="L52" s="168">
        <v>6</v>
      </c>
      <c r="M52" s="168">
        <v>1</v>
      </c>
      <c r="N52" s="168">
        <v>0</v>
      </c>
      <c r="O52" s="168">
        <v>0</v>
      </c>
      <c r="P52" s="168">
        <v>0</v>
      </c>
      <c r="Q52" s="168">
        <v>0</v>
      </c>
      <c r="R52" s="168">
        <v>0</v>
      </c>
      <c r="S52" s="168">
        <v>0</v>
      </c>
      <c r="T52" s="168">
        <v>0</v>
      </c>
      <c r="U52" s="168">
        <v>0</v>
      </c>
      <c r="V52" s="168">
        <v>0</v>
      </c>
      <c r="W52" s="168">
        <v>0</v>
      </c>
      <c r="X52" s="168">
        <v>0</v>
      </c>
      <c r="Y52" s="168">
        <v>1</v>
      </c>
      <c r="Z52" s="168">
        <v>0</v>
      </c>
      <c r="AA52" s="168">
        <v>0</v>
      </c>
      <c r="AB52" s="168">
        <v>0</v>
      </c>
      <c r="AC52" s="174">
        <v>62</v>
      </c>
    </row>
    <row r="53" spans="1:29" ht="13.5">
      <c r="A53" s="489"/>
      <c r="B53" s="492"/>
      <c r="C53" s="490" t="s">
        <v>59</v>
      </c>
      <c r="D53" s="169">
        <v>132</v>
      </c>
      <c r="E53" s="168">
        <v>13</v>
      </c>
      <c r="F53" s="168">
        <v>28</v>
      </c>
      <c r="G53" s="168">
        <v>6</v>
      </c>
      <c r="H53" s="168">
        <v>3</v>
      </c>
      <c r="I53" s="168">
        <v>43</v>
      </c>
      <c r="J53" s="168">
        <v>1</v>
      </c>
      <c r="K53" s="168">
        <v>22</v>
      </c>
      <c r="L53" s="168">
        <v>29</v>
      </c>
      <c r="M53" s="168">
        <v>34</v>
      </c>
      <c r="N53" s="168">
        <v>20</v>
      </c>
      <c r="O53" s="168">
        <v>3</v>
      </c>
      <c r="P53" s="168">
        <v>6</v>
      </c>
      <c r="Q53" s="168">
        <v>20</v>
      </c>
      <c r="R53" s="168">
        <v>2</v>
      </c>
      <c r="S53" s="168">
        <v>0</v>
      </c>
      <c r="T53" s="168">
        <v>3</v>
      </c>
      <c r="U53" s="168">
        <v>5</v>
      </c>
      <c r="V53" s="168">
        <v>3</v>
      </c>
      <c r="W53" s="168">
        <v>1</v>
      </c>
      <c r="X53" s="168">
        <v>0</v>
      </c>
      <c r="Y53" s="168">
        <v>16</v>
      </c>
      <c r="Z53" s="168">
        <v>5</v>
      </c>
      <c r="AA53" s="168">
        <v>3</v>
      </c>
      <c r="AB53" s="168">
        <v>2</v>
      </c>
      <c r="AC53" s="174">
        <v>400</v>
      </c>
    </row>
    <row r="54" spans="1:29" ht="13.5">
      <c r="A54" s="489"/>
      <c r="B54" s="496"/>
      <c r="C54" s="497" t="s">
        <v>36</v>
      </c>
      <c r="D54" s="170">
        <v>165</v>
      </c>
      <c r="E54" s="171">
        <v>21</v>
      </c>
      <c r="F54" s="171">
        <v>35</v>
      </c>
      <c r="G54" s="171">
        <v>7</v>
      </c>
      <c r="H54" s="171">
        <v>3</v>
      </c>
      <c r="I54" s="171">
        <v>48</v>
      </c>
      <c r="J54" s="171">
        <v>1</v>
      </c>
      <c r="K54" s="171">
        <v>22</v>
      </c>
      <c r="L54" s="171">
        <v>35</v>
      </c>
      <c r="M54" s="171">
        <v>35</v>
      </c>
      <c r="N54" s="171">
        <v>20</v>
      </c>
      <c r="O54" s="171">
        <v>3</v>
      </c>
      <c r="P54" s="171">
        <v>6</v>
      </c>
      <c r="Q54" s="171">
        <v>20</v>
      </c>
      <c r="R54" s="171">
        <v>2</v>
      </c>
      <c r="S54" s="171">
        <v>0</v>
      </c>
      <c r="T54" s="171">
        <v>3</v>
      </c>
      <c r="U54" s="171">
        <v>5</v>
      </c>
      <c r="V54" s="171">
        <v>3</v>
      </c>
      <c r="W54" s="171">
        <v>1</v>
      </c>
      <c r="X54" s="171">
        <v>0</v>
      </c>
      <c r="Y54" s="171">
        <v>17</v>
      </c>
      <c r="Z54" s="171">
        <v>5</v>
      </c>
      <c r="AA54" s="171">
        <v>3</v>
      </c>
      <c r="AB54" s="171">
        <v>2</v>
      </c>
      <c r="AC54" s="175">
        <v>462</v>
      </c>
    </row>
    <row r="55" spans="1:29" ht="13.5">
      <c r="A55" s="489"/>
      <c r="B55" s="492" t="s">
        <v>60</v>
      </c>
      <c r="C55" s="490" t="s">
        <v>61</v>
      </c>
      <c r="D55" s="169">
        <v>26</v>
      </c>
      <c r="E55" s="168">
        <v>1</v>
      </c>
      <c r="F55" s="168">
        <v>4</v>
      </c>
      <c r="G55" s="168">
        <v>0</v>
      </c>
      <c r="H55" s="168">
        <v>0</v>
      </c>
      <c r="I55" s="168">
        <v>10</v>
      </c>
      <c r="J55" s="168">
        <v>0</v>
      </c>
      <c r="K55" s="168">
        <v>2</v>
      </c>
      <c r="L55" s="168">
        <v>6</v>
      </c>
      <c r="M55" s="168">
        <v>1</v>
      </c>
      <c r="N55" s="168">
        <v>1</v>
      </c>
      <c r="O55" s="168">
        <v>0</v>
      </c>
      <c r="P55" s="168">
        <v>1</v>
      </c>
      <c r="Q55" s="168">
        <v>1</v>
      </c>
      <c r="R55" s="168">
        <v>0</v>
      </c>
      <c r="S55" s="168">
        <v>0</v>
      </c>
      <c r="T55" s="168">
        <v>1</v>
      </c>
      <c r="U55" s="168">
        <v>0</v>
      </c>
      <c r="V55" s="168">
        <v>0</v>
      </c>
      <c r="W55" s="168">
        <v>0</v>
      </c>
      <c r="X55" s="168">
        <v>0</v>
      </c>
      <c r="Y55" s="168">
        <v>4</v>
      </c>
      <c r="Z55" s="168">
        <v>3</v>
      </c>
      <c r="AA55" s="168">
        <v>0</v>
      </c>
      <c r="AB55" s="168">
        <v>0</v>
      </c>
      <c r="AC55" s="174">
        <v>61</v>
      </c>
    </row>
    <row r="56" spans="1:29" ht="13.5">
      <c r="A56" s="489"/>
      <c r="B56" s="492"/>
      <c r="C56" s="490" t="s">
        <v>63</v>
      </c>
      <c r="D56" s="169">
        <v>80</v>
      </c>
      <c r="E56" s="168">
        <v>1</v>
      </c>
      <c r="F56" s="168">
        <v>31</v>
      </c>
      <c r="G56" s="168">
        <v>0</v>
      </c>
      <c r="H56" s="168">
        <v>0</v>
      </c>
      <c r="I56" s="168">
        <v>98</v>
      </c>
      <c r="J56" s="168">
        <v>0</v>
      </c>
      <c r="K56" s="168">
        <v>40</v>
      </c>
      <c r="L56" s="168">
        <v>1</v>
      </c>
      <c r="M56" s="168">
        <v>6</v>
      </c>
      <c r="N56" s="168">
        <v>6</v>
      </c>
      <c r="O56" s="168">
        <v>4</v>
      </c>
      <c r="P56" s="168">
        <v>16</v>
      </c>
      <c r="Q56" s="168">
        <v>348</v>
      </c>
      <c r="R56" s="168">
        <v>52</v>
      </c>
      <c r="S56" s="168">
        <v>1</v>
      </c>
      <c r="T56" s="168">
        <v>0</v>
      </c>
      <c r="U56" s="168">
        <v>2</v>
      </c>
      <c r="V56" s="168">
        <v>4</v>
      </c>
      <c r="W56" s="168">
        <v>7</v>
      </c>
      <c r="X56" s="168">
        <v>0</v>
      </c>
      <c r="Y56" s="168">
        <v>2</v>
      </c>
      <c r="Z56" s="168">
        <v>6</v>
      </c>
      <c r="AA56" s="168">
        <v>3</v>
      </c>
      <c r="AB56" s="168">
        <v>5</v>
      </c>
      <c r="AC56" s="174">
        <v>713</v>
      </c>
    </row>
    <row r="57" spans="1:29" ht="13.5">
      <c r="A57" s="489"/>
      <c r="B57" s="492"/>
      <c r="C57" s="490" t="s">
        <v>292</v>
      </c>
      <c r="D57" s="169">
        <v>153</v>
      </c>
      <c r="E57" s="168">
        <v>1</v>
      </c>
      <c r="F57" s="168">
        <v>71</v>
      </c>
      <c r="G57" s="168">
        <v>0</v>
      </c>
      <c r="H57" s="168">
        <v>1</v>
      </c>
      <c r="I57" s="168">
        <v>107</v>
      </c>
      <c r="J57" s="168">
        <v>0</v>
      </c>
      <c r="K57" s="168">
        <v>42</v>
      </c>
      <c r="L57" s="168">
        <v>10</v>
      </c>
      <c r="M57" s="168">
        <v>5</v>
      </c>
      <c r="N57" s="168">
        <v>9</v>
      </c>
      <c r="O57" s="168">
        <v>5</v>
      </c>
      <c r="P57" s="168">
        <v>17</v>
      </c>
      <c r="Q57" s="168">
        <v>255</v>
      </c>
      <c r="R57" s="168">
        <v>28</v>
      </c>
      <c r="S57" s="168">
        <v>1</v>
      </c>
      <c r="T57" s="168">
        <v>0</v>
      </c>
      <c r="U57" s="168">
        <v>14</v>
      </c>
      <c r="V57" s="168">
        <v>6</v>
      </c>
      <c r="W57" s="168">
        <v>3</v>
      </c>
      <c r="X57" s="168">
        <v>0</v>
      </c>
      <c r="Y57" s="168">
        <v>8</v>
      </c>
      <c r="Z57" s="168">
        <v>11</v>
      </c>
      <c r="AA57" s="168">
        <v>7</v>
      </c>
      <c r="AB57" s="168">
        <v>2</v>
      </c>
      <c r="AC57" s="174">
        <v>756</v>
      </c>
    </row>
    <row r="58" spans="1:29" ht="13.5">
      <c r="A58" s="489"/>
      <c r="B58" s="496"/>
      <c r="C58" s="497" t="s">
        <v>36</v>
      </c>
      <c r="D58" s="170">
        <v>259</v>
      </c>
      <c r="E58" s="171">
        <v>3</v>
      </c>
      <c r="F58" s="171">
        <v>106</v>
      </c>
      <c r="G58" s="171">
        <v>0</v>
      </c>
      <c r="H58" s="171">
        <v>1</v>
      </c>
      <c r="I58" s="171">
        <v>215</v>
      </c>
      <c r="J58" s="171">
        <v>0</v>
      </c>
      <c r="K58" s="171">
        <v>84</v>
      </c>
      <c r="L58" s="171">
        <v>17</v>
      </c>
      <c r="M58" s="171">
        <v>12</v>
      </c>
      <c r="N58" s="171">
        <v>16</v>
      </c>
      <c r="O58" s="171">
        <v>9</v>
      </c>
      <c r="P58" s="171">
        <v>34</v>
      </c>
      <c r="Q58" s="171">
        <v>604</v>
      </c>
      <c r="R58" s="171">
        <v>80</v>
      </c>
      <c r="S58" s="171">
        <v>2</v>
      </c>
      <c r="T58" s="171">
        <v>1</v>
      </c>
      <c r="U58" s="171">
        <v>16</v>
      </c>
      <c r="V58" s="171">
        <v>10</v>
      </c>
      <c r="W58" s="171">
        <v>10</v>
      </c>
      <c r="X58" s="171">
        <v>0</v>
      </c>
      <c r="Y58" s="171">
        <v>14</v>
      </c>
      <c r="Z58" s="171">
        <v>20</v>
      </c>
      <c r="AA58" s="171">
        <v>10</v>
      </c>
      <c r="AB58" s="171">
        <v>7</v>
      </c>
      <c r="AC58" s="175">
        <v>1530</v>
      </c>
    </row>
    <row r="59" spans="1:29" ht="13.5">
      <c r="A59" s="489"/>
      <c r="B59" s="491" t="s">
        <v>64</v>
      </c>
      <c r="C59" s="491" t="s">
        <v>64</v>
      </c>
      <c r="D59" s="179">
        <v>112</v>
      </c>
      <c r="E59" s="178">
        <v>0</v>
      </c>
      <c r="F59" s="178">
        <v>34</v>
      </c>
      <c r="G59" s="178">
        <v>0</v>
      </c>
      <c r="H59" s="178">
        <v>1</v>
      </c>
      <c r="I59" s="178">
        <v>119</v>
      </c>
      <c r="J59" s="178">
        <v>0</v>
      </c>
      <c r="K59" s="178">
        <v>61</v>
      </c>
      <c r="L59" s="178">
        <v>2</v>
      </c>
      <c r="M59" s="178">
        <v>6</v>
      </c>
      <c r="N59" s="178">
        <v>7</v>
      </c>
      <c r="O59" s="178">
        <v>6</v>
      </c>
      <c r="P59" s="178">
        <v>25</v>
      </c>
      <c r="Q59" s="178">
        <v>432</v>
      </c>
      <c r="R59" s="178">
        <v>49</v>
      </c>
      <c r="S59" s="178">
        <v>1</v>
      </c>
      <c r="T59" s="178">
        <v>2</v>
      </c>
      <c r="U59" s="178">
        <v>12</v>
      </c>
      <c r="V59" s="178">
        <v>1</v>
      </c>
      <c r="W59" s="178">
        <v>7</v>
      </c>
      <c r="X59" s="178">
        <v>0</v>
      </c>
      <c r="Y59" s="178">
        <v>2</v>
      </c>
      <c r="Z59" s="178">
        <v>9</v>
      </c>
      <c r="AA59" s="178">
        <v>3</v>
      </c>
      <c r="AB59" s="178">
        <v>2</v>
      </c>
      <c r="AC59" s="180">
        <v>893</v>
      </c>
    </row>
    <row r="60" spans="1:29" ht="13.5">
      <c r="A60" s="493"/>
      <c r="B60" s="497" t="s">
        <v>36</v>
      </c>
      <c r="C60" s="497"/>
      <c r="D60" s="170">
        <v>536</v>
      </c>
      <c r="E60" s="171">
        <v>24</v>
      </c>
      <c r="F60" s="171">
        <v>175</v>
      </c>
      <c r="G60" s="171">
        <v>7</v>
      </c>
      <c r="H60" s="171">
        <v>5</v>
      </c>
      <c r="I60" s="171">
        <v>382</v>
      </c>
      <c r="J60" s="171">
        <v>1</v>
      </c>
      <c r="K60" s="171">
        <v>167</v>
      </c>
      <c r="L60" s="171">
        <v>54</v>
      </c>
      <c r="M60" s="171">
        <v>53</v>
      </c>
      <c r="N60" s="171">
        <v>43</v>
      </c>
      <c r="O60" s="171">
        <v>18</v>
      </c>
      <c r="P60" s="171">
        <v>65</v>
      </c>
      <c r="Q60" s="171">
        <v>1056</v>
      </c>
      <c r="R60" s="171">
        <v>131</v>
      </c>
      <c r="S60" s="171">
        <v>3</v>
      </c>
      <c r="T60" s="171">
        <v>6</v>
      </c>
      <c r="U60" s="171">
        <v>33</v>
      </c>
      <c r="V60" s="171">
        <v>14</v>
      </c>
      <c r="W60" s="171">
        <v>18</v>
      </c>
      <c r="X60" s="171">
        <v>0</v>
      </c>
      <c r="Y60" s="171">
        <v>33</v>
      </c>
      <c r="Z60" s="171">
        <v>34</v>
      </c>
      <c r="AA60" s="171">
        <v>16</v>
      </c>
      <c r="AB60" s="171">
        <v>11</v>
      </c>
      <c r="AC60" s="175">
        <v>2885</v>
      </c>
    </row>
    <row r="61" spans="1:29" ht="13.5">
      <c r="A61" s="489" t="s">
        <v>14</v>
      </c>
      <c r="B61" s="490" t="s">
        <v>66</v>
      </c>
      <c r="C61" s="490" t="s">
        <v>66</v>
      </c>
      <c r="D61" s="169">
        <v>108</v>
      </c>
      <c r="E61" s="168">
        <v>1</v>
      </c>
      <c r="F61" s="168">
        <v>64</v>
      </c>
      <c r="G61" s="168">
        <v>0</v>
      </c>
      <c r="H61" s="168">
        <v>2</v>
      </c>
      <c r="I61" s="168">
        <v>105</v>
      </c>
      <c r="J61" s="168">
        <v>0</v>
      </c>
      <c r="K61" s="168">
        <v>54</v>
      </c>
      <c r="L61" s="168">
        <v>6</v>
      </c>
      <c r="M61" s="168">
        <v>9</v>
      </c>
      <c r="N61" s="168">
        <v>4</v>
      </c>
      <c r="O61" s="168">
        <v>4</v>
      </c>
      <c r="P61" s="168">
        <v>23</v>
      </c>
      <c r="Q61" s="168">
        <v>148</v>
      </c>
      <c r="R61" s="168">
        <v>13</v>
      </c>
      <c r="S61" s="168">
        <v>0</v>
      </c>
      <c r="T61" s="168">
        <v>2</v>
      </c>
      <c r="U61" s="168">
        <v>15</v>
      </c>
      <c r="V61" s="168">
        <v>1</v>
      </c>
      <c r="W61" s="168">
        <v>2</v>
      </c>
      <c r="X61" s="168">
        <v>0</v>
      </c>
      <c r="Y61" s="168">
        <v>3</v>
      </c>
      <c r="Z61" s="168">
        <v>6</v>
      </c>
      <c r="AA61" s="168">
        <v>1</v>
      </c>
      <c r="AB61" s="168">
        <v>1</v>
      </c>
      <c r="AC61" s="174">
        <v>572</v>
      </c>
    </row>
    <row r="62" spans="1:29" ht="13.5">
      <c r="A62" s="489"/>
      <c r="B62" s="494" t="s">
        <v>67</v>
      </c>
      <c r="C62" s="495" t="s">
        <v>68</v>
      </c>
      <c r="D62" s="172">
        <v>0</v>
      </c>
      <c r="E62" s="173">
        <v>0</v>
      </c>
      <c r="F62" s="173">
        <v>2</v>
      </c>
      <c r="G62" s="173">
        <v>0</v>
      </c>
      <c r="H62" s="173">
        <v>0</v>
      </c>
      <c r="I62" s="173">
        <v>2</v>
      </c>
      <c r="J62" s="173">
        <v>0</v>
      </c>
      <c r="K62" s="173">
        <v>3</v>
      </c>
      <c r="L62" s="173">
        <v>0</v>
      </c>
      <c r="M62" s="173">
        <v>1</v>
      </c>
      <c r="N62" s="173">
        <v>2</v>
      </c>
      <c r="O62" s="173">
        <v>0</v>
      </c>
      <c r="P62" s="173">
        <v>0</v>
      </c>
      <c r="Q62" s="173">
        <v>6</v>
      </c>
      <c r="R62" s="173">
        <v>0</v>
      </c>
      <c r="S62" s="173">
        <v>0</v>
      </c>
      <c r="T62" s="173">
        <v>0</v>
      </c>
      <c r="U62" s="173">
        <v>0</v>
      </c>
      <c r="V62" s="173">
        <v>0</v>
      </c>
      <c r="W62" s="173">
        <v>0</v>
      </c>
      <c r="X62" s="173">
        <v>0</v>
      </c>
      <c r="Y62" s="173">
        <v>0</v>
      </c>
      <c r="Z62" s="173">
        <v>0</v>
      </c>
      <c r="AA62" s="173">
        <v>0</v>
      </c>
      <c r="AB62" s="173">
        <v>0</v>
      </c>
      <c r="AC62" s="291">
        <v>16</v>
      </c>
    </row>
    <row r="63" spans="1:29" ht="13.5">
      <c r="A63" s="489"/>
      <c r="B63" s="492"/>
      <c r="C63" s="490" t="s">
        <v>69</v>
      </c>
      <c r="D63" s="169">
        <v>2</v>
      </c>
      <c r="E63" s="168">
        <v>0</v>
      </c>
      <c r="F63" s="168">
        <v>3</v>
      </c>
      <c r="G63" s="168">
        <v>0</v>
      </c>
      <c r="H63" s="168">
        <v>0</v>
      </c>
      <c r="I63" s="168">
        <v>3</v>
      </c>
      <c r="J63" s="168">
        <v>0</v>
      </c>
      <c r="K63" s="168">
        <v>1</v>
      </c>
      <c r="L63" s="168">
        <v>0</v>
      </c>
      <c r="M63" s="168">
        <v>0</v>
      </c>
      <c r="N63" s="168">
        <v>0</v>
      </c>
      <c r="O63" s="168">
        <v>0</v>
      </c>
      <c r="P63" s="168">
        <v>0</v>
      </c>
      <c r="Q63" s="168">
        <v>0</v>
      </c>
      <c r="R63" s="168">
        <v>0</v>
      </c>
      <c r="S63" s="168">
        <v>0</v>
      </c>
      <c r="T63" s="168">
        <v>0</v>
      </c>
      <c r="U63" s="168">
        <v>0</v>
      </c>
      <c r="V63" s="168">
        <v>1</v>
      </c>
      <c r="W63" s="168">
        <v>0</v>
      </c>
      <c r="X63" s="168">
        <v>0</v>
      </c>
      <c r="Y63" s="168">
        <v>0</v>
      </c>
      <c r="Z63" s="168">
        <v>0</v>
      </c>
      <c r="AA63" s="168">
        <v>0</v>
      </c>
      <c r="AB63" s="168">
        <v>0</v>
      </c>
      <c r="AC63" s="174">
        <v>10</v>
      </c>
    </row>
    <row r="64" spans="1:29" ht="25.5">
      <c r="A64" s="489"/>
      <c r="B64" s="492"/>
      <c r="C64" s="490" t="s">
        <v>70</v>
      </c>
      <c r="D64" s="169">
        <v>0</v>
      </c>
      <c r="E64" s="168">
        <v>0</v>
      </c>
      <c r="F64" s="168">
        <v>1</v>
      </c>
      <c r="G64" s="168">
        <v>0</v>
      </c>
      <c r="H64" s="168">
        <v>0</v>
      </c>
      <c r="I64" s="168">
        <v>0</v>
      </c>
      <c r="J64" s="168">
        <v>0</v>
      </c>
      <c r="K64" s="168">
        <v>0</v>
      </c>
      <c r="L64" s="168">
        <v>0</v>
      </c>
      <c r="M64" s="168">
        <v>0</v>
      </c>
      <c r="N64" s="168">
        <v>0</v>
      </c>
      <c r="O64" s="168">
        <v>0</v>
      </c>
      <c r="P64" s="168">
        <v>0</v>
      </c>
      <c r="Q64" s="168">
        <v>0</v>
      </c>
      <c r="R64" s="168">
        <v>0</v>
      </c>
      <c r="S64" s="168">
        <v>0</v>
      </c>
      <c r="T64" s="168">
        <v>0</v>
      </c>
      <c r="U64" s="168">
        <v>0</v>
      </c>
      <c r="V64" s="168">
        <v>0</v>
      </c>
      <c r="W64" s="168">
        <v>0</v>
      </c>
      <c r="X64" s="168">
        <v>0</v>
      </c>
      <c r="Y64" s="168">
        <v>0</v>
      </c>
      <c r="Z64" s="168">
        <v>0</v>
      </c>
      <c r="AA64" s="168">
        <v>0</v>
      </c>
      <c r="AB64" s="168">
        <v>0</v>
      </c>
      <c r="AC64" s="174">
        <v>1</v>
      </c>
    </row>
    <row r="65" spans="1:29" ht="13.5">
      <c r="A65" s="489"/>
      <c r="B65" s="496"/>
      <c r="C65" s="497" t="s">
        <v>36</v>
      </c>
      <c r="D65" s="170">
        <v>2</v>
      </c>
      <c r="E65" s="171">
        <v>0</v>
      </c>
      <c r="F65" s="171">
        <v>6</v>
      </c>
      <c r="G65" s="171">
        <v>0</v>
      </c>
      <c r="H65" s="171">
        <v>0</v>
      </c>
      <c r="I65" s="171">
        <v>5</v>
      </c>
      <c r="J65" s="171">
        <v>0</v>
      </c>
      <c r="K65" s="171">
        <v>4</v>
      </c>
      <c r="L65" s="171">
        <v>0</v>
      </c>
      <c r="M65" s="171">
        <v>1</v>
      </c>
      <c r="N65" s="171">
        <v>2</v>
      </c>
      <c r="O65" s="171">
        <v>0</v>
      </c>
      <c r="P65" s="171">
        <v>0</v>
      </c>
      <c r="Q65" s="171">
        <v>6</v>
      </c>
      <c r="R65" s="171">
        <v>0</v>
      </c>
      <c r="S65" s="171">
        <v>0</v>
      </c>
      <c r="T65" s="171">
        <v>0</v>
      </c>
      <c r="U65" s="171">
        <v>0</v>
      </c>
      <c r="V65" s="171">
        <v>1</v>
      </c>
      <c r="W65" s="171">
        <v>0</v>
      </c>
      <c r="X65" s="171">
        <v>0</v>
      </c>
      <c r="Y65" s="171">
        <v>0</v>
      </c>
      <c r="Z65" s="171">
        <v>0</v>
      </c>
      <c r="AA65" s="171">
        <v>0</v>
      </c>
      <c r="AB65" s="171">
        <v>0</v>
      </c>
      <c r="AC65" s="175">
        <v>27</v>
      </c>
    </row>
    <row r="66" spans="1:29" ht="13.5">
      <c r="A66" s="489"/>
      <c r="B66" s="492" t="s">
        <v>184</v>
      </c>
      <c r="C66" s="490" t="s">
        <v>71</v>
      </c>
      <c r="D66" s="169">
        <v>1</v>
      </c>
      <c r="E66" s="168">
        <v>0</v>
      </c>
      <c r="F66" s="168">
        <v>0</v>
      </c>
      <c r="G66" s="168">
        <v>0</v>
      </c>
      <c r="H66" s="168">
        <v>0</v>
      </c>
      <c r="I66" s="168">
        <v>0</v>
      </c>
      <c r="J66" s="168">
        <v>0</v>
      </c>
      <c r="K66" s="168">
        <v>0</v>
      </c>
      <c r="L66" s="168">
        <v>0</v>
      </c>
      <c r="M66" s="168">
        <v>0</v>
      </c>
      <c r="N66" s="168">
        <v>0</v>
      </c>
      <c r="O66" s="168">
        <v>0</v>
      </c>
      <c r="P66" s="168">
        <v>0</v>
      </c>
      <c r="Q66" s="168">
        <v>0</v>
      </c>
      <c r="R66" s="168">
        <v>0</v>
      </c>
      <c r="S66" s="168">
        <v>0</v>
      </c>
      <c r="T66" s="168">
        <v>0</v>
      </c>
      <c r="U66" s="168">
        <v>0</v>
      </c>
      <c r="V66" s="168">
        <v>0</v>
      </c>
      <c r="W66" s="168">
        <v>0</v>
      </c>
      <c r="X66" s="168">
        <v>0</v>
      </c>
      <c r="Y66" s="168">
        <v>0</v>
      </c>
      <c r="Z66" s="168">
        <v>0</v>
      </c>
      <c r="AA66" s="168">
        <v>0</v>
      </c>
      <c r="AB66" s="168">
        <v>0</v>
      </c>
      <c r="AC66" s="174">
        <v>1</v>
      </c>
    </row>
    <row r="67" spans="1:29" ht="13.5">
      <c r="A67" s="489"/>
      <c r="B67" s="492"/>
      <c r="C67" s="490" t="s">
        <v>72</v>
      </c>
      <c r="D67" s="169">
        <v>0</v>
      </c>
      <c r="E67" s="168">
        <v>0</v>
      </c>
      <c r="F67" s="168">
        <v>0</v>
      </c>
      <c r="G67" s="168">
        <v>0</v>
      </c>
      <c r="H67" s="168">
        <v>0</v>
      </c>
      <c r="I67" s="168">
        <v>2</v>
      </c>
      <c r="J67" s="168">
        <v>0</v>
      </c>
      <c r="K67" s="168">
        <v>0</v>
      </c>
      <c r="L67" s="168">
        <v>0</v>
      </c>
      <c r="M67" s="168">
        <v>0</v>
      </c>
      <c r="N67" s="168">
        <v>0</v>
      </c>
      <c r="O67" s="168">
        <v>0</v>
      </c>
      <c r="P67" s="168">
        <v>0</v>
      </c>
      <c r="Q67" s="168">
        <v>0</v>
      </c>
      <c r="R67" s="168">
        <v>0</v>
      </c>
      <c r="S67" s="168">
        <v>0</v>
      </c>
      <c r="T67" s="168">
        <v>0</v>
      </c>
      <c r="U67" s="168">
        <v>0</v>
      </c>
      <c r="V67" s="168">
        <v>0</v>
      </c>
      <c r="W67" s="168">
        <v>0</v>
      </c>
      <c r="X67" s="168">
        <v>0</v>
      </c>
      <c r="Y67" s="168">
        <v>0</v>
      </c>
      <c r="Z67" s="168">
        <v>0</v>
      </c>
      <c r="AA67" s="168">
        <v>0</v>
      </c>
      <c r="AB67" s="168">
        <v>0</v>
      </c>
      <c r="AC67" s="174">
        <v>2</v>
      </c>
    </row>
    <row r="68" spans="1:29" ht="13.5">
      <c r="A68" s="489"/>
      <c r="B68" s="492"/>
      <c r="C68" s="497" t="s">
        <v>36</v>
      </c>
      <c r="D68" s="169">
        <v>1</v>
      </c>
      <c r="E68" s="168">
        <v>0</v>
      </c>
      <c r="F68" s="168">
        <v>0</v>
      </c>
      <c r="G68" s="168">
        <v>0</v>
      </c>
      <c r="H68" s="168">
        <v>0</v>
      </c>
      <c r="I68" s="168">
        <v>2</v>
      </c>
      <c r="J68" s="168">
        <v>0</v>
      </c>
      <c r="K68" s="168">
        <v>0</v>
      </c>
      <c r="L68" s="168">
        <v>0</v>
      </c>
      <c r="M68" s="168">
        <v>0</v>
      </c>
      <c r="N68" s="168">
        <v>0</v>
      </c>
      <c r="O68" s="168">
        <v>0</v>
      </c>
      <c r="P68" s="168">
        <v>0</v>
      </c>
      <c r="Q68" s="168">
        <v>0</v>
      </c>
      <c r="R68" s="168">
        <v>0</v>
      </c>
      <c r="S68" s="168">
        <v>0</v>
      </c>
      <c r="T68" s="168">
        <v>0</v>
      </c>
      <c r="U68" s="168">
        <v>0</v>
      </c>
      <c r="V68" s="168">
        <v>0</v>
      </c>
      <c r="W68" s="168">
        <v>0</v>
      </c>
      <c r="X68" s="168">
        <v>0</v>
      </c>
      <c r="Y68" s="168">
        <v>0</v>
      </c>
      <c r="Z68" s="168">
        <v>0</v>
      </c>
      <c r="AA68" s="168">
        <v>0</v>
      </c>
      <c r="AB68" s="168">
        <v>0</v>
      </c>
      <c r="AC68" s="174">
        <v>3</v>
      </c>
    </row>
    <row r="69" spans="1:29" ht="13.5">
      <c r="A69" s="489"/>
      <c r="B69" s="494" t="s">
        <v>174</v>
      </c>
      <c r="C69" s="495" t="s">
        <v>74</v>
      </c>
      <c r="D69" s="172">
        <v>0</v>
      </c>
      <c r="E69" s="173">
        <v>0</v>
      </c>
      <c r="F69" s="173">
        <v>0</v>
      </c>
      <c r="G69" s="173">
        <v>0</v>
      </c>
      <c r="H69" s="173">
        <v>0</v>
      </c>
      <c r="I69" s="173">
        <v>2</v>
      </c>
      <c r="J69" s="173">
        <v>0</v>
      </c>
      <c r="K69" s="173">
        <v>0</v>
      </c>
      <c r="L69" s="173">
        <v>0</v>
      </c>
      <c r="M69" s="173">
        <v>0</v>
      </c>
      <c r="N69" s="173">
        <v>0</v>
      </c>
      <c r="O69" s="173">
        <v>0</v>
      </c>
      <c r="P69" s="173">
        <v>0</v>
      </c>
      <c r="Q69" s="173">
        <v>1</v>
      </c>
      <c r="R69" s="173">
        <v>0</v>
      </c>
      <c r="S69" s="173">
        <v>0</v>
      </c>
      <c r="T69" s="173">
        <v>0</v>
      </c>
      <c r="U69" s="173">
        <v>0</v>
      </c>
      <c r="V69" s="173">
        <v>0</v>
      </c>
      <c r="W69" s="173">
        <v>0</v>
      </c>
      <c r="X69" s="173">
        <v>0</v>
      </c>
      <c r="Y69" s="173">
        <v>0</v>
      </c>
      <c r="Z69" s="173">
        <v>0</v>
      </c>
      <c r="AA69" s="173">
        <v>0</v>
      </c>
      <c r="AB69" s="173">
        <v>0</v>
      </c>
      <c r="AC69" s="291">
        <v>3</v>
      </c>
    </row>
    <row r="70" spans="1:29" ht="13.5">
      <c r="A70" s="489"/>
      <c r="B70" s="492"/>
      <c r="C70" s="490" t="s">
        <v>293</v>
      </c>
      <c r="D70" s="169">
        <v>2</v>
      </c>
      <c r="E70" s="168">
        <v>0</v>
      </c>
      <c r="F70" s="168">
        <v>0</v>
      </c>
      <c r="G70" s="168">
        <v>0</v>
      </c>
      <c r="H70" s="168">
        <v>0</v>
      </c>
      <c r="I70" s="168">
        <v>3</v>
      </c>
      <c r="J70" s="168">
        <v>0</v>
      </c>
      <c r="K70" s="168">
        <v>2</v>
      </c>
      <c r="L70" s="168">
        <v>0</v>
      </c>
      <c r="M70" s="168">
        <v>0</v>
      </c>
      <c r="N70" s="168">
        <v>0</v>
      </c>
      <c r="O70" s="168">
        <v>0</v>
      </c>
      <c r="P70" s="168">
        <v>1</v>
      </c>
      <c r="Q70" s="168">
        <v>20</v>
      </c>
      <c r="R70" s="168">
        <v>4</v>
      </c>
      <c r="S70" s="168">
        <v>0</v>
      </c>
      <c r="T70" s="168">
        <v>0</v>
      </c>
      <c r="U70" s="168">
        <v>1</v>
      </c>
      <c r="V70" s="168">
        <v>0</v>
      </c>
      <c r="W70" s="168">
        <v>0</v>
      </c>
      <c r="X70" s="168">
        <v>0</v>
      </c>
      <c r="Y70" s="168">
        <v>0</v>
      </c>
      <c r="Z70" s="168">
        <v>1</v>
      </c>
      <c r="AA70" s="168">
        <v>0</v>
      </c>
      <c r="AB70" s="168">
        <v>0</v>
      </c>
      <c r="AC70" s="174">
        <v>34</v>
      </c>
    </row>
    <row r="71" spans="1:29" ht="13.5">
      <c r="A71" s="489"/>
      <c r="B71" s="497"/>
      <c r="C71" s="497" t="s">
        <v>36</v>
      </c>
      <c r="D71" s="170">
        <v>2</v>
      </c>
      <c r="E71" s="171">
        <v>0</v>
      </c>
      <c r="F71" s="171">
        <v>0</v>
      </c>
      <c r="G71" s="171">
        <v>0</v>
      </c>
      <c r="H71" s="171">
        <v>0</v>
      </c>
      <c r="I71" s="171">
        <v>5</v>
      </c>
      <c r="J71" s="171">
        <v>0</v>
      </c>
      <c r="K71" s="171">
        <v>2</v>
      </c>
      <c r="L71" s="171">
        <v>0</v>
      </c>
      <c r="M71" s="171">
        <v>0</v>
      </c>
      <c r="N71" s="171">
        <v>0</v>
      </c>
      <c r="O71" s="171">
        <v>0</v>
      </c>
      <c r="P71" s="171">
        <v>1</v>
      </c>
      <c r="Q71" s="171">
        <v>21</v>
      </c>
      <c r="R71" s="171">
        <v>4</v>
      </c>
      <c r="S71" s="171">
        <v>0</v>
      </c>
      <c r="T71" s="171">
        <v>0</v>
      </c>
      <c r="U71" s="171">
        <v>1</v>
      </c>
      <c r="V71" s="171">
        <v>0</v>
      </c>
      <c r="W71" s="171">
        <v>0</v>
      </c>
      <c r="X71" s="171">
        <v>0</v>
      </c>
      <c r="Y71" s="171">
        <v>0</v>
      </c>
      <c r="Z71" s="171">
        <v>1</v>
      </c>
      <c r="AA71" s="171">
        <v>0</v>
      </c>
      <c r="AB71" s="171">
        <v>0</v>
      </c>
      <c r="AC71" s="175">
        <v>37</v>
      </c>
    </row>
    <row r="72" spans="1:29" ht="13.5">
      <c r="A72" s="493"/>
      <c r="B72" s="496" t="s">
        <v>36</v>
      </c>
      <c r="C72" s="497"/>
      <c r="D72" s="170">
        <v>113</v>
      </c>
      <c r="E72" s="171">
        <v>1</v>
      </c>
      <c r="F72" s="171">
        <v>70</v>
      </c>
      <c r="G72" s="171">
        <v>0</v>
      </c>
      <c r="H72" s="171">
        <v>2</v>
      </c>
      <c r="I72" s="171">
        <v>117</v>
      </c>
      <c r="J72" s="171">
        <v>0</v>
      </c>
      <c r="K72" s="171">
        <v>60</v>
      </c>
      <c r="L72" s="171">
        <v>6</v>
      </c>
      <c r="M72" s="171">
        <v>10</v>
      </c>
      <c r="N72" s="171">
        <v>6</v>
      </c>
      <c r="O72" s="171">
        <v>4</v>
      </c>
      <c r="P72" s="171">
        <v>24</v>
      </c>
      <c r="Q72" s="171">
        <v>175</v>
      </c>
      <c r="R72" s="171">
        <v>17</v>
      </c>
      <c r="S72" s="171">
        <v>0</v>
      </c>
      <c r="T72" s="171">
        <v>2</v>
      </c>
      <c r="U72" s="171">
        <v>16</v>
      </c>
      <c r="V72" s="171">
        <v>2</v>
      </c>
      <c r="W72" s="171">
        <v>2</v>
      </c>
      <c r="X72" s="171">
        <v>0</v>
      </c>
      <c r="Y72" s="171">
        <v>3</v>
      </c>
      <c r="Z72" s="171">
        <v>7</v>
      </c>
      <c r="AA72" s="171">
        <v>1</v>
      </c>
      <c r="AB72" s="171">
        <v>1</v>
      </c>
      <c r="AC72" s="175">
        <v>639</v>
      </c>
    </row>
    <row r="73" spans="1:29" ht="13.5">
      <c r="A73" s="489" t="s">
        <v>15</v>
      </c>
      <c r="B73" s="492" t="s">
        <v>75</v>
      </c>
      <c r="C73" s="490" t="s">
        <v>76</v>
      </c>
      <c r="D73" s="169">
        <v>1</v>
      </c>
      <c r="E73" s="168">
        <v>0</v>
      </c>
      <c r="F73" s="168">
        <v>0</v>
      </c>
      <c r="G73" s="168">
        <v>1</v>
      </c>
      <c r="H73" s="168">
        <v>0</v>
      </c>
      <c r="I73" s="168">
        <v>0</v>
      </c>
      <c r="J73" s="168">
        <v>0</v>
      </c>
      <c r="K73" s="168">
        <v>0</v>
      </c>
      <c r="L73" s="168">
        <v>0</v>
      </c>
      <c r="M73" s="168">
        <v>0</v>
      </c>
      <c r="N73" s="168">
        <v>0</v>
      </c>
      <c r="O73" s="168">
        <v>0</v>
      </c>
      <c r="P73" s="168">
        <v>0</v>
      </c>
      <c r="Q73" s="168">
        <v>0</v>
      </c>
      <c r="R73" s="168">
        <v>0</v>
      </c>
      <c r="S73" s="168">
        <v>0</v>
      </c>
      <c r="T73" s="168">
        <v>0</v>
      </c>
      <c r="U73" s="168">
        <v>0</v>
      </c>
      <c r="V73" s="168">
        <v>1</v>
      </c>
      <c r="W73" s="168">
        <v>0</v>
      </c>
      <c r="X73" s="168">
        <v>0</v>
      </c>
      <c r="Y73" s="168">
        <v>0</v>
      </c>
      <c r="Z73" s="168">
        <v>0</v>
      </c>
      <c r="AA73" s="168">
        <v>0</v>
      </c>
      <c r="AB73" s="168">
        <v>0</v>
      </c>
      <c r="AC73" s="174">
        <v>3</v>
      </c>
    </row>
    <row r="74" spans="1:29" ht="25.5">
      <c r="A74" s="489"/>
      <c r="B74" s="494" t="s">
        <v>77</v>
      </c>
      <c r="C74" s="495" t="s">
        <v>78</v>
      </c>
      <c r="D74" s="172">
        <v>44</v>
      </c>
      <c r="E74" s="173">
        <v>0</v>
      </c>
      <c r="F74" s="173">
        <v>18</v>
      </c>
      <c r="G74" s="173">
        <v>0</v>
      </c>
      <c r="H74" s="173">
        <v>0</v>
      </c>
      <c r="I74" s="173">
        <v>1</v>
      </c>
      <c r="J74" s="173">
        <v>0</v>
      </c>
      <c r="K74" s="173">
        <v>0</v>
      </c>
      <c r="L74" s="173">
        <v>0</v>
      </c>
      <c r="M74" s="173">
        <v>0</v>
      </c>
      <c r="N74" s="173">
        <v>0</v>
      </c>
      <c r="O74" s="173">
        <v>0</v>
      </c>
      <c r="P74" s="173">
        <v>0</v>
      </c>
      <c r="Q74" s="173">
        <v>0</v>
      </c>
      <c r="R74" s="173">
        <v>0</v>
      </c>
      <c r="S74" s="173">
        <v>0</v>
      </c>
      <c r="T74" s="173">
        <v>0</v>
      </c>
      <c r="U74" s="173">
        <v>0</v>
      </c>
      <c r="V74" s="173">
        <v>0</v>
      </c>
      <c r="W74" s="173">
        <v>0</v>
      </c>
      <c r="X74" s="173">
        <v>0</v>
      </c>
      <c r="Y74" s="173">
        <v>0</v>
      </c>
      <c r="Z74" s="173">
        <v>0</v>
      </c>
      <c r="AA74" s="173">
        <v>0</v>
      </c>
      <c r="AB74" s="173">
        <v>0</v>
      </c>
      <c r="AC74" s="291">
        <v>63</v>
      </c>
    </row>
    <row r="75" spans="1:29" ht="25.5">
      <c r="A75" s="489"/>
      <c r="B75" s="492"/>
      <c r="C75" s="490" t="s">
        <v>79</v>
      </c>
      <c r="D75" s="169">
        <v>75</v>
      </c>
      <c r="E75" s="168">
        <v>0</v>
      </c>
      <c r="F75" s="168">
        <v>65</v>
      </c>
      <c r="G75" s="168">
        <v>0</v>
      </c>
      <c r="H75" s="168">
        <v>0</v>
      </c>
      <c r="I75" s="168">
        <v>59</v>
      </c>
      <c r="J75" s="168">
        <v>0</v>
      </c>
      <c r="K75" s="168">
        <v>26</v>
      </c>
      <c r="L75" s="168">
        <v>1</v>
      </c>
      <c r="M75" s="168">
        <v>0</v>
      </c>
      <c r="N75" s="168">
        <v>0</v>
      </c>
      <c r="O75" s="168">
        <v>0</v>
      </c>
      <c r="P75" s="168">
        <v>5</v>
      </c>
      <c r="Q75" s="168">
        <v>17</v>
      </c>
      <c r="R75" s="168">
        <v>0</v>
      </c>
      <c r="S75" s="168">
        <v>0</v>
      </c>
      <c r="T75" s="168">
        <v>0</v>
      </c>
      <c r="U75" s="168">
        <v>2</v>
      </c>
      <c r="V75" s="168">
        <v>1</v>
      </c>
      <c r="W75" s="168">
        <v>0</v>
      </c>
      <c r="X75" s="168">
        <v>0</v>
      </c>
      <c r="Y75" s="168">
        <v>0</v>
      </c>
      <c r="Z75" s="168">
        <v>0</v>
      </c>
      <c r="AA75" s="168">
        <v>0</v>
      </c>
      <c r="AB75" s="168">
        <v>0</v>
      </c>
      <c r="AC75" s="174">
        <v>251</v>
      </c>
    </row>
    <row r="76" spans="1:29" ht="13.5">
      <c r="A76" s="489"/>
      <c r="B76" s="496"/>
      <c r="C76" s="497" t="s">
        <v>36</v>
      </c>
      <c r="D76" s="170">
        <v>119</v>
      </c>
      <c r="E76" s="171">
        <v>0</v>
      </c>
      <c r="F76" s="171">
        <v>83</v>
      </c>
      <c r="G76" s="171">
        <v>0</v>
      </c>
      <c r="H76" s="171">
        <v>0</v>
      </c>
      <c r="I76" s="171">
        <v>60</v>
      </c>
      <c r="J76" s="171">
        <v>0</v>
      </c>
      <c r="K76" s="171">
        <v>26</v>
      </c>
      <c r="L76" s="171">
        <v>1</v>
      </c>
      <c r="M76" s="171">
        <v>0</v>
      </c>
      <c r="N76" s="171">
        <v>0</v>
      </c>
      <c r="O76" s="171">
        <v>0</v>
      </c>
      <c r="P76" s="171">
        <v>5</v>
      </c>
      <c r="Q76" s="171">
        <v>17</v>
      </c>
      <c r="R76" s="171">
        <v>0</v>
      </c>
      <c r="S76" s="171">
        <v>0</v>
      </c>
      <c r="T76" s="171">
        <v>0</v>
      </c>
      <c r="U76" s="171">
        <v>2</v>
      </c>
      <c r="V76" s="171">
        <v>1</v>
      </c>
      <c r="W76" s="171">
        <v>0</v>
      </c>
      <c r="X76" s="171">
        <v>0</v>
      </c>
      <c r="Y76" s="171">
        <v>0</v>
      </c>
      <c r="Z76" s="171">
        <v>0</v>
      </c>
      <c r="AA76" s="171">
        <v>0</v>
      </c>
      <c r="AB76" s="171">
        <v>0</v>
      </c>
      <c r="AC76" s="175">
        <v>314</v>
      </c>
    </row>
    <row r="77" spans="1:29" ht="13.5">
      <c r="A77" s="489"/>
      <c r="B77" s="494" t="s">
        <v>175</v>
      </c>
      <c r="C77" s="495" t="s">
        <v>80</v>
      </c>
      <c r="D77" s="172">
        <v>0</v>
      </c>
      <c r="E77" s="173">
        <v>0</v>
      </c>
      <c r="F77" s="173">
        <v>1</v>
      </c>
      <c r="G77" s="173">
        <v>0</v>
      </c>
      <c r="H77" s="173">
        <v>0</v>
      </c>
      <c r="I77" s="173">
        <v>0</v>
      </c>
      <c r="J77" s="173">
        <v>0</v>
      </c>
      <c r="K77" s="173">
        <v>0</v>
      </c>
      <c r="L77" s="173">
        <v>0</v>
      </c>
      <c r="M77" s="173">
        <v>0</v>
      </c>
      <c r="N77" s="173">
        <v>0</v>
      </c>
      <c r="O77" s="173">
        <v>0</v>
      </c>
      <c r="P77" s="173">
        <v>0</v>
      </c>
      <c r="Q77" s="173">
        <v>0</v>
      </c>
      <c r="R77" s="173">
        <v>0</v>
      </c>
      <c r="S77" s="173">
        <v>0</v>
      </c>
      <c r="T77" s="173">
        <v>0</v>
      </c>
      <c r="U77" s="173">
        <v>0</v>
      </c>
      <c r="V77" s="173">
        <v>0</v>
      </c>
      <c r="W77" s="173">
        <v>0</v>
      </c>
      <c r="X77" s="173">
        <v>0</v>
      </c>
      <c r="Y77" s="173">
        <v>0</v>
      </c>
      <c r="Z77" s="173">
        <v>0</v>
      </c>
      <c r="AA77" s="173">
        <v>0</v>
      </c>
      <c r="AB77" s="173">
        <v>0</v>
      </c>
      <c r="AC77" s="291">
        <v>1</v>
      </c>
    </row>
    <row r="78" spans="1:29" ht="13.5">
      <c r="A78" s="489"/>
      <c r="B78" s="492"/>
      <c r="C78" s="490" t="s">
        <v>81</v>
      </c>
      <c r="D78" s="169">
        <v>1</v>
      </c>
      <c r="E78" s="168">
        <v>0</v>
      </c>
      <c r="F78" s="168">
        <v>1</v>
      </c>
      <c r="G78" s="168">
        <v>0</v>
      </c>
      <c r="H78" s="168">
        <v>0</v>
      </c>
      <c r="I78" s="168">
        <v>6</v>
      </c>
      <c r="J78" s="168">
        <v>0</v>
      </c>
      <c r="K78" s="168">
        <v>11</v>
      </c>
      <c r="L78" s="168">
        <v>1</v>
      </c>
      <c r="M78" s="168">
        <v>0</v>
      </c>
      <c r="N78" s="168">
        <v>0</v>
      </c>
      <c r="O78" s="168">
        <v>1</v>
      </c>
      <c r="P78" s="168">
        <v>3</v>
      </c>
      <c r="Q78" s="168">
        <v>34</v>
      </c>
      <c r="R78" s="168">
        <v>0</v>
      </c>
      <c r="S78" s="168">
        <v>0</v>
      </c>
      <c r="T78" s="168">
        <v>0</v>
      </c>
      <c r="U78" s="168">
        <v>6</v>
      </c>
      <c r="V78" s="168">
        <v>0</v>
      </c>
      <c r="W78" s="168">
        <v>1</v>
      </c>
      <c r="X78" s="168">
        <v>0</v>
      </c>
      <c r="Y78" s="168">
        <v>0</v>
      </c>
      <c r="Z78" s="168">
        <v>0</v>
      </c>
      <c r="AA78" s="168">
        <v>0</v>
      </c>
      <c r="AB78" s="168">
        <v>0</v>
      </c>
      <c r="AC78" s="174">
        <v>65</v>
      </c>
    </row>
    <row r="79" spans="1:29" ht="13.5">
      <c r="A79" s="489"/>
      <c r="B79" s="492"/>
      <c r="C79" s="490" t="s">
        <v>36</v>
      </c>
      <c r="D79" s="169">
        <v>1</v>
      </c>
      <c r="E79" s="168">
        <v>0</v>
      </c>
      <c r="F79" s="168">
        <v>2</v>
      </c>
      <c r="G79" s="168">
        <v>0</v>
      </c>
      <c r="H79" s="168">
        <v>0</v>
      </c>
      <c r="I79" s="168">
        <v>6</v>
      </c>
      <c r="J79" s="168">
        <v>0</v>
      </c>
      <c r="K79" s="168">
        <v>11</v>
      </c>
      <c r="L79" s="168">
        <v>1</v>
      </c>
      <c r="M79" s="168">
        <v>0</v>
      </c>
      <c r="N79" s="168">
        <v>0</v>
      </c>
      <c r="O79" s="168">
        <v>1</v>
      </c>
      <c r="P79" s="168">
        <v>3</v>
      </c>
      <c r="Q79" s="168">
        <v>34</v>
      </c>
      <c r="R79" s="168">
        <v>0</v>
      </c>
      <c r="S79" s="168">
        <v>0</v>
      </c>
      <c r="T79" s="168">
        <v>0</v>
      </c>
      <c r="U79" s="168">
        <v>6</v>
      </c>
      <c r="V79" s="168">
        <v>0</v>
      </c>
      <c r="W79" s="168">
        <v>1</v>
      </c>
      <c r="X79" s="168">
        <v>0</v>
      </c>
      <c r="Y79" s="168">
        <v>0</v>
      </c>
      <c r="Z79" s="168">
        <v>0</v>
      </c>
      <c r="AA79" s="168">
        <v>0</v>
      </c>
      <c r="AB79" s="168">
        <v>0</v>
      </c>
      <c r="AC79" s="174">
        <v>66</v>
      </c>
    </row>
    <row r="80" spans="1:29" ht="13.5">
      <c r="A80" s="489"/>
      <c r="B80" s="494" t="s">
        <v>82</v>
      </c>
      <c r="C80" s="495" t="s">
        <v>83</v>
      </c>
      <c r="D80" s="172">
        <v>15</v>
      </c>
      <c r="E80" s="173">
        <v>0</v>
      </c>
      <c r="F80" s="173">
        <v>3</v>
      </c>
      <c r="G80" s="173">
        <v>0</v>
      </c>
      <c r="H80" s="173">
        <v>0</v>
      </c>
      <c r="I80" s="173">
        <v>71</v>
      </c>
      <c r="J80" s="173">
        <v>0</v>
      </c>
      <c r="K80" s="173">
        <v>35</v>
      </c>
      <c r="L80" s="173">
        <v>0</v>
      </c>
      <c r="M80" s="173">
        <v>1</v>
      </c>
      <c r="N80" s="173">
        <v>1</v>
      </c>
      <c r="O80" s="173">
        <v>10</v>
      </c>
      <c r="P80" s="173">
        <v>33</v>
      </c>
      <c r="Q80" s="173">
        <v>1663</v>
      </c>
      <c r="R80" s="173">
        <v>254</v>
      </c>
      <c r="S80" s="173">
        <v>3</v>
      </c>
      <c r="T80" s="173">
        <v>0</v>
      </c>
      <c r="U80" s="173">
        <v>56</v>
      </c>
      <c r="V80" s="173">
        <v>1</v>
      </c>
      <c r="W80" s="173">
        <v>70</v>
      </c>
      <c r="X80" s="173">
        <v>0</v>
      </c>
      <c r="Y80" s="173">
        <v>0</v>
      </c>
      <c r="Z80" s="173">
        <v>20</v>
      </c>
      <c r="AA80" s="173">
        <v>8</v>
      </c>
      <c r="AB80" s="173">
        <v>3</v>
      </c>
      <c r="AC80" s="291">
        <v>2247</v>
      </c>
    </row>
    <row r="81" spans="1:29" ht="13.5">
      <c r="A81" s="489"/>
      <c r="B81" s="492"/>
      <c r="C81" s="490" t="s">
        <v>84</v>
      </c>
      <c r="D81" s="169">
        <v>0</v>
      </c>
      <c r="E81" s="168">
        <v>0</v>
      </c>
      <c r="F81" s="168">
        <v>0</v>
      </c>
      <c r="G81" s="168">
        <v>0</v>
      </c>
      <c r="H81" s="168">
        <v>0</v>
      </c>
      <c r="I81" s="168">
        <v>0</v>
      </c>
      <c r="J81" s="168">
        <v>0</v>
      </c>
      <c r="K81" s="168">
        <v>0</v>
      </c>
      <c r="L81" s="168">
        <v>0</v>
      </c>
      <c r="M81" s="168">
        <v>0</v>
      </c>
      <c r="N81" s="168">
        <v>0</v>
      </c>
      <c r="O81" s="168">
        <v>0</v>
      </c>
      <c r="P81" s="168">
        <v>0</v>
      </c>
      <c r="Q81" s="168">
        <v>6</v>
      </c>
      <c r="R81" s="168">
        <v>2</v>
      </c>
      <c r="S81" s="168">
        <v>0</v>
      </c>
      <c r="T81" s="168">
        <v>0</v>
      </c>
      <c r="U81" s="168">
        <v>0</v>
      </c>
      <c r="V81" s="168">
        <v>0</v>
      </c>
      <c r="W81" s="168">
        <v>0</v>
      </c>
      <c r="X81" s="168">
        <v>0</v>
      </c>
      <c r="Y81" s="168">
        <v>0</v>
      </c>
      <c r="Z81" s="168">
        <v>0</v>
      </c>
      <c r="AA81" s="168">
        <v>0</v>
      </c>
      <c r="AB81" s="168">
        <v>0</v>
      </c>
      <c r="AC81" s="174">
        <v>8</v>
      </c>
    </row>
    <row r="82" spans="1:29" ht="13.5">
      <c r="A82" s="489"/>
      <c r="B82" s="492"/>
      <c r="C82" s="490" t="s">
        <v>36</v>
      </c>
      <c r="D82" s="169">
        <v>15</v>
      </c>
      <c r="E82" s="168">
        <v>0</v>
      </c>
      <c r="F82" s="168">
        <v>3</v>
      </c>
      <c r="G82" s="168">
        <v>0</v>
      </c>
      <c r="H82" s="168">
        <v>0</v>
      </c>
      <c r="I82" s="168">
        <v>71</v>
      </c>
      <c r="J82" s="168">
        <v>0</v>
      </c>
      <c r="K82" s="168">
        <v>35</v>
      </c>
      <c r="L82" s="168">
        <v>0</v>
      </c>
      <c r="M82" s="168">
        <v>1</v>
      </c>
      <c r="N82" s="168">
        <v>1</v>
      </c>
      <c r="O82" s="168">
        <v>10</v>
      </c>
      <c r="P82" s="168">
        <v>33</v>
      </c>
      <c r="Q82" s="168">
        <v>1669</v>
      </c>
      <c r="R82" s="168">
        <v>256</v>
      </c>
      <c r="S82" s="168">
        <v>3</v>
      </c>
      <c r="T82" s="168">
        <v>0</v>
      </c>
      <c r="U82" s="168">
        <v>56</v>
      </c>
      <c r="V82" s="168">
        <v>1</v>
      </c>
      <c r="W82" s="168">
        <v>70</v>
      </c>
      <c r="X82" s="168">
        <v>0</v>
      </c>
      <c r="Y82" s="168">
        <v>0</v>
      </c>
      <c r="Z82" s="168">
        <v>20</v>
      </c>
      <c r="AA82" s="168">
        <v>8</v>
      </c>
      <c r="AB82" s="168">
        <v>3</v>
      </c>
      <c r="AC82" s="174">
        <v>2255</v>
      </c>
    </row>
    <row r="83" spans="1:29" ht="13.5">
      <c r="A83" s="489"/>
      <c r="B83" s="491" t="s">
        <v>85</v>
      </c>
      <c r="C83" s="491" t="s">
        <v>294</v>
      </c>
      <c r="D83" s="179">
        <v>1</v>
      </c>
      <c r="E83" s="178">
        <v>0</v>
      </c>
      <c r="F83" s="178">
        <v>0</v>
      </c>
      <c r="G83" s="178">
        <v>0</v>
      </c>
      <c r="H83" s="178">
        <v>0</v>
      </c>
      <c r="I83" s="178">
        <v>0</v>
      </c>
      <c r="J83" s="178">
        <v>0</v>
      </c>
      <c r="K83" s="178">
        <v>1</v>
      </c>
      <c r="L83" s="178">
        <v>0</v>
      </c>
      <c r="M83" s="178">
        <v>1</v>
      </c>
      <c r="N83" s="178">
        <v>0</v>
      </c>
      <c r="O83" s="178">
        <v>1</v>
      </c>
      <c r="P83" s="178">
        <v>0</v>
      </c>
      <c r="Q83" s="178">
        <v>39</v>
      </c>
      <c r="R83" s="178">
        <v>4</v>
      </c>
      <c r="S83" s="178">
        <v>0</v>
      </c>
      <c r="T83" s="178">
        <v>0</v>
      </c>
      <c r="U83" s="178">
        <v>2</v>
      </c>
      <c r="V83" s="178">
        <v>0</v>
      </c>
      <c r="W83" s="178">
        <v>0</v>
      </c>
      <c r="X83" s="178">
        <v>0</v>
      </c>
      <c r="Y83" s="178">
        <v>0</v>
      </c>
      <c r="Z83" s="178">
        <v>0</v>
      </c>
      <c r="AA83" s="178">
        <v>0</v>
      </c>
      <c r="AB83" s="178">
        <v>0</v>
      </c>
      <c r="AC83" s="180">
        <v>49</v>
      </c>
    </row>
    <row r="84" spans="1:29" ht="13.5">
      <c r="A84" s="493"/>
      <c r="B84" s="497" t="s">
        <v>36</v>
      </c>
      <c r="C84" s="497"/>
      <c r="D84" s="170">
        <v>137</v>
      </c>
      <c r="E84" s="171">
        <v>0</v>
      </c>
      <c r="F84" s="171">
        <v>88</v>
      </c>
      <c r="G84" s="171">
        <v>1</v>
      </c>
      <c r="H84" s="171">
        <v>0</v>
      </c>
      <c r="I84" s="171">
        <v>137</v>
      </c>
      <c r="J84" s="171">
        <v>0</v>
      </c>
      <c r="K84" s="171">
        <v>73</v>
      </c>
      <c r="L84" s="171">
        <v>2</v>
      </c>
      <c r="M84" s="171">
        <v>2</v>
      </c>
      <c r="N84" s="171">
        <v>1</v>
      </c>
      <c r="O84" s="171">
        <v>12</v>
      </c>
      <c r="P84" s="171">
        <v>41</v>
      </c>
      <c r="Q84" s="171">
        <v>1759</v>
      </c>
      <c r="R84" s="171">
        <v>260</v>
      </c>
      <c r="S84" s="171">
        <v>3</v>
      </c>
      <c r="T84" s="171">
        <v>0</v>
      </c>
      <c r="U84" s="171">
        <v>66</v>
      </c>
      <c r="V84" s="171">
        <v>3</v>
      </c>
      <c r="W84" s="171">
        <v>71</v>
      </c>
      <c r="X84" s="171">
        <v>0</v>
      </c>
      <c r="Y84" s="171">
        <v>0</v>
      </c>
      <c r="Z84" s="171">
        <v>20</v>
      </c>
      <c r="AA84" s="171">
        <v>8</v>
      </c>
      <c r="AB84" s="171">
        <v>3</v>
      </c>
      <c r="AC84" s="175">
        <v>2687</v>
      </c>
    </row>
    <row r="85" spans="1:29" ht="25.5">
      <c r="A85" s="489" t="s">
        <v>16</v>
      </c>
      <c r="B85" s="492" t="s">
        <v>185</v>
      </c>
      <c r="C85" s="490" t="s">
        <v>86</v>
      </c>
      <c r="D85" s="169">
        <v>40</v>
      </c>
      <c r="E85" s="168">
        <v>0</v>
      </c>
      <c r="F85" s="168">
        <v>14</v>
      </c>
      <c r="G85" s="168">
        <v>0</v>
      </c>
      <c r="H85" s="168">
        <v>0</v>
      </c>
      <c r="I85" s="168">
        <v>31</v>
      </c>
      <c r="J85" s="168">
        <v>0</v>
      </c>
      <c r="K85" s="168">
        <v>25</v>
      </c>
      <c r="L85" s="168">
        <v>2</v>
      </c>
      <c r="M85" s="168">
        <v>2</v>
      </c>
      <c r="N85" s="168">
        <v>3</v>
      </c>
      <c r="O85" s="168">
        <v>0</v>
      </c>
      <c r="P85" s="168">
        <v>4</v>
      </c>
      <c r="Q85" s="168">
        <v>69</v>
      </c>
      <c r="R85" s="168">
        <v>6</v>
      </c>
      <c r="S85" s="168">
        <v>0</v>
      </c>
      <c r="T85" s="168">
        <v>0</v>
      </c>
      <c r="U85" s="168">
        <v>6</v>
      </c>
      <c r="V85" s="168">
        <v>0</v>
      </c>
      <c r="W85" s="168">
        <v>1</v>
      </c>
      <c r="X85" s="168">
        <v>0</v>
      </c>
      <c r="Y85" s="168">
        <v>0</v>
      </c>
      <c r="Z85" s="168">
        <v>4</v>
      </c>
      <c r="AA85" s="168">
        <v>0</v>
      </c>
      <c r="AB85" s="168">
        <v>0</v>
      </c>
      <c r="AC85" s="174">
        <v>207</v>
      </c>
    </row>
    <row r="86" spans="1:29" ht="27" customHeight="1">
      <c r="A86" s="489"/>
      <c r="B86" s="492"/>
      <c r="C86" s="490" t="s">
        <v>295</v>
      </c>
      <c r="D86" s="169">
        <v>0</v>
      </c>
      <c r="E86" s="168">
        <v>0</v>
      </c>
      <c r="F86" s="168">
        <v>0</v>
      </c>
      <c r="G86" s="168">
        <v>0</v>
      </c>
      <c r="H86" s="168">
        <v>0</v>
      </c>
      <c r="I86" s="168">
        <v>2</v>
      </c>
      <c r="J86" s="168">
        <v>0</v>
      </c>
      <c r="K86" s="168">
        <v>2</v>
      </c>
      <c r="L86" s="168">
        <v>0</v>
      </c>
      <c r="M86" s="168">
        <v>0</v>
      </c>
      <c r="N86" s="168">
        <v>0</v>
      </c>
      <c r="O86" s="168">
        <v>0</v>
      </c>
      <c r="P86" s="168">
        <v>1</v>
      </c>
      <c r="Q86" s="168">
        <v>0</v>
      </c>
      <c r="R86" s="168">
        <v>0</v>
      </c>
      <c r="S86" s="168">
        <v>0</v>
      </c>
      <c r="T86" s="168">
        <v>0</v>
      </c>
      <c r="U86" s="168">
        <v>0</v>
      </c>
      <c r="V86" s="168">
        <v>0</v>
      </c>
      <c r="W86" s="168">
        <v>0</v>
      </c>
      <c r="X86" s="168">
        <v>0</v>
      </c>
      <c r="Y86" s="168">
        <v>0</v>
      </c>
      <c r="Z86" s="168">
        <v>0</v>
      </c>
      <c r="AA86" s="168">
        <v>0</v>
      </c>
      <c r="AB86" s="168">
        <v>0</v>
      </c>
      <c r="AC86" s="174">
        <v>5</v>
      </c>
    </row>
    <row r="87" spans="1:29" ht="13.5">
      <c r="A87" s="489"/>
      <c r="B87" s="492"/>
      <c r="C87" s="490" t="s">
        <v>36</v>
      </c>
      <c r="D87" s="169">
        <v>40</v>
      </c>
      <c r="E87" s="168">
        <v>0</v>
      </c>
      <c r="F87" s="168">
        <v>14</v>
      </c>
      <c r="G87" s="168">
        <v>0</v>
      </c>
      <c r="H87" s="168">
        <v>0</v>
      </c>
      <c r="I87" s="168">
        <v>33</v>
      </c>
      <c r="J87" s="168">
        <v>0</v>
      </c>
      <c r="K87" s="168">
        <v>27</v>
      </c>
      <c r="L87" s="168">
        <v>2</v>
      </c>
      <c r="M87" s="168">
        <v>2</v>
      </c>
      <c r="N87" s="168">
        <v>3</v>
      </c>
      <c r="O87" s="168">
        <v>0</v>
      </c>
      <c r="P87" s="168">
        <v>5</v>
      </c>
      <c r="Q87" s="168">
        <v>69</v>
      </c>
      <c r="R87" s="168">
        <v>6</v>
      </c>
      <c r="S87" s="168">
        <v>0</v>
      </c>
      <c r="T87" s="168">
        <v>0</v>
      </c>
      <c r="U87" s="168">
        <v>6</v>
      </c>
      <c r="V87" s="168">
        <v>0</v>
      </c>
      <c r="W87" s="168">
        <v>1</v>
      </c>
      <c r="X87" s="168">
        <v>0</v>
      </c>
      <c r="Y87" s="168">
        <v>0</v>
      </c>
      <c r="Z87" s="168">
        <v>4</v>
      </c>
      <c r="AA87" s="168">
        <v>0</v>
      </c>
      <c r="AB87" s="168">
        <v>0</v>
      </c>
      <c r="AC87" s="174">
        <v>212</v>
      </c>
    </row>
    <row r="88" spans="1:29" ht="25.5">
      <c r="A88" s="489"/>
      <c r="B88" s="494" t="s">
        <v>186</v>
      </c>
      <c r="C88" s="495" t="s">
        <v>190</v>
      </c>
      <c r="D88" s="172">
        <v>74</v>
      </c>
      <c r="E88" s="173">
        <v>1</v>
      </c>
      <c r="F88" s="173">
        <v>15</v>
      </c>
      <c r="G88" s="173">
        <v>1</v>
      </c>
      <c r="H88" s="173">
        <v>0</v>
      </c>
      <c r="I88" s="173">
        <v>64</v>
      </c>
      <c r="J88" s="173">
        <v>0</v>
      </c>
      <c r="K88" s="173">
        <v>44</v>
      </c>
      <c r="L88" s="173">
        <v>4</v>
      </c>
      <c r="M88" s="173">
        <v>7</v>
      </c>
      <c r="N88" s="173">
        <v>2</v>
      </c>
      <c r="O88" s="173">
        <v>4</v>
      </c>
      <c r="P88" s="173">
        <v>18</v>
      </c>
      <c r="Q88" s="173">
        <v>368</v>
      </c>
      <c r="R88" s="173">
        <v>33</v>
      </c>
      <c r="S88" s="173">
        <v>0</v>
      </c>
      <c r="T88" s="173">
        <v>2</v>
      </c>
      <c r="U88" s="173">
        <v>11</v>
      </c>
      <c r="V88" s="173">
        <v>1</v>
      </c>
      <c r="W88" s="173">
        <v>3</v>
      </c>
      <c r="X88" s="173">
        <v>0</v>
      </c>
      <c r="Y88" s="173">
        <v>3</v>
      </c>
      <c r="Z88" s="173">
        <v>8</v>
      </c>
      <c r="AA88" s="173">
        <v>2</v>
      </c>
      <c r="AB88" s="173">
        <v>4</v>
      </c>
      <c r="AC88" s="291">
        <v>669</v>
      </c>
    </row>
    <row r="89" spans="1:29" ht="13.5">
      <c r="A89" s="489"/>
      <c r="B89" s="492"/>
      <c r="C89" s="490" t="s">
        <v>87</v>
      </c>
      <c r="D89" s="169">
        <v>12</v>
      </c>
      <c r="E89" s="168">
        <v>0</v>
      </c>
      <c r="F89" s="168">
        <v>1</v>
      </c>
      <c r="G89" s="168">
        <v>0</v>
      </c>
      <c r="H89" s="168">
        <v>0</v>
      </c>
      <c r="I89" s="168">
        <v>0</v>
      </c>
      <c r="J89" s="168">
        <v>0</v>
      </c>
      <c r="K89" s="168">
        <v>2</v>
      </c>
      <c r="L89" s="168">
        <v>0</v>
      </c>
      <c r="M89" s="168">
        <v>0</v>
      </c>
      <c r="N89" s="168">
        <v>0</v>
      </c>
      <c r="O89" s="168">
        <v>0</v>
      </c>
      <c r="P89" s="168">
        <v>1</v>
      </c>
      <c r="Q89" s="168">
        <v>7</v>
      </c>
      <c r="R89" s="168">
        <v>2</v>
      </c>
      <c r="S89" s="168">
        <v>0</v>
      </c>
      <c r="T89" s="168">
        <v>0</v>
      </c>
      <c r="U89" s="168">
        <v>3</v>
      </c>
      <c r="V89" s="168">
        <v>0</v>
      </c>
      <c r="W89" s="168">
        <v>0</v>
      </c>
      <c r="X89" s="168">
        <v>0</v>
      </c>
      <c r="Y89" s="168">
        <v>0</v>
      </c>
      <c r="Z89" s="168">
        <v>0</v>
      </c>
      <c r="AA89" s="168">
        <v>0</v>
      </c>
      <c r="AB89" s="168">
        <v>0</v>
      </c>
      <c r="AC89" s="174">
        <v>28</v>
      </c>
    </row>
    <row r="90" spans="1:29" ht="25.5">
      <c r="A90" s="489"/>
      <c r="B90" s="492"/>
      <c r="C90" s="490" t="s">
        <v>88</v>
      </c>
      <c r="D90" s="169">
        <v>3</v>
      </c>
      <c r="E90" s="168">
        <v>0</v>
      </c>
      <c r="F90" s="168">
        <v>2</v>
      </c>
      <c r="G90" s="168">
        <v>0</v>
      </c>
      <c r="H90" s="168">
        <v>0</v>
      </c>
      <c r="I90" s="168">
        <v>1</v>
      </c>
      <c r="J90" s="168">
        <v>0</v>
      </c>
      <c r="K90" s="168">
        <v>1</v>
      </c>
      <c r="L90" s="168">
        <v>0</v>
      </c>
      <c r="M90" s="168">
        <v>0</v>
      </c>
      <c r="N90" s="168">
        <v>0</v>
      </c>
      <c r="O90" s="168">
        <v>0</v>
      </c>
      <c r="P90" s="168">
        <v>0</v>
      </c>
      <c r="Q90" s="168">
        <v>0</v>
      </c>
      <c r="R90" s="168">
        <v>0</v>
      </c>
      <c r="S90" s="168">
        <v>0</v>
      </c>
      <c r="T90" s="168">
        <v>0</v>
      </c>
      <c r="U90" s="168">
        <v>0</v>
      </c>
      <c r="V90" s="168">
        <v>0</v>
      </c>
      <c r="W90" s="168">
        <v>0</v>
      </c>
      <c r="X90" s="168">
        <v>0</v>
      </c>
      <c r="Y90" s="168">
        <v>0</v>
      </c>
      <c r="Z90" s="168">
        <v>0</v>
      </c>
      <c r="AA90" s="168">
        <v>0</v>
      </c>
      <c r="AB90" s="168">
        <v>0</v>
      </c>
      <c r="AC90" s="174">
        <v>7</v>
      </c>
    </row>
    <row r="91" spans="1:29" ht="27" customHeight="1">
      <c r="A91" s="489"/>
      <c r="B91" s="492"/>
      <c r="C91" s="490" t="s">
        <v>296</v>
      </c>
      <c r="D91" s="169">
        <v>1</v>
      </c>
      <c r="E91" s="168">
        <v>0</v>
      </c>
      <c r="F91" s="168">
        <v>0</v>
      </c>
      <c r="G91" s="168">
        <v>0</v>
      </c>
      <c r="H91" s="168">
        <v>0</v>
      </c>
      <c r="I91" s="168">
        <v>1</v>
      </c>
      <c r="J91" s="168">
        <v>0</v>
      </c>
      <c r="K91" s="168">
        <v>0</v>
      </c>
      <c r="L91" s="168">
        <v>0</v>
      </c>
      <c r="M91" s="168">
        <v>0</v>
      </c>
      <c r="N91" s="168">
        <v>0</v>
      </c>
      <c r="O91" s="168">
        <v>0</v>
      </c>
      <c r="P91" s="168">
        <v>0</v>
      </c>
      <c r="Q91" s="168">
        <v>1</v>
      </c>
      <c r="R91" s="168">
        <v>0</v>
      </c>
      <c r="S91" s="168">
        <v>0</v>
      </c>
      <c r="T91" s="168">
        <v>0</v>
      </c>
      <c r="U91" s="168">
        <v>0</v>
      </c>
      <c r="V91" s="168">
        <v>0</v>
      </c>
      <c r="W91" s="168">
        <v>0</v>
      </c>
      <c r="X91" s="168">
        <v>0</v>
      </c>
      <c r="Y91" s="168">
        <v>0</v>
      </c>
      <c r="Z91" s="168">
        <v>0</v>
      </c>
      <c r="AA91" s="168">
        <v>0</v>
      </c>
      <c r="AB91" s="168">
        <v>0</v>
      </c>
      <c r="AC91" s="174">
        <v>3</v>
      </c>
    </row>
    <row r="92" spans="1:29" ht="13.5">
      <c r="A92" s="489"/>
      <c r="B92" s="496"/>
      <c r="C92" s="497" t="s">
        <v>36</v>
      </c>
      <c r="D92" s="170">
        <v>90</v>
      </c>
      <c r="E92" s="171">
        <v>1</v>
      </c>
      <c r="F92" s="171">
        <v>18</v>
      </c>
      <c r="G92" s="171">
        <v>1</v>
      </c>
      <c r="H92" s="171">
        <v>0</v>
      </c>
      <c r="I92" s="171">
        <v>66</v>
      </c>
      <c r="J92" s="171">
        <v>0</v>
      </c>
      <c r="K92" s="171">
        <v>47</v>
      </c>
      <c r="L92" s="171">
        <v>4</v>
      </c>
      <c r="M92" s="171">
        <v>7</v>
      </c>
      <c r="N92" s="171">
        <v>2</v>
      </c>
      <c r="O92" s="171">
        <v>4</v>
      </c>
      <c r="P92" s="171">
        <v>19</v>
      </c>
      <c r="Q92" s="171">
        <v>376</v>
      </c>
      <c r="R92" s="171">
        <v>35</v>
      </c>
      <c r="S92" s="171">
        <v>0</v>
      </c>
      <c r="T92" s="171">
        <v>2</v>
      </c>
      <c r="U92" s="171">
        <v>14</v>
      </c>
      <c r="V92" s="171">
        <v>1</v>
      </c>
      <c r="W92" s="171">
        <v>3</v>
      </c>
      <c r="X92" s="171">
        <v>0</v>
      </c>
      <c r="Y92" s="171">
        <v>3</v>
      </c>
      <c r="Z92" s="171">
        <v>8</v>
      </c>
      <c r="AA92" s="171">
        <v>2</v>
      </c>
      <c r="AB92" s="171">
        <v>4</v>
      </c>
      <c r="AC92" s="175">
        <v>707</v>
      </c>
    </row>
    <row r="93" spans="1:29" ht="13.5">
      <c r="A93" s="493"/>
      <c r="B93" s="497" t="s">
        <v>36</v>
      </c>
      <c r="C93" s="497"/>
      <c r="D93" s="170">
        <v>130</v>
      </c>
      <c r="E93" s="171">
        <v>1</v>
      </c>
      <c r="F93" s="171">
        <v>32</v>
      </c>
      <c r="G93" s="171">
        <v>1</v>
      </c>
      <c r="H93" s="171">
        <v>0</v>
      </c>
      <c r="I93" s="171">
        <v>99</v>
      </c>
      <c r="J93" s="171">
        <v>0</v>
      </c>
      <c r="K93" s="171">
        <v>74</v>
      </c>
      <c r="L93" s="171">
        <v>6</v>
      </c>
      <c r="M93" s="171">
        <v>9</v>
      </c>
      <c r="N93" s="171">
        <v>5</v>
      </c>
      <c r="O93" s="171">
        <v>4</v>
      </c>
      <c r="P93" s="171">
        <v>24</v>
      </c>
      <c r="Q93" s="171">
        <v>445</v>
      </c>
      <c r="R93" s="171">
        <v>41</v>
      </c>
      <c r="S93" s="171">
        <v>0</v>
      </c>
      <c r="T93" s="171">
        <v>2</v>
      </c>
      <c r="U93" s="171">
        <v>20</v>
      </c>
      <c r="V93" s="171">
        <v>1</v>
      </c>
      <c r="W93" s="171">
        <v>4</v>
      </c>
      <c r="X93" s="171">
        <v>0</v>
      </c>
      <c r="Y93" s="171">
        <v>3</v>
      </c>
      <c r="Z93" s="171">
        <v>12</v>
      </c>
      <c r="AA93" s="171">
        <v>2</v>
      </c>
      <c r="AB93" s="171">
        <v>4</v>
      </c>
      <c r="AC93" s="175">
        <v>919</v>
      </c>
    </row>
    <row r="94" spans="1:29" ht="13.5">
      <c r="A94" s="489" t="s">
        <v>17</v>
      </c>
      <c r="B94" s="492" t="s">
        <v>89</v>
      </c>
      <c r="C94" s="490" t="s">
        <v>90</v>
      </c>
      <c r="D94" s="169">
        <v>30</v>
      </c>
      <c r="E94" s="168">
        <v>0</v>
      </c>
      <c r="F94" s="168">
        <v>13</v>
      </c>
      <c r="G94" s="168">
        <v>0</v>
      </c>
      <c r="H94" s="168">
        <v>0</v>
      </c>
      <c r="I94" s="168">
        <v>9</v>
      </c>
      <c r="J94" s="168">
        <v>0</v>
      </c>
      <c r="K94" s="168">
        <v>2</v>
      </c>
      <c r="L94" s="168">
        <v>1</v>
      </c>
      <c r="M94" s="168">
        <v>2</v>
      </c>
      <c r="N94" s="168">
        <v>0</v>
      </c>
      <c r="O94" s="168">
        <v>1</v>
      </c>
      <c r="P94" s="168">
        <v>0</v>
      </c>
      <c r="Q94" s="168">
        <v>2</v>
      </c>
      <c r="R94" s="168">
        <v>2</v>
      </c>
      <c r="S94" s="168">
        <v>0</v>
      </c>
      <c r="T94" s="168">
        <v>0</v>
      </c>
      <c r="U94" s="168">
        <v>0</v>
      </c>
      <c r="V94" s="168">
        <v>0</v>
      </c>
      <c r="W94" s="168">
        <v>0</v>
      </c>
      <c r="X94" s="168">
        <v>0</v>
      </c>
      <c r="Y94" s="168">
        <v>1</v>
      </c>
      <c r="Z94" s="168">
        <v>1</v>
      </c>
      <c r="AA94" s="168">
        <v>0</v>
      </c>
      <c r="AB94" s="168">
        <v>0</v>
      </c>
      <c r="AC94" s="174">
        <v>64</v>
      </c>
    </row>
    <row r="95" spans="1:29" ht="13.5">
      <c r="A95" s="489"/>
      <c r="B95" s="492"/>
      <c r="C95" s="490" t="s">
        <v>91</v>
      </c>
      <c r="D95" s="169">
        <v>0</v>
      </c>
      <c r="E95" s="168">
        <v>0</v>
      </c>
      <c r="F95" s="168">
        <v>1</v>
      </c>
      <c r="G95" s="168">
        <v>0</v>
      </c>
      <c r="H95" s="168">
        <v>0</v>
      </c>
      <c r="I95" s="168">
        <v>3</v>
      </c>
      <c r="J95" s="168">
        <v>0</v>
      </c>
      <c r="K95" s="168">
        <v>1</v>
      </c>
      <c r="L95" s="168">
        <v>0</v>
      </c>
      <c r="M95" s="168">
        <v>0</v>
      </c>
      <c r="N95" s="168">
        <v>0</v>
      </c>
      <c r="O95" s="168">
        <v>0</v>
      </c>
      <c r="P95" s="168">
        <v>2</v>
      </c>
      <c r="Q95" s="168">
        <v>16</v>
      </c>
      <c r="R95" s="168">
        <v>4</v>
      </c>
      <c r="S95" s="168">
        <v>0</v>
      </c>
      <c r="T95" s="168">
        <v>0</v>
      </c>
      <c r="U95" s="168">
        <v>1</v>
      </c>
      <c r="V95" s="168">
        <v>0</v>
      </c>
      <c r="W95" s="168">
        <v>1</v>
      </c>
      <c r="X95" s="168">
        <v>0</v>
      </c>
      <c r="Y95" s="168">
        <v>1</v>
      </c>
      <c r="Z95" s="168">
        <v>2</v>
      </c>
      <c r="AA95" s="168">
        <v>3</v>
      </c>
      <c r="AB95" s="168">
        <v>3</v>
      </c>
      <c r="AC95" s="174">
        <v>38</v>
      </c>
    </row>
    <row r="96" spans="1:29" ht="13.5">
      <c r="A96" s="489"/>
      <c r="B96" s="492"/>
      <c r="C96" s="490" t="s">
        <v>297</v>
      </c>
      <c r="D96" s="169">
        <v>86</v>
      </c>
      <c r="E96" s="168">
        <v>4</v>
      </c>
      <c r="F96" s="168">
        <v>11</v>
      </c>
      <c r="G96" s="168">
        <v>0</v>
      </c>
      <c r="H96" s="168">
        <v>0</v>
      </c>
      <c r="I96" s="168">
        <v>161</v>
      </c>
      <c r="J96" s="168">
        <v>0</v>
      </c>
      <c r="K96" s="168">
        <v>88</v>
      </c>
      <c r="L96" s="168">
        <v>2</v>
      </c>
      <c r="M96" s="168">
        <v>20</v>
      </c>
      <c r="N96" s="168">
        <v>7</v>
      </c>
      <c r="O96" s="168">
        <v>12</v>
      </c>
      <c r="P96" s="168">
        <v>48</v>
      </c>
      <c r="Q96" s="168">
        <v>360</v>
      </c>
      <c r="R96" s="168">
        <v>48</v>
      </c>
      <c r="S96" s="168">
        <v>7</v>
      </c>
      <c r="T96" s="168">
        <v>0</v>
      </c>
      <c r="U96" s="168">
        <v>89</v>
      </c>
      <c r="V96" s="168">
        <v>3</v>
      </c>
      <c r="W96" s="168">
        <v>16</v>
      </c>
      <c r="X96" s="168">
        <v>0</v>
      </c>
      <c r="Y96" s="168">
        <v>13</v>
      </c>
      <c r="Z96" s="168">
        <v>34</v>
      </c>
      <c r="AA96" s="168">
        <v>10</v>
      </c>
      <c r="AB96" s="168">
        <v>8</v>
      </c>
      <c r="AC96" s="174">
        <v>1027</v>
      </c>
    </row>
    <row r="97" spans="1:29" ht="13.5">
      <c r="A97" s="489"/>
      <c r="B97" s="492"/>
      <c r="C97" s="490" t="s">
        <v>36</v>
      </c>
      <c r="D97" s="169">
        <v>116</v>
      </c>
      <c r="E97" s="168">
        <v>4</v>
      </c>
      <c r="F97" s="168">
        <v>25</v>
      </c>
      <c r="G97" s="168">
        <v>0</v>
      </c>
      <c r="H97" s="168">
        <v>0</v>
      </c>
      <c r="I97" s="168">
        <v>173</v>
      </c>
      <c r="J97" s="168">
        <v>0</v>
      </c>
      <c r="K97" s="168">
        <v>91</v>
      </c>
      <c r="L97" s="168">
        <v>3</v>
      </c>
      <c r="M97" s="168">
        <v>22</v>
      </c>
      <c r="N97" s="168">
        <v>7</v>
      </c>
      <c r="O97" s="168">
        <v>13</v>
      </c>
      <c r="P97" s="168">
        <v>50</v>
      </c>
      <c r="Q97" s="168">
        <v>378</v>
      </c>
      <c r="R97" s="168">
        <v>54</v>
      </c>
      <c r="S97" s="168">
        <v>7</v>
      </c>
      <c r="T97" s="168">
        <v>0</v>
      </c>
      <c r="U97" s="168">
        <v>90</v>
      </c>
      <c r="V97" s="168">
        <v>3</v>
      </c>
      <c r="W97" s="168">
        <v>17</v>
      </c>
      <c r="X97" s="168">
        <v>0</v>
      </c>
      <c r="Y97" s="168">
        <v>15</v>
      </c>
      <c r="Z97" s="168">
        <v>37</v>
      </c>
      <c r="AA97" s="168">
        <v>13</v>
      </c>
      <c r="AB97" s="168">
        <v>11</v>
      </c>
      <c r="AC97" s="174">
        <v>1129</v>
      </c>
    </row>
    <row r="98" spans="1:29" ht="13.5">
      <c r="A98" s="489"/>
      <c r="B98" s="494" t="s">
        <v>92</v>
      </c>
      <c r="C98" s="495" t="s">
        <v>95</v>
      </c>
      <c r="D98" s="172">
        <v>0</v>
      </c>
      <c r="E98" s="173">
        <v>0</v>
      </c>
      <c r="F98" s="173">
        <v>0</v>
      </c>
      <c r="G98" s="173">
        <v>0</v>
      </c>
      <c r="H98" s="173">
        <v>0</v>
      </c>
      <c r="I98" s="173">
        <v>0</v>
      </c>
      <c r="J98" s="173">
        <v>0</v>
      </c>
      <c r="K98" s="173">
        <v>0</v>
      </c>
      <c r="L98" s="173">
        <v>0</v>
      </c>
      <c r="M98" s="173">
        <v>0</v>
      </c>
      <c r="N98" s="173">
        <v>0</v>
      </c>
      <c r="O98" s="173">
        <v>0</v>
      </c>
      <c r="P98" s="173">
        <v>0</v>
      </c>
      <c r="Q98" s="173">
        <v>4</v>
      </c>
      <c r="R98" s="173">
        <v>0</v>
      </c>
      <c r="S98" s="173">
        <v>0</v>
      </c>
      <c r="T98" s="173">
        <v>0</v>
      </c>
      <c r="U98" s="173">
        <v>0</v>
      </c>
      <c r="V98" s="173">
        <v>0</v>
      </c>
      <c r="W98" s="173">
        <v>0</v>
      </c>
      <c r="X98" s="173">
        <v>0</v>
      </c>
      <c r="Y98" s="173">
        <v>0</v>
      </c>
      <c r="Z98" s="173">
        <v>0</v>
      </c>
      <c r="AA98" s="173">
        <v>0</v>
      </c>
      <c r="AB98" s="173">
        <v>0</v>
      </c>
      <c r="AC98" s="291">
        <v>4</v>
      </c>
    </row>
    <row r="99" spans="1:29" ht="13.5" customHeight="1">
      <c r="A99" s="489"/>
      <c r="B99" s="492"/>
      <c r="C99" s="490" t="s">
        <v>298</v>
      </c>
      <c r="D99" s="169">
        <v>0</v>
      </c>
      <c r="E99" s="168">
        <v>0</v>
      </c>
      <c r="F99" s="168">
        <v>0</v>
      </c>
      <c r="G99" s="168">
        <v>0</v>
      </c>
      <c r="H99" s="168">
        <v>0</v>
      </c>
      <c r="I99" s="168">
        <v>0</v>
      </c>
      <c r="J99" s="168">
        <v>0</v>
      </c>
      <c r="K99" s="168">
        <v>0</v>
      </c>
      <c r="L99" s="168">
        <v>0</v>
      </c>
      <c r="M99" s="168">
        <v>0</v>
      </c>
      <c r="N99" s="168">
        <v>0</v>
      </c>
      <c r="O99" s="168">
        <v>0</v>
      </c>
      <c r="P99" s="168">
        <v>0</v>
      </c>
      <c r="Q99" s="168">
        <v>3</v>
      </c>
      <c r="R99" s="168">
        <v>0</v>
      </c>
      <c r="S99" s="168">
        <v>0</v>
      </c>
      <c r="T99" s="168">
        <v>0</v>
      </c>
      <c r="U99" s="168">
        <v>0</v>
      </c>
      <c r="V99" s="168">
        <v>0</v>
      </c>
      <c r="W99" s="168">
        <v>0</v>
      </c>
      <c r="X99" s="168">
        <v>0</v>
      </c>
      <c r="Y99" s="168">
        <v>0</v>
      </c>
      <c r="Z99" s="168">
        <v>0</v>
      </c>
      <c r="AA99" s="168">
        <v>0</v>
      </c>
      <c r="AB99" s="168">
        <v>0</v>
      </c>
      <c r="AC99" s="174">
        <v>3</v>
      </c>
    </row>
    <row r="100" spans="1:29" ht="13.5" customHeight="1">
      <c r="A100" s="489"/>
      <c r="B100" s="496"/>
      <c r="C100" s="497" t="s">
        <v>36</v>
      </c>
      <c r="D100" s="170">
        <v>0</v>
      </c>
      <c r="E100" s="171">
        <v>0</v>
      </c>
      <c r="F100" s="171">
        <v>0</v>
      </c>
      <c r="G100" s="171">
        <v>0</v>
      </c>
      <c r="H100" s="171">
        <v>0</v>
      </c>
      <c r="I100" s="171">
        <v>0</v>
      </c>
      <c r="J100" s="171">
        <v>0</v>
      </c>
      <c r="K100" s="171">
        <v>0</v>
      </c>
      <c r="L100" s="171">
        <v>0</v>
      </c>
      <c r="M100" s="171">
        <v>0</v>
      </c>
      <c r="N100" s="171">
        <v>0</v>
      </c>
      <c r="O100" s="171">
        <v>0</v>
      </c>
      <c r="P100" s="171">
        <v>0</v>
      </c>
      <c r="Q100" s="171">
        <v>7</v>
      </c>
      <c r="R100" s="171">
        <v>0</v>
      </c>
      <c r="S100" s="171">
        <v>0</v>
      </c>
      <c r="T100" s="171">
        <v>0</v>
      </c>
      <c r="U100" s="171">
        <v>0</v>
      </c>
      <c r="V100" s="171">
        <v>0</v>
      </c>
      <c r="W100" s="171">
        <v>0</v>
      </c>
      <c r="X100" s="171">
        <v>0</v>
      </c>
      <c r="Y100" s="171">
        <v>0</v>
      </c>
      <c r="Z100" s="171">
        <v>0</v>
      </c>
      <c r="AA100" s="171">
        <v>0</v>
      </c>
      <c r="AB100" s="171">
        <v>0</v>
      </c>
      <c r="AC100" s="175">
        <v>7</v>
      </c>
    </row>
    <row r="101" spans="1:29" ht="13.5">
      <c r="A101" s="493"/>
      <c r="B101" s="497" t="s">
        <v>36</v>
      </c>
      <c r="C101" s="497"/>
      <c r="D101" s="170">
        <v>116</v>
      </c>
      <c r="E101" s="171">
        <v>4</v>
      </c>
      <c r="F101" s="171">
        <v>25</v>
      </c>
      <c r="G101" s="171">
        <v>0</v>
      </c>
      <c r="H101" s="171">
        <v>0</v>
      </c>
      <c r="I101" s="171">
        <v>173</v>
      </c>
      <c r="J101" s="171">
        <v>0</v>
      </c>
      <c r="K101" s="171">
        <v>91</v>
      </c>
      <c r="L101" s="171">
        <v>3</v>
      </c>
      <c r="M101" s="171">
        <v>22</v>
      </c>
      <c r="N101" s="171">
        <v>7</v>
      </c>
      <c r="O101" s="171">
        <v>13</v>
      </c>
      <c r="P101" s="171">
        <v>50</v>
      </c>
      <c r="Q101" s="171">
        <v>385</v>
      </c>
      <c r="R101" s="171">
        <v>54</v>
      </c>
      <c r="S101" s="171">
        <v>7</v>
      </c>
      <c r="T101" s="171">
        <v>0</v>
      </c>
      <c r="U101" s="171">
        <v>90</v>
      </c>
      <c r="V101" s="171">
        <v>3</v>
      </c>
      <c r="W101" s="171">
        <v>17</v>
      </c>
      <c r="X101" s="171">
        <v>0</v>
      </c>
      <c r="Y101" s="171">
        <v>15</v>
      </c>
      <c r="Z101" s="171">
        <v>37</v>
      </c>
      <c r="AA101" s="171">
        <v>13</v>
      </c>
      <c r="AB101" s="171">
        <v>11</v>
      </c>
      <c r="AC101" s="175">
        <v>1136</v>
      </c>
    </row>
    <row r="102" spans="1:29" ht="13.5">
      <c r="A102" s="489" t="s">
        <v>18</v>
      </c>
      <c r="B102" s="492" t="s">
        <v>97</v>
      </c>
      <c r="C102" s="490" t="s">
        <v>98</v>
      </c>
      <c r="D102" s="169">
        <v>0</v>
      </c>
      <c r="E102" s="168">
        <v>0</v>
      </c>
      <c r="F102" s="168">
        <v>0</v>
      </c>
      <c r="G102" s="168">
        <v>0</v>
      </c>
      <c r="H102" s="168">
        <v>0</v>
      </c>
      <c r="I102" s="168">
        <v>0</v>
      </c>
      <c r="J102" s="168">
        <v>0</v>
      </c>
      <c r="K102" s="168">
        <v>0</v>
      </c>
      <c r="L102" s="168">
        <v>0</v>
      </c>
      <c r="M102" s="168">
        <v>1</v>
      </c>
      <c r="N102" s="168">
        <v>1</v>
      </c>
      <c r="O102" s="168">
        <v>0</v>
      </c>
      <c r="P102" s="168">
        <v>2</v>
      </c>
      <c r="Q102" s="168">
        <v>210</v>
      </c>
      <c r="R102" s="168">
        <v>69</v>
      </c>
      <c r="S102" s="168">
        <v>0</v>
      </c>
      <c r="T102" s="168">
        <v>0</v>
      </c>
      <c r="U102" s="168">
        <v>2</v>
      </c>
      <c r="V102" s="168">
        <v>1</v>
      </c>
      <c r="W102" s="168">
        <v>13</v>
      </c>
      <c r="X102" s="168">
        <v>0</v>
      </c>
      <c r="Y102" s="168">
        <v>1</v>
      </c>
      <c r="Z102" s="168">
        <v>18</v>
      </c>
      <c r="AA102" s="168">
        <v>11</v>
      </c>
      <c r="AB102" s="168">
        <v>1</v>
      </c>
      <c r="AC102" s="174">
        <v>330</v>
      </c>
    </row>
    <row r="103" spans="1:29" ht="13.5">
      <c r="A103" s="489"/>
      <c r="B103" s="492"/>
      <c r="C103" s="490" t="s">
        <v>99</v>
      </c>
      <c r="D103" s="169">
        <v>130</v>
      </c>
      <c r="E103" s="168">
        <v>6</v>
      </c>
      <c r="F103" s="168">
        <v>53</v>
      </c>
      <c r="G103" s="168">
        <v>2</v>
      </c>
      <c r="H103" s="168">
        <v>0</v>
      </c>
      <c r="I103" s="168">
        <v>76</v>
      </c>
      <c r="J103" s="168">
        <v>2</v>
      </c>
      <c r="K103" s="168">
        <v>22</v>
      </c>
      <c r="L103" s="168">
        <v>10</v>
      </c>
      <c r="M103" s="168">
        <v>12</v>
      </c>
      <c r="N103" s="168">
        <v>7</v>
      </c>
      <c r="O103" s="168">
        <v>3</v>
      </c>
      <c r="P103" s="168">
        <v>3</v>
      </c>
      <c r="Q103" s="168">
        <v>21</v>
      </c>
      <c r="R103" s="168">
        <v>4</v>
      </c>
      <c r="S103" s="168">
        <v>1</v>
      </c>
      <c r="T103" s="168">
        <v>0</v>
      </c>
      <c r="U103" s="168">
        <v>4</v>
      </c>
      <c r="V103" s="168">
        <v>4</v>
      </c>
      <c r="W103" s="168">
        <v>0</v>
      </c>
      <c r="X103" s="168">
        <v>0</v>
      </c>
      <c r="Y103" s="168">
        <v>6</v>
      </c>
      <c r="Z103" s="168">
        <v>3</v>
      </c>
      <c r="AA103" s="168">
        <v>0</v>
      </c>
      <c r="AB103" s="168">
        <v>0</v>
      </c>
      <c r="AC103" s="174">
        <v>369</v>
      </c>
    </row>
    <row r="104" spans="1:29" ht="13.5" customHeight="1">
      <c r="A104" s="489"/>
      <c r="B104" s="492"/>
      <c r="C104" s="490" t="s">
        <v>100</v>
      </c>
      <c r="D104" s="169">
        <v>90</v>
      </c>
      <c r="E104" s="168">
        <v>5</v>
      </c>
      <c r="F104" s="168">
        <v>51</v>
      </c>
      <c r="G104" s="168">
        <v>0</v>
      </c>
      <c r="H104" s="168">
        <v>0</v>
      </c>
      <c r="I104" s="168">
        <v>89</v>
      </c>
      <c r="J104" s="168">
        <v>4</v>
      </c>
      <c r="K104" s="168">
        <v>52</v>
      </c>
      <c r="L104" s="168">
        <v>15</v>
      </c>
      <c r="M104" s="168">
        <v>15</v>
      </c>
      <c r="N104" s="168">
        <v>9</v>
      </c>
      <c r="O104" s="168">
        <v>6</v>
      </c>
      <c r="P104" s="168">
        <v>14</v>
      </c>
      <c r="Q104" s="168">
        <v>50</v>
      </c>
      <c r="R104" s="168">
        <v>1</v>
      </c>
      <c r="S104" s="168">
        <v>2</v>
      </c>
      <c r="T104" s="168">
        <v>2</v>
      </c>
      <c r="U104" s="168">
        <v>38</v>
      </c>
      <c r="V104" s="168">
        <v>9</v>
      </c>
      <c r="W104" s="168">
        <v>0</v>
      </c>
      <c r="X104" s="168">
        <v>0</v>
      </c>
      <c r="Y104" s="168">
        <v>16</v>
      </c>
      <c r="Z104" s="168">
        <v>8</v>
      </c>
      <c r="AA104" s="168">
        <v>2</v>
      </c>
      <c r="AB104" s="168">
        <v>1</v>
      </c>
      <c r="AC104" s="174">
        <v>479</v>
      </c>
    </row>
    <row r="105" spans="1:29" ht="13.5">
      <c r="A105" s="489"/>
      <c r="B105" s="492"/>
      <c r="C105" s="490" t="s">
        <v>299</v>
      </c>
      <c r="D105" s="169">
        <v>0</v>
      </c>
      <c r="E105" s="168">
        <v>0</v>
      </c>
      <c r="F105" s="168">
        <v>0</v>
      </c>
      <c r="G105" s="168">
        <v>0</v>
      </c>
      <c r="H105" s="168">
        <v>0</v>
      </c>
      <c r="I105" s="168">
        <v>1</v>
      </c>
      <c r="J105" s="168">
        <v>0</v>
      </c>
      <c r="K105" s="168">
        <v>0</v>
      </c>
      <c r="L105" s="168">
        <v>0</v>
      </c>
      <c r="M105" s="168">
        <v>0</v>
      </c>
      <c r="N105" s="168">
        <v>0</v>
      </c>
      <c r="O105" s="168">
        <v>0</v>
      </c>
      <c r="P105" s="168">
        <v>0</v>
      </c>
      <c r="Q105" s="168">
        <v>0</v>
      </c>
      <c r="R105" s="168">
        <v>0</v>
      </c>
      <c r="S105" s="168">
        <v>0</v>
      </c>
      <c r="T105" s="168">
        <v>0</v>
      </c>
      <c r="U105" s="168">
        <v>0</v>
      </c>
      <c r="V105" s="168">
        <v>0</v>
      </c>
      <c r="W105" s="168">
        <v>0</v>
      </c>
      <c r="X105" s="168">
        <v>0</v>
      </c>
      <c r="Y105" s="168">
        <v>0</v>
      </c>
      <c r="Z105" s="168">
        <v>0</v>
      </c>
      <c r="AA105" s="168">
        <v>0</v>
      </c>
      <c r="AB105" s="168">
        <v>0</v>
      </c>
      <c r="AC105" s="174">
        <v>1</v>
      </c>
    </row>
    <row r="106" spans="1:29" ht="13.5">
      <c r="A106" s="489"/>
      <c r="B106" s="492"/>
      <c r="C106" s="490" t="s">
        <v>36</v>
      </c>
      <c r="D106" s="169">
        <v>220</v>
      </c>
      <c r="E106" s="168">
        <v>11</v>
      </c>
      <c r="F106" s="168">
        <v>104</v>
      </c>
      <c r="G106" s="168">
        <v>2</v>
      </c>
      <c r="H106" s="168">
        <v>0</v>
      </c>
      <c r="I106" s="168">
        <v>166</v>
      </c>
      <c r="J106" s="168">
        <v>6</v>
      </c>
      <c r="K106" s="168">
        <v>74</v>
      </c>
      <c r="L106" s="168">
        <v>25</v>
      </c>
      <c r="M106" s="168">
        <v>28</v>
      </c>
      <c r="N106" s="168">
        <v>17</v>
      </c>
      <c r="O106" s="168">
        <v>9</v>
      </c>
      <c r="P106" s="168">
        <v>19</v>
      </c>
      <c r="Q106" s="168">
        <v>281</v>
      </c>
      <c r="R106" s="168">
        <v>74</v>
      </c>
      <c r="S106" s="168">
        <v>3</v>
      </c>
      <c r="T106" s="168">
        <v>2</v>
      </c>
      <c r="U106" s="168">
        <v>44</v>
      </c>
      <c r="V106" s="168">
        <v>14</v>
      </c>
      <c r="W106" s="168">
        <v>13</v>
      </c>
      <c r="X106" s="168">
        <v>0</v>
      </c>
      <c r="Y106" s="168">
        <v>23</v>
      </c>
      <c r="Z106" s="168">
        <v>29</v>
      </c>
      <c r="AA106" s="168">
        <v>13</v>
      </c>
      <c r="AB106" s="168">
        <v>2</v>
      </c>
      <c r="AC106" s="174">
        <v>1179</v>
      </c>
    </row>
    <row r="107" spans="1:29" ht="13.5">
      <c r="A107" s="489"/>
      <c r="B107" s="494" t="s">
        <v>101</v>
      </c>
      <c r="C107" s="495" t="s">
        <v>102</v>
      </c>
      <c r="D107" s="172">
        <v>1</v>
      </c>
      <c r="E107" s="173">
        <v>0</v>
      </c>
      <c r="F107" s="173">
        <v>0</v>
      </c>
      <c r="G107" s="173">
        <v>0</v>
      </c>
      <c r="H107" s="173">
        <v>0</v>
      </c>
      <c r="I107" s="173">
        <v>0</v>
      </c>
      <c r="J107" s="173">
        <v>0</v>
      </c>
      <c r="K107" s="173">
        <v>0</v>
      </c>
      <c r="L107" s="173">
        <v>0</v>
      </c>
      <c r="M107" s="173">
        <v>0</v>
      </c>
      <c r="N107" s="173">
        <v>0</v>
      </c>
      <c r="O107" s="173">
        <v>0</v>
      </c>
      <c r="P107" s="173">
        <v>0</v>
      </c>
      <c r="Q107" s="173">
        <v>1</v>
      </c>
      <c r="R107" s="173">
        <v>0</v>
      </c>
      <c r="S107" s="173">
        <v>0</v>
      </c>
      <c r="T107" s="173">
        <v>0</v>
      </c>
      <c r="U107" s="173">
        <v>0</v>
      </c>
      <c r="V107" s="173">
        <v>0</v>
      </c>
      <c r="W107" s="173">
        <v>0</v>
      </c>
      <c r="X107" s="173">
        <v>0</v>
      </c>
      <c r="Y107" s="173">
        <v>0</v>
      </c>
      <c r="Z107" s="173">
        <v>0</v>
      </c>
      <c r="AA107" s="173">
        <v>0</v>
      </c>
      <c r="AB107" s="173">
        <v>0</v>
      </c>
      <c r="AC107" s="291">
        <v>2</v>
      </c>
    </row>
    <row r="108" spans="1:29" ht="13.5">
      <c r="A108" s="489"/>
      <c r="B108" s="492"/>
      <c r="C108" s="490" t="s">
        <v>103</v>
      </c>
      <c r="D108" s="169">
        <v>0</v>
      </c>
      <c r="E108" s="168">
        <v>0</v>
      </c>
      <c r="F108" s="168">
        <v>0</v>
      </c>
      <c r="G108" s="168">
        <v>0</v>
      </c>
      <c r="H108" s="168">
        <v>0</v>
      </c>
      <c r="I108" s="168">
        <v>0</v>
      </c>
      <c r="J108" s="168">
        <v>0</v>
      </c>
      <c r="K108" s="168">
        <v>0</v>
      </c>
      <c r="L108" s="168">
        <v>0</v>
      </c>
      <c r="M108" s="168">
        <v>0</v>
      </c>
      <c r="N108" s="168">
        <v>0</v>
      </c>
      <c r="O108" s="168">
        <v>0</v>
      </c>
      <c r="P108" s="168">
        <v>1</v>
      </c>
      <c r="Q108" s="168">
        <v>16</v>
      </c>
      <c r="R108" s="168">
        <v>5</v>
      </c>
      <c r="S108" s="168">
        <v>0</v>
      </c>
      <c r="T108" s="168">
        <v>0</v>
      </c>
      <c r="U108" s="168">
        <v>0</v>
      </c>
      <c r="V108" s="168">
        <v>0</v>
      </c>
      <c r="W108" s="168">
        <v>1</v>
      </c>
      <c r="X108" s="168">
        <v>0</v>
      </c>
      <c r="Y108" s="168">
        <v>0</v>
      </c>
      <c r="Z108" s="168">
        <v>0</v>
      </c>
      <c r="AA108" s="168">
        <v>0</v>
      </c>
      <c r="AB108" s="168">
        <v>0</v>
      </c>
      <c r="AC108" s="174">
        <v>23</v>
      </c>
    </row>
    <row r="109" spans="1:29" ht="25.5">
      <c r="A109" s="489"/>
      <c r="B109" s="492"/>
      <c r="C109" s="490" t="s">
        <v>106</v>
      </c>
      <c r="D109" s="169">
        <v>2</v>
      </c>
      <c r="E109" s="168">
        <v>0</v>
      </c>
      <c r="F109" s="168">
        <v>1</v>
      </c>
      <c r="G109" s="168">
        <v>0</v>
      </c>
      <c r="H109" s="168">
        <v>0</v>
      </c>
      <c r="I109" s="168">
        <v>10</v>
      </c>
      <c r="J109" s="168">
        <v>0</v>
      </c>
      <c r="K109" s="168">
        <v>1</v>
      </c>
      <c r="L109" s="168">
        <v>0</v>
      </c>
      <c r="M109" s="168">
        <v>0</v>
      </c>
      <c r="N109" s="168">
        <v>0</v>
      </c>
      <c r="O109" s="168">
        <v>0</v>
      </c>
      <c r="P109" s="168">
        <v>0</v>
      </c>
      <c r="Q109" s="168">
        <v>7</v>
      </c>
      <c r="R109" s="168">
        <v>0</v>
      </c>
      <c r="S109" s="168">
        <v>1</v>
      </c>
      <c r="T109" s="168">
        <v>0</v>
      </c>
      <c r="U109" s="168">
        <v>0</v>
      </c>
      <c r="V109" s="168">
        <v>0</v>
      </c>
      <c r="W109" s="168">
        <v>0</v>
      </c>
      <c r="X109" s="168">
        <v>0</v>
      </c>
      <c r="Y109" s="168">
        <v>0</v>
      </c>
      <c r="Z109" s="168">
        <v>0</v>
      </c>
      <c r="AA109" s="168">
        <v>0</v>
      </c>
      <c r="AB109" s="168">
        <v>0</v>
      </c>
      <c r="AC109" s="174">
        <v>22</v>
      </c>
    </row>
    <row r="110" spans="1:29" ht="13.5">
      <c r="A110" s="489"/>
      <c r="B110" s="496"/>
      <c r="C110" s="497" t="s">
        <v>36</v>
      </c>
      <c r="D110" s="170">
        <v>3</v>
      </c>
      <c r="E110" s="171">
        <v>0</v>
      </c>
      <c r="F110" s="171">
        <v>1</v>
      </c>
      <c r="G110" s="171">
        <v>0</v>
      </c>
      <c r="H110" s="171">
        <v>0</v>
      </c>
      <c r="I110" s="171">
        <v>10</v>
      </c>
      <c r="J110" s="171">
        <v>0</v>
      </c>
      <c r="K110" s="171">
        <v>1</v>
      </c>
      <c r="L110" s="171">
        <v>0</v>
      </c>
      <c r="M110" s="171">
        <v>0</v>
      </c>
      <c r="N110" s="171">
        <v>0</v>
      </c>
      <c r="O110" s="171">
        <v>0</v>
      </c>
      <c r="P110" s="171">
        <v>1</v>
      </c>
      <c r="Q110" s="171">
        <v>24</v>
      </c>
      <c r="R110" s="171">
        <v>5</v>
      </c>
      <c r="S110" s="171">
        <v>1</v>
      </c>
      <c r="T110" s="171">
        <v>0</v>
      </c>
      <c r="U110" s="171">
        <v>0</v>
      </c>
      <c r="V110" s="171">
        <v>0</v>
      </c>
      <c r="W110" s="171">
        <v>1</v>
      </c>
      <c r="X110" s="171">
        <v>0</v>
      </c>
      <c r="Y110" s="171">
        <v>0</v>
      </c>
      <c r="Z110" s="171">
        <v>0</v>
      </c>
      <c r="AA110" s="171">
        <v>0</v>
      </c>
      <c r="AB110" s="171">
        <v>0</v>
      </c>
      <c r="AC110" s="175">
        <v>47</v>
      </c>
    </row>
    <row r="111" spans="1:29" ht="13.5">
      <c r="A111" s="489"/>
      <c r="B111" s="494" t="s">
        <v>108</v>
      </c>
      <c r="C111" s="495" t="s">
        <v>109</v>
      </c>
      <c r="D111" s="172">
        <v>0</v>
      </c>
      <c r="E111" s="173">
        <v>0</v>
      </c>
      <c r="F111" s="173">
        <v>0</v>
      </c>
      <c r="G111" s="173">
        <v>0</v>
      </c>
      <c r="H111" s="173">
        <v>0</v>
      </c>
      <c r="I111" s="173">
        <v>1</v>
      </c>
      <c r="J111" s="173">
        <v>0</v>
      </c>
      <c r="K111" s="173">
        <v>0</v>
      </c>
      <c r="L111" s="173">
        <v>0</v>
      </c>
      <c r="M111" s="173">
        <v>0</v>
      </c>
      <c r="N111" s="173">
        <v>0</v>
      </c>
      <c r="O111" s="173">
        <v>0</v>
      </c>
      <c r="P111" s="173">
        <v>1</v>
      </c>
      <c r="Q111" s="173">
        <v>26</v>
      </c>
      <c r="R111" s="173">
        <v>9</v>
      </c>
      <c r="S111" s="173">
        <v>0</v>
      </c>
      <c r="T111" s="173">
        <v>0</v>
      </c>
      <c r="U111" s="173">
        <v>1</v>
      </c>
      <c r="V111" s="173">
        <v>0</v>
      </c>
      <c r="W111" s="173">
        <v>1</v>
      </c>
      <c r="X111" s="173">
        <v>0</v>
      </c>
      <c r="Y111" s="173">
        <v>0</v>
      </c>
      <c r="Z111" s="173">
        <v>2</v>
      </c>
      <c r="AA111" s="173">
        <v>0</v>
      </c>
      <c r="AB111" s="173">
        <v>0</v>
      </c>
      <c r="AC111" s="291">
        <v>41</v>
      </c>
    </row>
    <row r="112" spans="1:29" ht="13.5">
      <c r="A112" s="489"/>
      <c r="B112" s="492"/>
      <c r="C112" s="490" t="s">
        <v>110</v>
      </c>
      <c r="D112" s="169">
        <v>4</v>
      </c>
      <c r="E112" s="168">
        <v>0</v>
      </c>
      <c r="F112" s="168">
        <v>2</v>
      </c>
      <c r="G112" s="168">
        <v>0</v>
      </c>
      <c r="H112" s="168">
        <v>0</v>
      </c>
      <c r="I112" s="168">
        <v>5</v>
      </c>
      <c r="J112" s="168">
        <v>0</v>
      </c>
      <c r="K112" s="168">
        <v>4</v>
      </c>
      <c r="L112" s="168">
        <v>0</v>
      </c>
      <c r="M112" s="168">
        <v>0</v>
      </c>
      <c r="N112" s="168">
        <v>0</v>
      </c>
      <c r="O112" s="168">
        <v>2</v>
      </c>
      <c r="P112" s="168">
        <v>6</v>
      </c>
      <c r="Q112" s="168">
        <v>73</v>
      </c>
      <c r="R112" s="168">
        <v>14</v>
      </c>
      <c r="S112" s="168">
        <v>0</v>
      </c>
      <c r="T112" s="168">
        <v>0</v>
      </c>
      <c r="U112" s="168">
        <v>7</v>
      </c>
      <c r="V112" s="168">
        <v>0</v>
      </c>
      <c r="W112" s="168">
        <v>3</v>
      </c>
      <c r="X112" s="168">
        <v>0</v>
      </c>
      <c r="Y112" s="168">
        <v>0</v>
      </c>
      <c r="Z112" s="168">
        <v>4</v>
      </c>
      <c r="AA112" s="168">
        <v>0</v>
      </c>
      <c r="AB112" s="168">
        <v>0</v>
      </c>
      <c r="AC112" s="174">
        <v>124</v>
      </c>
    </row>
    <row r="113" spans="1:29" ht="13.5">
      <c r="A113" s="489"/>
      <c r="B113" s="492"/>
      <c r="C113" s="490" t="s">
        <v>111</v>
      </c>
      <c r="D113" s="169">
        <v>2</v>
      </c>
      <c r="E113" s="168">
        <v>0</v>
      </c>
      <c r="F113" s="168">
        <v>1</v>
      </c>
      <c r="G113" s="168">
        <v>0</v>
      </c>
      <c r="H113" s="168">
        <v>0</v>
      </c>
      <c r="I113" s="168">
        <v>5</v>
      </c>
      <c r="J113" s="168">
        <v>0</v>
      </c>
      <c r="K113" s="168">
        <v>6</v>
      </c>
      <c r="L113" s="168">
        <v>0</v>
      </c>
      <c r="M113" s="168">
        <v>0</v>
      </c>
      <c r="N113" s="168">
        <v>0</v>
      </c>
      <c r="O113" s="168">
        <v>0</v>
      </c>
      <c r="P113" s="168">
        <v>0</v>
      </c>
      <c r="Q113" s="168">
        <v>8</v>
      </c>
      <c r="R113" s="168">
        <v>1</v>
      </c>
      <c r="S113" s="168">
        <v>0</v>
      </c>
      <c r="T113" s="168">
        <v>0</v>
      </c>
      <c r="U113" s="168">
        <v>0</v>
      </c>
      <c r="V113" s="168">
        <v>0</v>
      </c>
      <c r="W113" s="168">
        <v>0</v>
      </c>
      <c r="X113" s="168">
        <v>0</v>
      </c>
      <c r="Y113" s="168">
        <v>0</v>
      </c>
      <c r="Z113" s="168">
        <v>0</v>
      </c>
      <c r="AA113" s="168">
        <v>0</v>
      </c>
      <c r="AB113" s="168">
        <v>0</v>
      </c>
      <c r="AC113" s="174">
        <v>23</v>
      </c>
    </row>
    <row r="114" spans="1:29" ht="12.75" customHeight="1">
      <c r="A114" s="489"/>
      <c r="B114" s="496"/>
      <c r="C114" s="497" t="s">
        <v>36</v>
      </c>
      <c r="D114" s="170">
        <v>6</v>
      </c>
      <c r="E114" s="171">
        <v>0</v>
      </c>
      <c r="F114" s="171">
        <v>3</v>
      </c>
      <c r="G114" s="171">
        <v>0</v>
      </c>
      <c r="H114" s="171">
        <v>0</v>
      </c>
      <c r="I114" s="171">
        <v>11</v>
      </c>
      <c r="J114" s="171">
        <v>0</v>
      </c>
      <c r="K114" s="171">
        <v>10</v>
      </c>
      <c r="L114" s="171">
        <v>0</v>
      </c>
      <c r="M114" s="171">
        <v>0</v>
      </c>
      <c r="N114" s="171">
        <v>0</v>
      </c>
      <c r="O114" s="171">
        <v>2</v>
      </c>
      <c r="P114" s="171">
        <v>7</v>
      </c>
      <c r="Q114" s="171">
        <v>107</v>
      </c>
      <c r="R114" s="171">
        <v>24</v>
      </c>
      <c r="S114" s="171">
        <v>0</v>
      </c>
      <c r="T114" s="171">
        <v>0</v>
      </c>
      <c r="U114" s="171">
        <v>8</v>
      </c>
      <c r="V114" s="171">
        <v>0</v>
      </c>
      <c r="W114" s="171">
        <v>4</v>
      </c>
      <c r="X114" s="171">
        <v>0</v>
      </c>
      <c r="Y114" s="171">
        <v>0</v>
      </c>
      <c r="Z114" s="171">
        <v>6</v>
      </c>
      <c r="AA114" s="171">
        <v>0</v>
      </c>
      <c r="AB114" s="171">
        <v>0</v>
      </c>
      <c r="AC114" s="175">
        <v>188</v>
      </c>
    </row>
    <row r="115" spans="1:29" ht="13.5">
      <c r="A115" s="493"/>
      <c r="B115" s="497" t="s">
        <v>36</v>
      </c>
      <c r="C115" s="497"/>
      <c r="D115" s="170">
        <v>229</v>
      </c>
      <c r="E115" s="171">
        <v>11</v>
      </c>
      <c r="F115" s="171">
        <v>108</v>
      </c>
      <c r="G115" s="171">
        <v>2</v>
      </c>
      <c r="H115" s="171">
        <v>0</v>
      </c>
      <c r="I115" s="171">
        <v>187</v>
      </c>
      <c r="J115" s="171">
        <v>6</v>
      </c>
      <c r="K115" s="171">
        <v>85</v>
      </c>
      <c r="L115" s="171">
        <v>25</v>
      </c>
      <c r="M115" s="171">
        <v>28</v>
      </c>
      <c r="N115" s="171">
        <v>17</v>
      </c>
      <c r="O115" s="171">
        <v>11</v>
      </c>
      <c r="P115" s="171">
        <v>27</v>
      </c>
      <c r="Q115" s="171">
        <v>412</v>
      </c>
      <c r="R115" s="171">
        <v>103</v>
      </c>
      <c r="S115" s="171">
        <v>4</v>
      </c>
      <c r="T115" s="171">
        <v>2</v>
      </c>
      <c r="U115" s="171">
        <v>52</v>
      </c>
      <c r="V115" s="171">
        <v>14</v>
      </c>
      <c r="W115" s="171">
        <v>18</v>
      </c>
      <c r="X115" s="171">
        <v>0</v>
      </c>
      <c r="Y115" s="171">
        <v>23</v>
      </c>
      <c r="Z115" s="171">
        <v>35</v>
      </c>
      <c r="AA115" s="171">
        <v>13</v>
      </c>
      <c r="AB115" s="171">
        <v>2</v>
      </c>
      <c r="AC115" s="175">
        <v>1414</v>
      </c>
    </row>
    <row r="116" spans="1:29" ht="13.5">
      <c r="A116" s="489" t="s">
        <v>19</v>
      </c>
      <c r="B116" s="492" t="s">
        <v>112</v>
      </c>
      <c r="C116" s="490" t="s">
        <v>113</v>
      </c>
      <c r="D116" s="169">
        <v>184</v>
      </c>
      <c r="E116" s="168">
        <v>0</v>
      </c>
      <c r="F116" s="168">
        <v>160</v>
      </c>
      <c r="G116" s="168">
        <v>0</v>
      </c>
      <c r="H116" s="168">
        <v>0</v>
      </c>
      <c r="I116" s="168">
        <v>165</v>
      </c>
      <c r="J116" s="168">
        <v>0</v>
      </c>
      <c r="K116" s="168">
        <v>207</v>
      </c>
      <c r="L116" s="168">
        <v>0</v>
      </c>
      <c r="M116" s="168">
        <v>0</v>
      </c>
      <c r="N116" s="168">
        <v>2</v>
      </c>
      <c r="O116" s="168">
        <v>6</v>
      </c>
      <c r="P116" s="168">
        <v>48</v>
      </c>
      <c r="Q116" s="168">
        <v>1210</v>
      </c>
      <c r="R116" s="168">
        <v>71</v>
      </c>
      <c r="S116" s="168">
        <v>5</v>
      </c>
      <c r="T116" s="168">
        <v>0</v>
      </c>
      <c r="U116" s="168">
        <v>217</v>
      </c>
      <c r="V116" s="168">
        <v>0</v>
      </c>
      <c r="W116" s="168">
        <v>51</v>
      </c>
      <c r="X116" s="168">
        <v>0</v>
      </c>
      <c r="Y116" s="168">
        <v>0</v>
      </c>
      <c r="Z116" s="168">
        <v>1</v>
      </c>
      <c r="AA116" s="168">
        <v>0</v>
      </c>
      <c r="AB116" s="168">
        <v>0</v>
      </c>
      <c r="AC116" s="174">
        <v>2327</v>
      </c>
    </row>
    <row r="117" spans="1:29" ht="13.5">
      <c r="A117" s="489"/>
      <c r="B117" s="492"/>
      <c r="C117" s="490" t="s">
        <v>114</v>
      </c>
      <c r="D117" s="169">
        <v>1</v>
      </c>
      <c r="E117" s="168">
        <v>0</v>
      </c>
      <c r="F117" s="168">
        <v>4</v>
      </c>
      <c r="G117" s="168">
        <v>0</v>
      </c>
      <c r="H117" s="168">
        <v>0</v>
      </c>
      <c r="I117" s="168">
        <v>8</v>
      </c>
      <c r="J117" s="168">
        <v>0</v>
      </c>
      <c r="K117" s="168">
        <v>18</v>
      </c>
      <c r="L117" s="168">
        <v>1</v>
      </c>
      <c r="M117" s="168">
        <v>0</v>
      </c>
      <c r="N117" s="168">
        <v>0</v>
      </c>
      <c r="O117" s="168">
        <v>4</v>
      </c>
      <c r="P117" s="168">
        <v>15</v>
      </c>
      <c r="Q117" s="168">
        <v>724</v>
      </c>
      <c r="R117" s="168">
        <v>58</v>
      </c>
      <c r="S117" s="168">
        <v>0</v>
      </c>
      <c r="T117" s="168">
        <v>0</v>
      </c>
      <c r="U117" s="168">
        <v>61</v>
      </c>
      <c r="V117" s="168">
        <v>0</v>
      </c>
      <c r="W117" s="168">
        <v>50</v>
      </c>
      <c r="X117" s="168">
        <v>0</v>
      </c>
      <c r="Y117" s="168">
        <v>1</v>
      </c>
      <c r="Z117" s="168">
        <v>14</v>
      </c>
      <c r="AA117" s="168">
        <v>7</v>
      </c>
      <c r="AB117" s="168">
        <v>0</v>
      </c>
      <c r="AC117" s="174">
        <v>966</v>
      </c>
    </row>
    <row r="118" spans="1:29" ht="13.5">
      <c r="A118" s="489"/>
      <c r="B118" s="492"/>
      <c r="C118" s="490" t="s">
        <v>301</v>
      </c>
      <c r="D118" s="169">
        <v>0</v>
      </c>
      <c r="E118" s="168">
        <v>0</v>
      </c>
      <c r="F118" s="168">
        <v>0</v>
      </c>
      <c r="G118" s="168">
        <v>0</v>
      </c>
      <c r="H118" s="168">
        <v>0</v>
      </c>
      <c r="I118" s="168">
        <v>0</v>
      </c>
      <c r="J118" s="168">
        <v>0</v>
      </c>
      <c r="K118" s="168">
        <v>0</v>
      </c>
      <c r="L118" s="168">
        <v>0</v>
      </c>
      <c r="M118" s="168">
        <v>0</v>
      </c>
      <c r="N118" s="168">
        <v>0</v>
      </c>
      <c r="O118" s="168">
        <v>0</v>
      </c>
      <c r="P118" s="168">
        <v>0</v>
      </c>
      <c r="Q118" s="168">
        <v>4</v>
      </c>
      <c r="R118" s="168">
        <v>0</v>
      </c>
      <c r="S118" s="168">
        <v>0</v>
      </c>
      <c r="T118" s="168">
        <v>0</v>
      </c>
      <c r="U118" s="168">
        <v>0</v>
      </c>
      <c r="V118" s="168">
        <v>0</v>
      </c>
      <c r="W118" s="168">
        <v>0</v>
      </c>
      <c r="X118" s="168">
        <v>0</v>
      </c>
      <c r="Y118" s="168">
        <v>0</v>
      </c>
      <c r="Z118" s="168">
        <v>0</v>
      </c>
      <c r="AA118" s="168">
        <v>0</v>
      </c>
      <c r="AB118" s="168">
        <v>0</v>
      </c>
      <c r="AC118" s="174">
        <v>4</v>
      </c>
    </row>
    <row r="119" spans="1:29" ht="13.5">
      <c r="A119" s="489"/>
      <c r="B119" s="496"/>
      <c r="C119" s="497" t="s">
        <v>36</v>
      </c>
      <c r="D119" s="170">
        <v>185</v>
      </c>
      <c r="E119" s="171">
        <v>0</v>
      </c>
      <c r="F119" s="171">
        <v>164</v>
      </c>
      <c r="G119" s="171">
        <v>0</v>
      </c>
      <c r="H119" s="171">
        <v>0</v>
      </c>
      <c r="I119" s="171">
        <v>173</v>
      </c>
      <c r="J119" s="171">
        <v>0</v>
      </c>
      <c r="K119" s="171">
        <v>225</v>
      </c>
      <c r="L119" s="171">
        <v>1</v>
      </c>
      <c r="M119" s="171">
        <v>0</v>
      </c>
      <c r="N119" s="171">
        <v>2</v>
      </c>
      <c r="O119" s="171">
        <v>10</v>
      </c>
      <c r="P119" s="171">
        <v>63</v>
      </c>
      <c r="Q119" s="171">
        <v>1938</v>
      </c>
      <c r="R119" s="171">
        <v>129</v>
      </c>
      <c r="S119" s="171">
        <v>5</v>
      </c>
      <c r="T119" s="171">
        <v>0</v>
      </c>
      <c r="U119" s="171">
        <v>278</v>
      </c>
      <c r="V119" s="171">
        <v>0</v>
      </c>
      <c r="W119" s="171">
        <v>101</v>
      </c>
      <c r="X119" s="171">
        <v>0</v>
      </c>
      <c r="Y119" s="171">
        <v>1</v>
      </c>
      <c r="Z119" s="171">
        <v>15</v>
      </c>
      <c r="AA119" s="171">
        <v>7</v>
      </c>
      <c r="AB119" s="171">
        <v>0</v>
      </c>
      <c r="AC119" s="175">
        <v>3297</v>
      </c>
    </row>
    <row r="120" spans="1:29" ht="25.5">
      <c r="A120" s="489"/>
      <c r="B120" s="492" t="s">
        <v>187</v>
      </c>
      <c r="C120" s="490" t="s">
        <v>115</v>
      </c>
      <c r="D120" s="169">
        <v>0</v>
      </c>
      <c r="E120" s="168">
        <v>0</v>
      </c>
      <c r="F120" s="168">
        <v>0</v>
      </c>
      <c r="G120" s="168">
        <v>0</v>
      </c>
      <c r="H120" s="168">
        <v>0</v>
      </c>
      <c r="I120" s="168">
        <v>0</v>
      </c>
      <c r="J120" s="168">
        <v>0</v>
      </c>
      <c r="K120" s="168">
        <v>0</v>
      </c>
      <c r="L120" s="168">
        <v>0</v>
      </c>
      <c r="M120" s="168">
        <v>0</v>
      </c>
      <c r="N120" s="168">
        <v>1</v>
      </c>
      <c r="O120" s="168">
        <v>0</v>
      </c>
      <c r="P120" s="168">
        <v>0</v>
      </c>
      <c r="Q120" s="168">
        <v>32</v>
      </c>
      <c r="R120" s="168">
        <v>8</v>
      </c>
      <c r="S120" s="168">
        <v>0</v>
      </c>
      <c r="T120" s="168">
        <v>0</v>
      </c>
      <c r="U120" s="168">
        <v>1</v>
      </c>
      <c r="V120" s="168">
        <v>0</v>
      </c>
      <c r="W120" s="168">
        <v>2</v>
      </c>
      <c r="X120" s="168">
        <v>0</v>
      </c>
      <c r="Y120" s="168">
        <v>0</v>
      </c>
      <c r="Z120" s="168">
        <v>0</v>
      </c>
      <c r="AA120" s="168">
        <v>0</v>
      </c>
      <c r="AB120" s="168">
        <v>0</v>
      </c>
      <c r="AC120" s="174">
        <v>44</v>
      </c>
    </row>
    <row r="121" spans="1:29" ht="13.5">
      <c r="A121" s="489"/>
      <c r="B121" s="494" t="s">
        <v>117</v>
      </c>
      <c r="C121" s="495" t="s">
        <v>283</v>
      </c>
      <c r="D121" s="172">
        <v>19</v>
      </c>
      <c r="E121" s="173">
        <v>0</v>
      </c>
      <c r="F121" s="173">
        <v>83</v>
      </c>
      <c r="G121" s="173">
        <v>0</v>
      </c>
      <c r="H121" s="173">
        <v>0</v>
      </c>
      <c r="I121" s="173">
        <v>77</v>
      </c>
      <c r="J121" s="173">
        <v>0</v>
      </c>
      <c r="K121" s="173">
        <v>92</v>
      </c>
      <c r="L121" s="173">
        <v>0</v>
      </c>
      <c r="M121" s="173">
        <v>0</v>
      </c>
      <c r="N121" s="173">
        <v>0</v>
      </c>
      <c r="O121" s="173">
        <v>2</v>
      </c>
      <c r="P121" s="173">
        <v>23</v>
      </c>
      <c r="Q121" s="173">
        <v>430</v>
      </c>
      <c r="R121" s="173">
        <v>17</v>
      </c>
      <c r="S121" s="173">
        <v>1</v>
      </c>
      <c r="T121" s="173">
        <v>0</v>
      </c>
      <c r="U121" s="173">
        <v>63</v>
      </c>
      <c r="V121" s="173">
        <v>0</v>
      </c>
      <c r="W121" s="173">
        <v>1</v>
      </c>
      <c r="X121" s="173">
        <v>0</v>
      </c>
      <c r="Y121" s="173">
        <v>0</v>
      </c>
      <c r="Z121" s="173">
        <v>0</v>
      </c>
      <c r="AA121" s="173">
        <v>1</v>
      </c>
      <c r="AB121" s="173">
        <v>0</v>
      </c>
      <c r="AC121" s="291">
        <v>809</v>
      </c>
    </row>
    <row r="122" spans="1:29" ht="13.5">
      <c r="A122" s="489"/>
      <c r="B122" s="492"/>
      <c r="C122" s="490" t="s">
        <v>309</v>
      </c>
      <c r="D122" s="169">
        <v>0</v>
      </c>
      <c r="E122" s="168">
        <v>0</v>
      </c>
      <c r="F122" s="168">
        <v>2</v>
      </c>
      <c r="G122" s="168">
        <v>0</v>
      </c>
      <c r="H122" s="168">
        <v>0</v>
      </c>
      <c r="I122" s="168">
        <v>4</v>
      </c>
      <c r="J122" s="168">
        <v>0</v>
      </c>
      <c r="K122" s="168">
        <v>6</v>
      </c>
      <c r="L122" s="168">
        <v>0</v>
      </c>
      <c r="M122" s="168">
        <v>0</v>
      </c>
      <c r="N122" s="168">
        <v>0</v>
      </c>
      <c r="O122" s="168">
        <v>6</v>
      </c>
      <c r="P122" s="168">
        <v>25</v>
      </c>
      <c r="Q122" s="168">
        <v>1072</v>
      </c>
      <c r="R122" s="168">
        <v>69</v>
      </c>
      <c r="S122" s="168">
        <v>6</v>
      </c>
      <c r="T122" s="168">
        <v>0</v>
      </c>
      <c r="U122" s="168">
        <v>134</v>
      </c>
      <c r="V122" s="168">
        <v>0</v>
      </c>
      <c r="W122" s="168">
        <v>11</v>
      </c>
      <c r="X122" s="168">
        <v>0</v>
      </c>
      <c r="Y122" s="168">
        <v>0</v>
      </c>
      <c r="Z122" s="168">
        <v>1</v>
      </c>
      <c r="AA122" s="168">
        <v>0</v>
      </c>
      <c r="AB122" s="168">
        <v>0</v>
      </c>
      <c r="AC122" s="174">
        <v>1336</v>
      </c>
    </row>
    <row r="123" spans="1:29" ht="13.5">
      <c r="A123" s="489"/>
      <c r="B123" s="492"/>
      <c r="C123" s="490" t="s">
        <v>302</v>
      </c>
      <c r="D123" s="169">
        <v>0</v>
      </c>
      <c r="E123" s="168">
        <v>0</v>
      </c>
      <c r="F123" s="168">
        <v>6</v>
      </c>
      <c r="G123" s="168">
        <v>0</v>
      </c>
      <c r="H123" s="168">
        <v>0</v>
      </c>
      <c r="I123" s="168">
        <v>6</v>
      </c>
      <c r="J123" s="168">
        <v>0</v>
      </c>
      <c r="K123" s="168">
        <v>4</v>
      </c>
      <c r="L123" s="168">
        <v>0</v>
      </c>
      <c r="M123" s="168">
        <v>0</v>
      </c>
      <c r="N123" s="168">
        <v>0</v>
      </c>
      <c r="O123" s="168">
        <v>0</v>
      </c>
      <c r="P123" s="168">
        <v>1</v>
      </c>
      <c r="Q123" s="168">
        <v>100</v>
      </c>
      <c r="R123" s="168">
        <v>7</v>
      </c>
      <c r="S123" s="168">
        <v>0</v>
      </c>
      <c r="T123" s="168">
        <v>0</v>
      </c>
      <c r="U123" s="168">
        <v>6</v>
      </c>
      <c r="V123" s="168">
        <v>0</v>
      </c>
      <c r="W123" s="168">
        <v>6</v>
      </c>
      <c r="X123" s="168">
        <v>0</v>
      </c>
      <c r="Y123" s="168">
        <v>0</v>
      </c>
      <c r="Z123" s="168">
        <v>1</v>
      </c>
      <c r="AA123" s="168">
        <v>1</v>
      </c>
      <c r="AB123" s="168">
        <v>0</v>
      </c>
      <c r="AC123" s="174">
        <v>138</v>
      </c>
    </row>
    <row r="124" spans="1:29" ht="13.5">
      <c r="A124" s="489"/>
      <c r="B124" s="496"/>
      <c r="C124" s="497" t="s">
        <v>36</v>
      </c>
      <c r="D124" s="170">
        <v>19</v>
      </c>
      <c r="E124" s="171">
        <v>0</v>
      </c>
      <c r="F124" s="171">
        <v>91</v>
      </c>
      <c r="G124" s="171">
        <v>0</v>
      </c>
      <c r="H124" s="171">
        <v>0</v>
      </c>
      <c r="I124" s="171">
        <v>87</v>
      </c>
      <c r="J124" s="171">
        <v>0</v>
      </c>
      <c r="K124" s="171">
        <v>102</v>
      </c>
      <c r="L124" s="171">
        <v>0</v>
      </c>
      <c r="M124" s="171">
        <v>0</v>
      </c>
      <c r="N124" s="171">
        <v>0</v>
      </c>
      <c r="O124" s="171">
        <v>8</v>
      </c>
      <c r="P124" s="171">
        <v>49</v>
      </c>
      <c r="Q124" s="171">
        <v>1602</v>
      </c>
      <c r="R124" s="171">
        <v>93</v>
      </c>
      <c r="S124" s="171">
        <v>7</v>
      </c>
      <c r="T124" s="171">
        <v>0</v>
      </c>
      <c r="U124" s="171">
        <v>203</v>
      </c>
      <c r="V124" s="171">
        <v>0</v>
      </c>
      <c r="W124" s="171">
        <v>18</v>
      </c>
      <c r="X124" s="171">
        <v>0</v>
      </c>
      <c r="Y124" s="171">
        <v>0</v>
      </c>
      <c r="Z124" s="171">
        <v>2</v>
      </c>
      <c r="AA124" s="171">
        <v>2</v>
      </c>
      <c r="AB124" s="171">
        <v>0</v>
      </c>
      <c r="AC124" s="175">
        <v>2283</v>
      </c>
    </row>
    <row r="125" spans="1:29" ht="13.5">
      <c r="A125" s="503"/>
      <c r="B125" s="497" t="s">
        <v>36</v>
      </c>
      <c r="C125" s="497"/>
      <c r="D125" s="170">
        <v>204</v>
      </c>
      <c r="E125" s="171">
        <v>0</v>
      </c>
      <c r="F125" s="171">
        <v>255</v>
      </c>
      <c r="G125" s="171">
        <v>0</v>
      </c>
      <c r="H125" s="171">
        <v>0</v>
      </c>
      <c r="I125" s="171">
        <v>260</v>
      </c>
      <c r="J125" s="171">
        <v>0</v>
      </c>
      <c r="K125" s="171">
        <v>327</v>
      </c>
      <c r="L125" s="171">
        <v>1</v>
      </c>
      <c r="M125" s="171">
        <v>0</v>
      </c>
      <c r="N125" s="171">
        <v>3</v>
      </c>
      <c r="O125" s="171">
        <v>18</v>
      </c>
      <c r="P125" s="171">
        <v>112</v>
      </c>
      <c r="Q125" s="171">
        <v>3572</v>
      </c>
      <c r="R125" s="171">
        <v>230</v>
      </c>
      <c r="S125" s="171">
        <v>12</v>
      </c>
      <c r="T125" s="171">
        <v>0</v>
      </c>
      <c r="U125" s="171">
        <v>482</v>
      </c>
      <c r="V125" s="171">
        <v>0</v>
      </c>
      <c r="W125" s="171">
        <v>121</v>
      </c>
      <c r="X125" s="171">
        <v>0</v>
      </c>
      <c r="Y125" s="171">
        <v>1</v>
      </c>
      <c r="Z125" s="171">
        <v>17</v>
      </c>
      <c r="AA125" s="171">
        <v>9</v>
      </c>
      <c r="AB125" s="171">
        <v>0</v>
      </c>
      <c r="AC125" s="175">
        <v>5624</v>
      </c>
    </row>
    <row r="126" spans="1:29" ht="38.25">
      <c r="A126" s="500" t="s">
        <v>20</v>
      </c>
      <c r="B126" s="492" t="s">
        <v>118</v>
      </c>
      <c r="C126" s="490" t="s">
        <v>119</v>
      </c>
      <c r="D126" s="169">
        <v>9</v>
      </c>
      <c r="E126" s="168">
        <v>0</v>
      </c>
      <c r="F126" s="168">
        <v>1</v>
      </c>
      <c r="G126" s="168">
        <v>0</v>
      </c>
      <c r="H126" s="168">
        <v>0</v>
      </c>
      <c r="I126" s="168">
        <v>2</v>
      </c>
      <c r="J126" s="168">
        <v>0</v>
      </c>
      <c r="K126" s="168">
        <v>0</v>
      </c>
      <c r="L126" s="168">
        <v>1</v>
      </c>
      <c r="M126" s="168">
        <v>0</v>
      </c>
      <c r="N126" s="168">
        <v>1</v>
      </c>
      <c r="O126" s="168">
        <v>0</v>
      </c>
      <c r="P126" s="168">
        <v>0</v>
      </c>
      <c r="Q126" s="168">
        <v>2</v>
      </c>
      <c r="R126" s="168">
        <v>2</v>
      </c>
      <c r="S126" s="168">
        <v>0</v>
      </c>
      <c r="T126" s="168">
        <v>0</v>
      </c>
      <c r="U126" s="168">
        <v>0</v>
      </c>
      <c r="V126" s="168">
        <v>0</v>
      </c>
      <c r="W126" s="168">
        <v>0</v>
      </c>
      <c r="X126" s="168">
        <v>0</v>
      </c>
      <c r="Y126" s="168">
        <v>0</v>
      </c>
      <c r="Z126" s="168">
        <v>1</v>
      </c>
      <c r="AA126" s="168">
        <v>0</v>
      </c>
      <c r="AB126" s="168">
        <v>0</v>
      </c>
      <c r="AC126" s="174">
        <v>19</v>
      </c>
    </row>
    <row r="127" spans="1:29" ht="13.5">
      <c r="A127" s="489"/>
      <c r="B127" s="492"/>
      <c r="C127" s="490" t="s">
        <v>120</v>
      </c>
      <c r="D127" s="169">
        <v>3</v>
      </c>
      <c r="E127" s="168">
        <v>11</v>
      </c>
      <c r="F127" s="168">
        <v>0</v>
      </c>
      <c r="G127" s="168">
        <v>0</v>
      </c>
      <c r="H127" s="168">
        <v>0</v>
      </c>
      <c r="I127" s="168">
        <v>0</v>
      </c>
      <c r="J127" s="168">
        <v>0</v>
      </c>
      <c r="K127" s="168">
        <v>0</v>
      </c>
      <c r="L127" s="168">
        <v>0</v>
      </c>
      <c r="M127" s="168">
        <v>0</v>
      </c>
      <c r="N127" s="168">
        <v>0</v>
      </c>
      <c r="O127" s="168">
        <v>0</v>
      </c>
      <c r="P127" s="168">
        <v>0</v>
      </c>
      <c r="Q127" s="168">
        <v>0</v>
      </c>
      <c r="R127" s="168">
        <v>0</v>
      </c>
      <c r="S127" s="168">
        <v>0</v>
      </c>
      <c r="T127" s="168">
        <v>0</v>
      </c>
      <c r="U127" s="168">
        <v>0</v>
      </c>
      <c r="V127" s="168">
        <v>0</v>
      </c>
      <c r="W127" s="168">
        <v>0</v>
      </c>
      <c r="X127" s="168">
        <v>9</v>
      </c>
      <c r="Y127" s="168">
        <v>0</v>
      </c>
      <c r="Z127" s="168">
        <v>0</v>
      </c>
      <c r="AA127" s="168">
        <v>0</v>
      </c>
      <c r="AB127" s="168">
        <v>0</v>
      </c>
      <c r="AC127" s="174">
        <v>23</v>
      </c>
    </row>
    <row r="128" spans="1:29" ht="13.5">
      <c r="A128" s="489"/>
      <c r="B128" s="492"/>
      <c r="C128" s="490" t="s">
        <v>36</v>
      </c>
      <c r="D128" s="169">
        <v>12</v>
      </c>
      <c r="E128" s="168">
        <v>11</v>
      </c>
      <c r="F128" s="168">
        <v>1</v>
      </c>
      <c r="G128" s="168">
        <v>0</v>
      </c>
      <c r="H128" s="168">
        <v>0</v>
      </c>
      <c r="I128" s="168">
        <v>2</v>
      </c>
      <c r="J128" s="168">
        <v>0</v>
      </c>
      <c r="K128" s="168">
        <v>0</v>
      </c>
      <c r="L128" s="168">
        <v>1</v>
      </c>
      <c r="M128" s="168">
        <v>0</v>
      </c>
      <c r="N128" s="168">
        <v>1</v>
      </c>
      <c r="O128" s="168">
        <v>0</v>
      </c>
      <c r="P128" s="168">
        <v>0</v>
      </c>
      <c r="Q128" s="168">
        <v>2</v>
      </c>
      <c r="R128" s="168">
        <v>2</v>
      </c>
      <c r="S128" s="168">
        <v>0</v>
      </c>
      <c r="T128" s="168">
        <v>0</v>
      </c>
      <c r="U128" s="168">
        <v>0</v>
      </c>
      <c r="V128" s="168">
        <v>0</v>
      </c>
      <c r="W128" s="168">
        <v>0</v>
      </c>
      <c r="X128" s="168">
        <v>9</v>
      </c>
      <c r="Y128" s="168">
        <v>0</v>
      </c>
      <c r="Z128" s="168">
        <v>1</v>
      </c>
      <c r="AA128" s="168">
        <v>0</v>
      </c>
      <c r="AB128" s="168">
        <v>0</v>
      </c>
      <c r="AC128" s="174">
        <v>42</v>
      </c>
    </row>
    <row r="129" spans="1:29" ht="13.5">
      <c r="A129" s="489"/>
      <c r="B129" s="494" t="s">
        <v>121</v>
      </c>
      <c r="C129" s="495" t="s">
        <v>122</v>
      </c>
      <c r="D129" s="172">
        <v>0</v>
      </c>
      <c r="E129" s="173">
        <v>1</v>
      </c>
      <c r="F129" s="173">
        <v>0</v>
      </c>
      <c r="G129" s="173">
        <v>0</v>
      </c>
      <c r="H129" s="173">
        <v>0</v>
      </c>
      <c r="I129" s="173">
        <v>0</v>
      </c>
      <c r="J129" s="173">
        <v>1</v>
      </c>
      <c r="K129" s="173">
        <v>0</v>
      </c>
      <c r="L129" s="173">
        <v>2</v>
      </c>
      <c r="M129" s="173">
        <v>0</v>
      </c>
      <c r="N129" s="173">
        <v>0</v>
      </c>
      <c r="O129" s="173">
        <v>0</v>
      </c>
      <c r="P129" s="173">
        <v>0</v>
      </c>
      <c r="Q129" s="173">
        <v>0</v>
      </c>
      <c r="R129" s="173">
        <v>0</v>
      </c>
      <c r="S129" s="173">
        <v>0</v>
      </c>
      <c r="T129" s="173">
        <v>0</v>
      </c>
      <c r="U129" s="173">
        <v>0</v>
      </c>
      <c r="V129" s="173">
        <v>0</v>
      </c>
      <c r="W129" s="173">
        <v>0</v>
      </c>
      <c r="X129" s="173">
        <v>1</v>
      </c>
      <c r="Y129" s="173">
        <v>0</v>
      </c>
      <c r="Z129" s="173">
        <v>1</v>
      </c>
      <c r="AA129" s="173">
        <v>0</v>
      </c>
      <c r="AB129" s="173">
        <v>0</v>
      </c>
      <c r="AC129" s="291">
        <v>6</v>
      </c>
    </row>
    <row r="130" spans="1:29" ht="13.5">
      <c r="A130" s="489"/>
      <c r="B130" s="492"/>
      <c r="C130" s="490" t="s">
        <v>123</v>
      </c>
      <c r="D130" s="169">
        <v>140</v>
      </c>
      <c r="E130" s="168">
        <v>6</v>
      </c>
      <c r="F130" s="168">
        <v>210</v>
      </c>
      <c r="G130" s="168">
        <v>2</v>
      </c>
      <c r="H130" s="168">
        <v>2</v>
      </c>
      <c r="I130" s="168">
        <v>350</v>
      </c>
      <c r="J130" s="168">
        <v>3</v>
      </c>
      <c r="K130" s="168">
        <v>225</v>
      </c>
      <c r="L130" s="168">
        <v>27</v>
      </c>
      <c r="M130" s="168">
        <v>2</v>
      </c>
      <c r="N130" s="168">
        <v>2</v>
      </c>
      <c r="O130" s="168">
        <v>4</v>
      </c>
      <c r="P130" s="168">
        <v>16</v>
      </c>
      <c r="Q130" s="168">
        <v>71</v>
      </c>
      <c r="R130" s="168">
        <v>11</v>
      </c>
      <c r="S130" s="168">
        <v>0</v>
      </c>
      <c r="T130" s="168">
        <v>0</v>
      </c>
      <c r="U130" s="168">
        <v>3</v>
      </c>
      <c r="V130" s="168">
        <v>0</v>
      </c>
      <c r="W130" s="168">
        <v>1</v>
      </c>
      <c r="X130" s="168">
        <v>531</v>
      </c>
      <c r="Y130" s="168">
        <v>0</v>
      </c>
      <c r="Z130" s="168">
        <v>1</v>
      </c>
      <c r="AA130" s="168">
        <v>1</v>
      </c>
      <c r="AB130" s="168">
        <v>0</v>
      </c>
      <c r="AC130" s="174">
        <v>1608</v>
      </c>
    </row>
    <row r="131" spans="1:29" ht="13.5">
      <c r="A131" s="489"/>
      <c r="B131" s="492"/>
      <c r="C131" s="490" t="s">
        <v>124</v>
      </c>
      <c r="D131" s="169">
        <v>24</v>
      </c>
      <c r="E131" s="168">
        <v>0</v>
      </c>
      <c r="F131" s="168">
        <v>61</v>
      </c>
      <c r="G131" s="168">
        <v>0</v>
      </c>
      <c r="H131" s="168">
        <v>0</v>
      </c>
      <c r="I131" s="168">
        <v>87</v>
      </c>
      <c r="J131" s="168">
        <v>0</v>
      </c>
      <c r="K131" s="168">
        <v>66</v>
      </c>
      <c r="L131" s="168">
        <v>1</v>
      </c>
      <c r="M131" s="168">
        <v>1</v>
      </c>
      <c r="N131" s="168">
        <v>1</v>
      </c>
      <c r="O131" s="168">
        <v>5</v>
      </c>
      <c r="P131" s="168">
        <v>17</v>
      </c>
      <c r="Q131" s="168">
        <v>44</v>
      </c>
      <c r="R131" s="168">
        <v>6</v>
      </c>
      <c r="S131" s="168">
        <v>2</v>
      </c>
      <c r="T131" s="168">
        <v>0</v>
      </c>
      <c r="U131" s="168">
        <v>2</v>
      </c>
      <c r="V131" s="168">
        <v>0</v>
      </c>
      <c r="W131" s="168">
        <v>0</v>
      </c>
      <c r="X131" s="168">
        <v>61</v>
      </c>
      <c r="Y131" s="168">
        <v>0</v>
      </c>
      <c r="Z131" s="168">
        <v>0</v>
      </c>
      <c r="AA131" s="168">
        <v>0</v>
      </c>
      <c r="AB131" s="168">
        <v>0</v>
      </c>
      <c r="AC131" s="174">
        <v>378</v>
      </c>
    </row>
    <row r="132" spans="1:29" ht="13.5">
      <c r="A132" s="489"/>
      <c r="B132" s="492"/>
      <c r="C132" s="490" t="s">
        <v>303</v>
      </c>
      <c r="D132" s="169">
        <v>61</v>
      </c>
      <c r="E132" s="168">
        <v>0</v>
      </c>
      <c r="F132" s="168">
        <v>18</v>
      </c>
      <c r="G132" s="168">
        <v>0</v>
      </c>
      <c r="H132" s="168">
        <v>0</v>
      </c>
      <c r="I132" s="168">
        <v>40</v>
      </c>
      <c r="J132" s="168">
        <v>0</v>
      </c>
      <c r="K132" s="168">
        <v>14</v>
      </c>
      <c r="L132" s="168">
        <v>1</v>
      </c>
      <c r="M132" s="168">
        <v>0</v>
      </c>
      <c r="N132" s="168">
        <v>0</v>
      </c>
      <c r="O132" s="168">
        <v>0</v>
      </c>
      <c r="P132" s="168">
        <v>7</v>
      </c>
      <c r="Q132" s="168">
        <v>19</v>
      </c>
      <c r="R132" s="168">
        <v>4</v>
      </c>
      <c r="S132" s="168">
        <v>0</v>
      </c>
      <c r="T132" s="168">
        <v>0</v>
      </c>
      <c r="U132" s="168">
        <v>0</v>
      </c>
      <c r="V132" s="168">
        <v>0</v>
      </c>
      <c r="W132" s="168">
        <v>1</v>
      </c>
      <c r="X132" s="168">
        <v>0</v>
      </c>
      <c r="Y132" s="168">
        <v>1</v>
      </c>
      <c r="Z132" s="168">
        <v>0</v>
      </c>
      <c r="AA132" s="168">
        <v>0</v>
      </c>
      <c r="AB132" s="168">
        <v>0</v>
      </c>
      <c r="AC132" s="174">
        <v>166</v>
      </c>
    </row>
    <row r="133" spans="1:29" ht="13.5">
      <c r="A133" s="489"/>
      <c r="B133" s="496"/>
      <c r="C133" s="497" t="s">
        <v>36</v>
      </c>
      <c r="D133" s="170">
        <v>225</v>
      </c>
      <c r="E133" s="171">
        <v>7</v>
      </c>
      <c r="F133" s="171">
        <v>289</v>
      </c>
      <c r="G133" s="171">
        <v>2</v>
      </c>
      <c r="H133" s="171">
        <v>2</v>
      </c>
      <c r="I133" s="171">
        <v>477</v>
      </c>
      <c r="J133" s="171">
        <v>4</v>
      </c>
      <c r="K133" s="171">
        <v>305</v>
      </c>
      <c r="L133" s="171">
        <v>31</v>
      </c>
      <c r="M133" s="171">
        <v>3</v>
      </c>
      <c r="N133" s="171">
        <v>3</v>
      </c>
      <c r="O133" s="171">
        <v>9</v>
      </c>
      <c r="P133" s="171">
        <v>40</v>
      </c>
      <c r="Q133" s="171">
        <v>134</v>
      </c>
      <c r="R133" s="171">
        <v>21</v>
      </c>
      <c r="S133" s="171">
        <v>2</v>
      </c>
      <c r="T133" s="171">
        <v>0</v>
      </c>
      <c r="U133" s="171">
        <v>5</v>
      </c>
      <c r="V133" s="171">
        <v>0</v>
      </c>
      <c r="W133" s="171">
        <v>2</v>
      </c>
      <c r="X133" s="171">
        <v>593</v>
      </c>
      <c r="Y133" s="171">
        <v>1</v>
      </c>
      <c r="Z133" s="171">
        <v>2</v>
      </c>
      <c r="AA133" s="171">
        <v>1</v>
      </c>
      <c r="AB133" s="171">
        <v>0</v>
      </c>
      <c r="AC133" s="175">
        <v>2158</v>
      </c>
    </row>
    <row r="134" spans="1:29" ht="25.5">
      <c r="A134" s="489"/>
      <c r="B134" s="492" t="s">
        <v>188</v>
      </c>
      <c r="C134" s="490" t="s">
        <v>125</v>
      </c>
      <c r="D134" s="169">
        <v>385</v>
      </c>
      <c r="E134" s="168">
        <v>0</v>
      </c>
      <c r="F134" s="168">
        <v>137</v>
      </c>
      <c r="G134" s="168">
        <v>1</v>
      </c>
      <c r="H134" s="168">
        <v>0</v>
      </c>
      <c r="I134" s="168">
        <v>516</v>
      </c>
      <c r="J134" s="168">
        <v>1</v>
      </c>
      <c r="K134" s="168">
        <v>214</v>
      </c>
      <c r="L134" s="168">
        <v>8</v>
      </c>
      <c r="M134" s="168">
        <v>9</v>
      </c>
      <c r="N134" s="168">
        <v>11</v>
      </c>
      <c r="O134" s="168">
        <v>39</v>
      </c>
      <c r="P134" s="168">
        <v>124</v>
      </c>
      <c r="Q134" s="168">
        <v>559</v>
      </c>
      <c r="R134" s="168">
        <v>168</v>
      </c>
      <c r="S134" s="168">
        <v>10</v>
      </c>
      <c r="T134" s="168">
        <v>3</v>
      </c>
      <c r="U134" s="168">
        <v>73</v>
      </c>
      <c r="V134" s="168">
        <v>10</v>
      </c>
      <c r="W134" s="168">
        <v>35</v>
      </c>
      <c r="X134" s="168">
        <v>0</v>
      </c>
      <c r="Y134" s="168">
        <v>0</v>
      </c>
      <c r="Z134" s="168">
        <v>31</v>
      </c>
      <c r="AA134" s="168">
        <v>2</v>
      </c>
      <c r="AB134" s="168">
        <v>2</v>
      </c>
      <c r="AC134" s="174">
        <v>2338</v>
      </c>
    </row>
    <row r="135" spans="1:29" ht="38.25">
      <c r="A135" s="489"/>
      <c r="B135" s="494" t="s">
        <v>189</v>
      </c>
      <c r="C135" s="495" t="s">
        <v>191</v>
      </c>
      <c r="D135" s="172">
        <v>0</v>
      </c>
      <c r="E135" s="173">
        <v>0</v>
      </c>
      <c r="F135" s="173">
        <v>0</v>
      </c>
      <c r="G135" s="173">
        <v>0</v>
      </c>
      <c r="H135" s="173">
        <v>0</v>
      </c>
      <c r="I135" s="173">
        <v>0</v>
      </c>
      <c r="J135" s="173">
        <v>0</v>
      </c>
      <c r="K135" s="173">
        <v>0</v>
      </c>
      <c r="L135" s="173">
        <v>0</v>
      </c>
      <c r="M135" s="173">
        <v>0</v>
      </c>
      <c r="N135" s="173">
        <v>0</v>
      </c>
      <c r="O135" s="173">
        <v>0</v>
      </c>
      <c r="P135" s="173">
        <v>0</v>
      </c>
      <c r="Q135" s="173">
        <v>1</v>
      </c>
      <c r="R135" s="173">
        <v>0</v>
      </c>
      <c r="S135" s="173">
        <v>0</v>
      </c>
      <c r="T135" s="173">
        <v>0</v>
      </c>
      <c r="U135" s="173">
        <v>0</v>
      </c>
      <c r="V135" s="173">
        <v>0</v>
      </c>
      <c r="W135" s="173">
        <v>0</v>
      </c>
      <c r="X135" s="173">
        <v>0</v>
      </c>
      <c r="Y135" s="173">
        <v>0</v>
      </c>
      <c r="Z135" s="173">
        <v>0</v>
      </c>
      <c r="AA135" s="173">
        <v>0</v>
      </c>
      <c r="AB135" s="173">
        <v>0</v>
      </c>
      <c r="AC135" s="291">
        <v>1</v>
      </c>
    </row>
    <row r="136" spans="1:29" ht="29.25" customHeight="1">
      <c r="A136" s="489"/>
      <c r="B136" s="492"/>
      <c r="C136" s="490" t="s">
        <v>304</v>
      </c>
      <c r="D136" s="169">
        <v>0</v>
      </c>
      <c r="E136" s="168">
        <v>0</v>
      </c>
      <c r="F136" s="168">
        <v>0</v>
      </c>
      <c r="G136" s="168">
        <v>0</v>
      </c>
      <c r="H136" s="168">
        <v>0</v>
      </c>
      <c r="I136" s="168">
        <v>0</v>
      </c>
      <c r="J136" s="168">
        <v>0</v>
      </c>
      <c r="K136" s="168">
        <v>0</v>
      </c>
      <c r="L136" s="168">
        <v>0</v>
      </c>
      <c r="M136" s="168">
        <v>0</v>
      </c>
      <c r="N136" s="168">
        <v>0</v>
      </c>
      <c r="O136" s="168">
        <v>0</v>
      </c>
      <c r="P136" s="168">
        <v>1</v>
      </c>
      <c r="Q136" s="168">
        <v>5</v>
      </c>
      <c r="R136" s="168">
        <v>0</v>
      </c>
      <c r="S136" s="168">
        <v>0</v>
      </c>
      <c r="T136" s="168">
        <v>0</v>
      </c>
      <c r="U136" s="168">
        <v>1</v>
      </c>
      <c r="V136" s="168">
        <v>0</v>
      </c>
      <c r="W136" s="168">
        <v>1</v>
      </c>
      <c r="X136" s="168">
        <v>0</v>
      </c>
      <c r="Y136" s="168">
        <v>0</v>
      </c>
      <c r="Z136" s="168">
        <v>0</v>
      </c>
      <c r="AA136" s="168">
        <v>1</v>
      </c>
      <c r="AB136" s="168">
        <v>0</v>
      </c>
      <c r="AC136" s="174">
        <v>9</v>
      </c>
    </row>
    <row r="137" spans="1:29" ht="13.5">
      <c r="A137" s="489"/>
      <c r="B137" s="496"/>
      <c r="C137" s="497" t="s">
        <v>36</v>
      </c>
      <c r="D137" s="170">
        <v>0</v>
      </c>
      <c r="E137" s="171">
        <v>0</v>
      </c>
      <c r="F137" s="171">
        <v>0</v>
      </c>
      <c r="G137" s="171">
        <v>0</v>
      </c>
      <c r="H137" s="171">
        <v>0</v>
      </c>
      <c r="I137" s="171">
        <v>0</v>
      </c>
      <c r="J137" s="171">
        <v>0</v>
      </c>
      <c r="K137" s="171">
        <v>0</v>
      </c>
      <c r="L137" s="171">
        <v>0</v>
      </c>
      <c r="M137" s="171">
        <v>0</v>
      </c>
      <c r="N137" s="171">
        <v>0</v>
      </c>
      <c r="O137" s="171">
        <v>0</v>
      </c>
      <c r="P137" s="171">
        <v>1</v>
      </c>
      <c r="Q137" s="171">
        <v>6</v>
      </c>
      <c r="R137" s="171">
        <v>0</v>
      </c>
      <c r="S137" s="171">
        <v>0</v>
      </c>
      <c r="T137" s="171">
        <v>0</v>
      </c>
      <c r="U137" s="171">
        <v>1</v>
      </c>
      <c r="V137" s="171">
        <v>0</v>
      </c>
      <c r="W137" s="171">
        <v>1</v>
      </c>
      <c r="X137" s="171">
        <v>0</v>
      </c>
      <c r="Y137" s="171">
        <v>0</v>
      </c>
      <c r="Z137" s="171">
        <v>0</v>
      </c>
      <c r="AA137" s="171">
        <v>1</v>
      </c>
      <c r="AB137" s="171">
        <v>0</v>
      </c>
      <c r="AC137" s="175">
        <v>10</v>
      </c>
    </row>
    <row r="138" spans="1:29" ht="13.5">
      <c r="A138" s="489"/>
      <c r="B138" s="494" t="s">
        <v>176</v>
      </c>
      <c r="C138" s="495" t="s">
        <v>128</v>
      </c>
      <c r="D138" s="172">
        <v>23</v>
      </c>
      <c r="E138" s="173">
        <v>0</v>
      </c>
      <c r="F138" s="173">
        <v>8</v>
      </c>
      <c r="G138" s="173">
        <v>0</v>
      </c>
      <c r="H138" s="173">
        <v>0</v>
      </c>
      <c r="I138" s="173">
        <v>1</v>
      </c>
      <c r="J138" s="173">
        <v>0</v>
      </c>
      <c r="K138" s="173">
        <v>0</v>
      </c>
      <c r="L138" s="173">
        <v>1</v>
      </c>
      <c r="M138" s="173">
        <v>0</v>
      </c>
      <c r="N138" s="173">
        <v>0</v>
      </c>
      <c r="O138" s="173">
        <v>0</v>
      </c>
      <c r="P138" s="173">
        <v>0</v>
      </c>
      <c r="Q138" s="173">
        <v>1</v>
      </c>
      <c r="R138" s="173">
        <v>0</v>
      </c>
      <c r="S138" s="173">
        <v>0</v>
      </c>
      <c r="T138" s="173">
        <v>0</v>
      </c>
      <c r="U138" s="173">
        <v>0</v>
      </c>
      <c r="V138" s="173">
        <v>0</v>
      </c>
      <c r="W138" s="173">
        <v>0</v>
      </c>
      <c r="X138" s="173">
        <v>0</v>
      </c>
      <c r="Y138" s="173">
        <v>0</v>
      </c>
      <c r="Z138" s="173">
        <v>0</v>
      </c>
      <c r="AA138" s="173">
        <v>0</v>
      </c>
      <c r="AB138" s="173">
        <v>0</v>
      </c>
      <c r="AC138" s="291">
        <v>34</v>
      </c>
    </row>
    <row r="139" spans="1:29" ht="13.5">
      <c r="A139" s="489"/>
      <c r="B139" s="492"/>
      <c r="C139" s="490" t="s">
        <v>129</v>
      </c>
      <c r="D139" s="169">
        <v>41</v>
      </c>
      <c r="E139" s="168">
        <v>0</v>
      </c>
      <c r="F139" s="168">
        <v>10</v>
      </c>
      <c r="G139" s="168">
        <v>0</v>
      </c>
      <c r="H139" s="168">
        <v>0</v>
      </c>
      <c r="I139" s="168">
        <v>46</v>
      </c>
      <c r="J139" s="168">
        <v>1</v>
      </c>
      <c r="K139" s="168">
        <v>51</v>
      </c>
      <c r="L139" s="168">
        <v>0</v>
      </c>
      <c r="M139" s="168">
        <v>3</v>
      </c>
      <c r="N139" s="168">
        <v>3</v>
      </c>
      <c r="O139" s="168">
        <v>1</v>
      </c>
      <c r="P139" s="168">
        <v>27</v>
      </c>
      <c r="Q139" s="168">
        <v>256</v>
      </c>
      <c r="R139" s="168">
        <v>25</v>
      </c>
      <c r="S139" s="168">
        <v>3</v>
      </c>
      <c r="T139" s="168">
        <v>0</v>
      </c>
      <c r="U139" s="168">
        <v>29</v>
      </c>
      <c r="V139" s="168">
        <v>0</v>
      </c>
      <c r="W139" s="168">
        <v>8</v>
      </c>
      <c r="X139" s="168">
        <v>0</v>
      </c>
      <c r="Y139" s="168">
        <v>4</v>
      </c>
      <c r="Z139" s="168">
        <v>13</v>
      </c>
      <c r="AA139" s="168">
        <v>2</v>
      </c>
      <c r="AB139" s="168">
        <v>1</v>
      </c>
      <c r="AC139" s="174">
        <v>524</v>
      </c>
    </row>
    <row r="140" spans="1:29" ht="13.5">
      <c r="A140" s="489"/>
      <c r="B140" s="492"/>
      <c r="C140" s="490" t="s">
        <v>130</v>
      </c>
      <c r="D140" s="169">
        <v>8</v>
      </c>
      <c r="E140" s="168">
        <v>0</v>
      </c>
      <c r="F140" s="168">
        <v>1</v>
      </c>
      <c r="G140" s="168">
        <v>0</v>
      </c>
      <c r="H140" s="168">
        <v>0</v>
      </c>
      <c r="I140" s="168">
        <v>6</v>
      </c>
      <c r="J140" s="168">
        <v>0</v>
      </c>
      <c r="K140" s="168">
        <v>1</v>
      </c>
      <c r="L140" s="168">
        <v>0</v>
      </c>
      <c r="M140" s="168">
        <v>0</v>
      </c>
      <c r="N140" s="168">
        <v>0</v>
      </c>
      <c r="O140" s="168">
        <v>0</v>
      </c>
      <c r="P140" s="168">
        <v>1</v>
      </c>
      <c r="Q140" s="168">
        <v>5</v>
      </c>
      <c r="R140" s="168">
        <v>2</v>
      </c>
      <c r="S140" s="168">
        <v>0</v>
      </c>
      <c r="T140" s="168">
        <v>0</v>
      </c>
      <c r="U140" s="168">
        <v>1</v>
      </c>
      <c r="V140" s="168">
        <v>0</v>
      </c>
      <c r="W140" s="168">
        <v>1</v>
      </c>
      <c r="X140" s="168">
        <v>0</v>
      </c>
      <c r="Y140" s="168">
        <v>0</v>
      </c>
      <c r="Z140" s="168">
        <v>0</v>
      </c>
      <c r="AA140" s="168">
        <v>0</v>
      </c>
      <c r="AB140" s="168">
        <v>0</v>
      </c>
      <c r="AC140" s="174">
        <v>26</v>
      </c>
    </row>
    <row r="141" spans="1:29" ht="13.5">
      <c r="A141" s="489"/>
      <c r="B141" s="492"/>
      <c r="C141" s="490" t="s">
        <v>306</v>
      </c>
      <c r="D141" s="169">
        <v>40</v>
      </c>
      <c r="E141" s="168">
        <v>0</v>
      </c>
      <c r="F141" s="168">
        <v>8</v>
      </c>
      <c r="G141" s="168">
        <v>0</v>
      </c>
      <c r="H141" s="168">
        <v>0</v>
      </c>
      <c r="I141" s="168">
        <v>11</v>
      </c>
      <c r="J141" s="168">
        <v>1</v>
      </c>
      <c r="K141" s="168">
        <v>4</v>
      </c>
      <c r="L141" s="168">
        <v>0</v>
      </c>
      <c r="M141" s="168">
        <v>0</v>
      </c>
      <c r="N141" s="168">
        <v>0</v>
      </c>
      <c r="O141" s="168">
        <v>0</v>
      </c>
      <c r="P141" s="168">
        <v>1</v>
      </c>
      <c r="Q141" s="168">
        <v>10</v>
      </c>
      <c r="R141" s="168">
        <v>54</v>
      </c>
      <c r="S141" s="168">
        <v>0</v>
      </c>
      <c r="T141" s="168">
        <v>0</v>
      </c>
      <c r="U141" s="168">
        <v>0</v>
      </c>
      <c r="V141" s="168">
        <v>0</v>
      </c>
      <c r="W141" s="168">
        <v>12</v>
      </c>
      <c r="X141" s="168">
        <v>0</v>
      </c>
      <c r="Y141" s="168">
        <v>0</v>
      </c>
      <c r="Z141" s="168">
        <v>5</v>
      </c>
      <c r="AA141" s="168">
        <v>3</v>
      </c>
      <c r="AB141" s="168">
        <v>0</v>
      </c>
      <c r="AC141" s="174">
        <v>149</v>
      </c>
    </row>
    <row r="142" spans="1:29" ht="13.5">
      <c r="A142" s="489"/>
      <c r="B142" s="496"/>
      <c r="C142" s="497" t="s">
        <v>36</v>
      </c>
      <c r="D142" s="170">
        <v>112</v>
      </c>
      <c r="E142" s="171">
        <v>0</v>
      </c>
      <c r="F142" s="171">
        <v>27</v>
      </c>
      <c r="G142" s="171">
        <v>0</v>
      </c>
      <c r="H142" s="171">
        <v>0</v>
      </c>
      <c r="I142" s="171">
        <v>64</v>
      </c>
      <c r="J142" s="171">
        <v>2</v>
      </c>
      <c r="K142" s="171">
        <v>56</v>
      </c>
      <c r="L142" s="171">
        <v>1</v>
      </c>
      <c r="M142" s="171">
        <v>3</v>
      </c>
      <c r="N142" s="171">
        <v>3</v>
      </c>
      <c r="O142" s="171">
        <v>1</v>
      </c>
      <c r="P142" s="171">
        <v>29</v>
      </c>
      <c r="Q142" s="171">
        <v>272</v>
      </c>
      <c r="R142" s="171">
        <v>81</v>
      </c>
      <c r="S142" s="171">
        <v>3</v>
      </c>
      <c r="T142" s="171">
        <v>0</v>
      </c>
      <c r="U142" s="171">
        <v>30</v>
      </c>
      <c r="V142" s="171">
        <v>0</v>
      </c>
      <c r="W142" s="171">
        <v>21</v>
      </c>
      <c r="X142" s="171">
        <v>0</v>
      </c>
      <c r="Y142" s="171">
        <v>4</v>
      </c>
      <c r="Z142" s="171">
        <v>18</v>
      </c>
      <c r="AA142" s="171">
        <v>5</v>
      </c>
      <c r="AB142" s="171">
        <v>1</v>
      </c>
      <c r="AC142" s="175">
        <v>733</v>
      </c>
    </row>
    <row r="143" spans="1:29" ht="13.5">
      <c r="A143" s="493"/>
      <c r="B143" s="496" t="s">
        <v>36</v>
      </c>
      <c r="C143" s="497"/>
      <c r="D143" s="170">
        <v>734</v>
      </c>
      <c r="E143" s="171">
        <v>18</v>
      </c>
      <c r="F143" s="171">
        <v>454</v>
      </c>
      <c r="G143" s="171">
        <v>3</v>
      </c>
      <c r="H143" s="171">
        <v>2</v>
      </c>
      <c r="I143" s="171">
        <v>1059</v>
      </c>
      <c r="J143" s="171">
        <v>7</v>
      </c>
      <c r="K143" s="171">
        <v>575</v>
      </c>
      <c r="L143" s="171">
        <v>41</v>
      </c>
      <c r="M143" s="171">
        <v>15</v>
      </c>
      <c r="N143" s="171">
        <v>18</v>
      </c>
      <c r="O143" s="171">
        <v>49</v>
      </c>
      <c r="P143" s="171">
        <v>194</v>
      </c>
      <c r="Q143" s="171">
        <v>973</v>
      </c>
      <c r="R143" s="171">
        <v>272</v>
      </c>
      <c r="S143" s="171">
        <v>15</v>
      </c>
      <c r="T143" s="171">
        <v>3</v>
      </c>
      <c r="U143" s="171">
        <v>109</v>
      </c>
      <c r="V143" s="171">
        <v>10</v>
      </c>
      <c r="W143" s="171">
        <v>59</v>
      </c>
      <c r="X143" s="171">
        <v>602</v>
      </c>
      <c r="Y143" s="171">
        <v>5</v>
      </c>
      <c r="Z143" s="171">
        <v>52</v>
      </c>
      <c r="AA143" s="171">
        <v>9</v>
      </c>
      <c r="AB143" s="171">
        <v>3</v>
      </c>
      <c r="AC143" s="175">
        <v>5281</v>
      </c>
    </row>
    <row r="144" spans="1:29" ht="13.5">
      <c r="A144" s="489" t="s">
        <v>21</v>
      </c>
      <c r="B144" s="492" t="s">
        <v>132</v>
      </c>
      <c r="C144" s="490" t="s">
        <v>135</v>
      </c>
      <c r="D144" s="169">
        <v>0</v>
      </c>
      <c r="E144" s="168">
        <v>0</v>
      </c>
      <c r="F144" s="168">
        <v>0</v>
      </c>
      <c r="G144" s="168">
        <v>0</v>
      </c>
      <c r="H144" s="168">
        <v>0</v>
      </c>
      <c r="I144" s="168">
        <v>0</v>
      </c>
      <c r="J144" s="168">
        <v>0</v>
      </c>
      <c r="K144" s="168">
        <v>1</v>
      </c>
      <c r="L144" s="168">
        <v>0</v>
      </c>
      <c r="M144" s="168">
        <v>0</v>
      </c>
      <c r="N144" s="168">
        <v>0</v>
      </c>
      <c r="O144" s="168">
        <v>0</v>
      </c>
      <c r="P144" s="168">
        <v>0</v>
      </c>
      <c r="Q144" s="168">
        <v>1</v>
      </c>
      <c r="R144" s="168">
        <v>0</v>
      </c>
      <c r="S144" s="168">
        <v>0</v>
      </c>
      <c r="T144" s="168">
        <v>0</v>
      </c>
      <c r="U144" s="168">
        <v>0</v>
      </c>
      <c r="V144" s="168">
        <v>0</v>
      </c>
      <c r="W144" s="168">
        <v>0</v>
      </c>
      <c r="X144" s="168">
        <v>0</v>
      </c>
      <c r="Y144" s="168">
        <v>0</v>
      </c>
      <c r="Z144" s="168">
        <v>0</v>
      </c>
      <c r="AA144" s="168">
        <v>0</v>
      </c>
      <c r="AB144" s="168">
        <v>0</v>
      </c>
      <c r="AC144" s="174">
        <v>2</v>
      </c>
    </row>
    <row r="145" spans="1:29" ht="13.5">
      <c r="A145" s="489"/>
      <c r="B145" s="492"/>
      <c r="C145" s="490" t="s">
        <v>137</v>
      </c>
      <c r="D145" s="169">
        <v>5</v>
      </c>
      <c r="E145" s="168">
        <v>0</v>
      </c>
      <c r="F145" s="168">
        <v>0</v>
      </c>
      <c r="G145" s="168">
        <v>0</v>
      </c>
      <c r="H145" s="168">
        <v>0</v>
      </c>
      <c r="I145" s="168">
        <v>5</v>
      </c>
      <c r="J145" s="168">
        <v>0</v>
      </c>
      <c r="K145" s="168">
        <v>1</v>
      </c>
      <c r="L145" s="168">
        <v>0</v>
      </c>
      <c r="M145" s="168">
        <v>0</v>
      </c>
      <c r="N145" s="168">
        <v>0</v>
      </c>
      <c r="O145" s="168">
        <v>2</v>
      </c>
      <c r="P145" s="168">
        <v>4</v>
      </c>
      <c r="Q145" s="168">
        <v>116</v>
      </c>
      <c r="R145" s="168">
        <v>29</v>
      </c>
      <c r="S145" s="168">
        <v>0</v>
      </c>
      <c r="T145" s="168">
        <v>0</v>
      </c>
      <c r="U145" s="168">
        <v>2</v>
      </c>
      <c r="V145" s="168">
        <v>0</v>
      </c>
      <c r="W145" s="168">
        <v>2</v>
      </c>
      <c r="X145" s="168">
        <v>0</v>
      </c>
      <c r="Y145" s="168">
        <v>0</v>
      </c>
      <c r="Z145" s="168">
        <v>0</v>
      </c>
      <c r="AA145" s="168">
        <v>0</v>
      </c>
      <c r="AB145" s="168">
        <v>0</v>
      </c>
      <c r="AC145" s="174">
        <v>166</v>
      </c>
    </row>
    <row r="146" spans="1:29" ht="13.5">
      <c r="A146" s="489"/>
      <c r="B146" s="490"/>
      <c r="C146" s="490" t="s">
        <v>307</v>
      </c>
      <c r="D146" s="169">
        <v>26</v>
      </c>
      <c r="E146" s="168">
        <v>0</v>
      </c>
      <c r="F146" s="168">
        <v>5</v>
      </c>
      <c r="G146" s="168">
        <v>0</v>
      </c>
      <c r="H146" s="168">
        <v>0</v>
      </c>
      <c r="I146" s="168">
        <v>15</v>
      </c>
      <c r="J146" s="168">
        <v>0</v>
      </c>
      <c r="K146" s="168">
        <v>20</v>
      </c>
      <c r="L146" s="168">
        <v>1</v>
      </c>
      <c r="M146" s="168">
        <v>1</v>
      </c>
      <c r="N146" s="168">
        <v>1</v>
      </c>
      <c r="O146" s="168">
        <v>5</v>
      </c>
      <c r="P146" s="168">
        <v>13</v>
      </c>
      <c r="Q146" s="168">
        <v>452</v>
      </c>
      <c r="R146" s="168">
        <v>70</v>
      </c>
      <c r="S146" s="168">
        <v>0</v>
      </c>
      <c r="T146" s="168">
        <v>0</v>
      </c>
      <c r="U146" s="168">
        <v>4</v>
      </c>
      <c r="V146" s="168">
        <v>0</v>
      </c>
      <c r="W146" s="168">
        <v>15</v>
      </c>
      <c r="X146" s="168">
        <v>0</v>
      </c>
      <c r="Y146" s="168">
        <v>2</v>
      </c>
      <c r="Z146" s="168">
        <v>7</v>
      </c>
      <c r="AA146" s="168">
        <v>8</v>
      </c>
      <c r="AB146" s="168">
        <v>2</v>
      </c>
      <c r="AC146" s="174">
        <v>647</v>
      </c>
    </row>
    <row r="147" spans="1:29" ht="13.5">
      <c r="A147" s="489"/>
      <c r="B147" s="496"/>
      <c r="C147" s="497" t="s">
        <v>36</v>
      </c>
      <c r="D147" s="170">
        <v>31</v>
      </c>
      <c r="E147" s="171">
        <v>0</v>
      </c>
      <c r="F147" s="171">
        <v>5</v>
      </c>
      <c r="G147" s="171">
        <v>0</v>
      </c>
      <c r="H147" s="171">
        <v>0</v>
      </c>
      <c r="I147" s="171">
        <v>20</v>
      </c>
      <c r="J147" s="171">
        <v>0</v>
      </c>
      <c r="K147" s="171">
        <v>22</v>
      </c>
      <c r="L147" s="171">
        <v>1</v>
      </c>
      <c r="M147" s="171">
        <v>1</v>
      </c>
      <c r="N147" s="171">
        <v>1</v>
      </c>
      <c r="O147" s="171">
        <v>7</v>
      </c>
      <c r="P147" s="171">
        <v>17</v>
      </c>
      <c r="Q147" s="171">
        <v>569</v>
      </c>
      <c r="R147" s="171">
        <v>99</v>
      </c>
      <c r="S147" s="171">
        <v>0</v>
      </c>
      <c r="T147" s="171">
        <v>0</v>
      </c>
      <c r="U147" s="171">
        <v>6</v>
      </c>
      <c r="V147" s="171">
        <v>0</v>
      </c>
      <c r="W147" s="171">
        <v>17</v>
      </c>
      <c r="X147" s="171">
        <v>0</v>
      </c>
      <c r="Y147" s="171">
        <v>2</v>
      </c>
      <c r="Z147" s="171">
        <v>7</v>
      </c>
      <c r="AA147" s="171">
        <v>8</v>
      </c>
      <c r="AB147" s="171">
        <v>2</v>
      </c>
      <c r="AC147" s="175">
        <v>815</v>
      </c>
    </row>
    <row r="148" spans="1:29" ht="13.5">
      <c r="A148" s="489"/>
      <c r="B148" s="492" t="s">
        <v>138</v>
      </c>
      <c r="C148" s="490" t="s">
        <v>138</v>
      </c>
      <c r="D148" s="169">
        <v>1</v>
      </c>
      <c r="E148" s="168">
        <v>0</v>
      </c>
      <c r="F148" s="168">
        <v>0</v>
      </c>
      <c r="G148" s="168">
        <v>0</v>
      </c>
      <c r="H148" s="168">
        <v>0</v>
      </c>
      <c r="I148" s="168">
        <v>0</v>
      </c>
      <c r="J148" s="168">
        <v>0</v>
      </c>
      <c r="K148" s="168">
        <v>0</v>
      </c>
      <c r="L148" s="168">
        <v>0</v>
      </c>
      <c r="M148" s="168">
        <v>0</v>
      </c>
      <c r="N148" s="168">
        <v>0</v>
      </c>
      <c r="O148" s="168">
        <v>0</v>
      </c>
      <c r="P148" s="168">
        <v>0</v>
      </c>
      <c r="Q148" s="168">
        <v>2</v>
      </c>
      <c r="R148" s="168">
        <v>0</v>
      </c>
      <c r="S148" s="168">
        <v>0</v>
      </c>
      <c r="T148" s="168">
        <v>0</v>
      </c>
      <c r="U148" s="168">
        <v>0</v>
      </c>
      <c r="V148" s="168">
        <v>0</v>
      </c>
      <c r="W148" s="168">
        <v>0</v>
      </c>
      <c r="X148" s="168">
        <v>0</v>
      </c>
      <c r="Y148" s="168">
        <v>0</v>
      </c>
      <c r="Z148" s="168">
        <v>0</v>
      </c>
      <c r="AA148" s="168">
        <v>0</v>
      </c>
      <c r="AB148" s="168">
        <v>0</v>
      </c>
      <c r="AC148" s="174">
        <v>3</v>
      </c>
    </row>
    <row r="149" spans="1:29" ht="13.5">
      <c r="A149" s="489"/>
      <c r="B149" s="494" t="s">
        <v>139</v>
      </c>
      <c r="C149" s="495" t="s">
        <v>140</v>
      </c>
      <c r="D149" s="172">
        <v>0</v>
      </c>
      <c r="E149" s="173">
        <v>0</v>
      </c>
      <c r="F149" s="173">
        <v>4</v>
      </c>
      <c r="G149" s="173">
        <v>0</v>
      </c>
      <c r="H149" s="173">
        <v>0</v>
      </c>
      <c r="I149" s="173">
        <v>0</v>
      </c>
      <c r="J149" s="173">
        <v>0</v>
      </c>
      <c r="K149" s="173">
        <v>0</v>
      </c>
      <c r="L149" s="173">
        <v>0</v>
      </c>
      <c r="M149" s="173">
        <v>0</v>
      </c>
      <c r="N149" s="173">
        <v>0</v>
      </c>
      <c r="O149" s="173">
        <v>0</v>
      </c>
      <c r="P149" s="173">
        <v>0</v>
      </c>
      <c r="Q149" s="173">
        <v>5</v>
      </c>
      <c r="R149" s="173">
        <v>0</v>
      </c>
      <c r="S149" s="173">
        <v>0</v>
      </c>
      <c r="T149" s="173">
        <v>0</v>
      </c>
      <c r="U149" s="173">
        <v>0</v>
      </c>
      <c r="V149" s="173">
        <v>0</v>
      </c>
      <c r="W149" s="173">
        <v>0</v>
      </c>
      <c r="X149" s="173">
        <v>0</v>
      </c>
      <c r="Y149" s="173">
        <v>0</v>
      </c>
      <c r="Z149" s="173">
        <v>0</v>
      </c>
      <c r="AA149" s="173">
        <v>0</v>
      </c>
      <c r="AB149" s="173">
        <v>0</v>
      </c>
      <c r="AC149" s="291">
        <v>9</v>
      </c>
    </row>
    <row r="150" spans="1:29" ht="13.5">
      <c r="A150" s="489"/>
      <c r="B150" s="492"/>
      <c r="C150" s="490" t="s">
        <v>143</v>
      </c>
      <c r="D150" s="169">
        <v>0</v>
      </c>
      <c r="E150" s="168">
        <v>0</v>
      </c>
      <c r="F150" s="168">
        <v>0</v>
      </c>
      <c r="G150" s="168">
        <v>0</v>
      </c>
      <c r="H150" s="168">
        <v>0</v>
      </c>
      <c r="I150" s="168">
        <v>0</v>
      </c>
      <c r="J150" s="168">
        <v>0</v>
      </c>
      <c r="K150" s="168">
        <v>0</v>
      </c>
      <c r="L150" s="168">
        <v>0</v>
      </c>
      <c r="M150" s="168">
        <v>0</v>
      </c>
      <c r="N150" s="168">
        <v>1</v>
      </c>
      <c r="O150" s="168">
        <v>0</v>
      </c>
      <c r="P150" s="168">
        <v>0</v>
      </c>
      <c r="Q150" s="168">
        <v>1</v>
      </c>
      <c r="R150" s="168">
        <v>0</v>
      </c>
      <c r="S150" s="168">
        <v>0</v>
      </c>
      <c r="T150" s="168">
        <v>0</v>
      </c>
      <c r="U150" s="168">
        <v>0</v>
      </c>
      <c r="V150" s="168">
        <v>0</v>
      </c>
      <c r="W150" s="168">
        <v>0</v>
      </c>
      <c r="X150" s="168">
        <v>0</v>
      </c>
      <c r="Y150" s="168">
        <v>0</v>
      </c>
      <c r="Z150" s="168">
        <v>0</v>
      </c>
      <c r="AA150" s="168">
        <v>0</v>
      </c>
      <c r="AB150" s="168">
        <v>0</v>
      </c>
      <c r="AC150" s="174">
        <v>2</v>
      </c>
    </row>
    <row r="151" spans="1:29" ht="13.5">
      <c r="A151" s="489"/>
      <c r="B151" s="492"/>
      <c r="C151" s="490" t="s">
        <v>308</v>
      </c>
      <c r="D151" s="169">
        <v>0</v>
      </c>
      <c r="E151" s="168">
        <v>0</v>
      </c>
      <c r="F151" s="168">
        <v>1</v>
      </c>
      <c r="G151" s="168">
        <v>0</v>
      </c>
      <c r="H151" s="168">
        <v>0</v>
      </c>
      <c r="I151" s="168">
        <v>2</v>
      </c>
      <c r="J151" s="168">
        <v>0</v>
      </c>
      <c r="K151" s="168">
        <v>2</v>
      </c>
      <c r="L151" s="168">
        <v>0</v>
      </c>
      <c r="M151" s="168">
        <v>0</v>
      </c>
      <c r="N151" s="168">
        <v>1</v>
      </c>
      <c r="O151" s="168">
        <v>0</v>
      </c>
      <c r="P151" s="168">
        <v>1</v>
      </c>
      <c r="Q151" s="168">
        <v>9</v>
      </c>
      <c r="R151" s="168">
        <v>2</v>
      </c>
      <c r="S151" s="168">
        <v>0</v>
      </c>
      <c r="T151" s="168">
        <v>0</v>
      </c>
      <c r="U151" s="168">
        <v>0</v>
      </c>
      <c r="V151" s="168">
        <v>1</v>
      </c>
      <c r="W151" s="168">
        <v>0</v>
      </c>
      <c r="X151" s="168">
        <v>0</v>
      </c>
      <c r="Y151" s="168">
        <v>0</v>
      </c>
      <c r="Z151" s="168">
        <v>0</v>
      </c>
      <c r="AA151" s="168">
        <v>0</v>
      </c>
      <c r="AB151" s="168">
        <v>0</v>
      </c>
      <c r="AC151" s="174">
        <v>19</v>
      </c>
    </row>
    <row r="152" spans="1:29" ht="13.5">
      <c r="A152" s="489"/>
      <c r="B152" s="496"/>
      <c r="C152" s="497" t="s">
        <v>36</v>
      </c>
      <c r="D152" s="170">
        <v>0</v>
      </c>
      <c r="E152" s="171">
        <v>0</v>
      </c>
      <c r="F152" s="171">
        <v>5</v>
      </c>
      <c r="G152" s="171">
        <v>0</v>
      </c>
      <c r="H152" s="171">
        <v>0</v>
      </c>
      <c r="I152" s="171">
        <v>2</v>
      </c>
      <c r="J152" s="171">
        <v>0</v>
      </c>
      <c r="K152" s="171">
        <v>2</v>
      </c>
      <c r="L152" s="171">
        <v>0</v>
      </c>
      <c r="M152" s="171">
        <v>0</v>
      </c>
      <c r="N152" s="171">
        <v>2</v>
      </c>
      <c r="O152" s="171">
        <v>0</v>
      </c>
      <c r="P152" s="171">
        <v>1</v>
      </c>
      <c r="Q152" s="171">
        <v>15</v>
      </c>
      <c r="R152" s="171">
        <v>2</v>
      </c>
      <c r="S152" s="171">
        <v>0</v>
      </c>
      <c r="T152" s="171">
        <v>0</v>
      </c>
      <c r="U152" s="171">
        <v>0</v>
      </c>
      <c r="V152" s="171">
        <v>1</v>
      </c>
      <c r="W152" s="171">
        <v>0</v>
      </c>
      <c r="X152" s="171">
        <v>0</v>
      </c>
      <c r="Y152" s="171">
        <v>0</v>
      </c>
      <c r="Z152" s="171">
        <v>0</v>
      </c>
      <c r="AA152" s="171">
        <v>0</v>
      </c>
      <c r="AB152" s="171">
        <v>0</v>
      </c>
      <c r="AC152" s="175">
        <v>30</v>
      </c>
    </row>
    <row r="153" spans="1:29" ht="13.5">
      <c r="A153" s="493"/>
      <c r="B153" s="497" t="s">
        <v>36</v>
      </c>
      <c r="C153" s="497"/>
      <c r="D153" s="170">
        <v>32</v>
      </c>
      <c r="E153" s="171">
        <v>0</v>
      </c>
      <c r="F153" s="171">
        <v>10</v>
      </c>
      <c r="G153" s="171">
        <v>0</v>
      </c>
      <c r="H153" s="171">
        <v>0</v>
      </c>
      <c r="I153" s="171">
        <v>22</v>
      </c>
      <c r="J153" s="171">
        <v>0</v>
      </c>
      <c r="K153" s="171">
        <v>24</v>
      </c>
      <c r="L153" s="171">
        <v>1</v>
      </c>
      <c r="M153" s="171">
        <v>1</v>
      </c>
      <c r="N153" s="171">
        <v>3</v>
      </c>
      <c r="O153" s="171">
        <v>7</v>
      </c>
      <c r="P153" s="171">
        <v>18</v>
      </c>
      <c r="Q153" s="171">
        <v>586</v>
      </c>
      <c r="R153" s="171">
        <v>101</v>
      </c>
      <c r="S153" s="171">
        <v>0</v>
      </c>
      <c r="T153" s="171">
        <v>0</v>
      </c>
      <c r="U153" s="171">
        <v>6</v>
      </c>
      <c r="V153" s="171">
        <v>1</v>
      </c>
      <c r="W153" s="171">
        <v>17</v>
      </c>
      <c r="X153" s="171">
        <v>0</v>
      </c>
      <c r="Y153" s="171">
        <v>2</v>
      </c>
      <c r="Z153" s="171">
        <v>7</v>
      </c>
      <c r="AA153" s="171">
        <v>8</v>
      </c>
      <c r="AB153" s="171">
        <v>2</v>
      </c>
      <c r="AC153" s="175">
        <v>848</v>
      </c>
    </row>
    <row r="154" spans="1:29" ht="15" customHeight="1">
      <c r="A154" s="502" t="s">
        <v>36</v>
      </c>
      <c r="B154" s="491"/>
      <c r="C154" s="491"/>
      <c r="D154" s="170">
        <v>4736</v>
      </c>
      <c r="E154" s="171">
        <v>161</v>
      </c>
      <c r="F154" s="171">
        <v>2157</v>
      </c>
      <c r="G154" s="171">
        <v>61</v>
      </c>
      <c r="H154" s="171">
        <v>15</v>
      </c>
      <c r="I154" s="171">
        <v>4119</v>
      </c>
      <c r="J154" s="171">
        <v>28</v>
      </c>
      <c r="K154" s="171">
        <v>2258</v>
      </c>
      <c r="L154" s="171">
        <v>364</v>
      </c>
      <c r="M154" s="171">
        <v>290</v>
      </c>
      <c r="N154" s="171">
        <v>207</v>
      </c>
      <c r="O154" s="171">
        <v>202</v>
      </c>
      <c r="P154" s="171">
        <v>834</v>
      </c>
      <c r="Q154" s="171">
        <v>10206</v>
      </c>
      <c r="R154" s="171">
        <v>1269</v>
      </c>
      <c r="S154" s="171">
        <v>92</v>
      </c>
      <c r="T154" s="171">
        <v>30</v>
      </c>
      <c r="U154" s="171">
        <v>1268</v>
      </c>
      <c r="V154" s="171">
        <v>90</v>
      </c>
      <c r="W154" s="171">
        <v>356</v>
      </c>
      <c r="X154" s="171">
        <v>602</v>
      </c>
      <c r="Y154" s="171">
        <v>156</v>
      </c>
      <c r="Z154" s="171">
        <v>290</v>
      </c>
      <c r="AA154" s="171">
        <v>109</v>
      </c>
      <c r="AB154" s="171">
        <v>49</v>
      </c>
      <c r="AC154" s="175">
        <v>29949</v>
      </c>
    </row>
    <row r="156" spans="1:29" ht="15" customHeight="1">
      <c r="A156" s="42" t="s">
        <v>461</v>
      </c>
    </row>
    <row r="157" spans="1:29" ht="13.5" customHeight="1">
      <c r="A157" s="188"/>
    </row>
    <row r="158" spans="1:29" ht="15" customHeight="1">
      <c r="A158" s="315" t="s">
        <v>361</v>
      </c>
    </row>
    <row r="159" spans="1:29" ht="15" customHeight="1">
      <c r="A159" s="315" t="str">
        <f>+"New South Wales Criminal Courts Statistics " &amp;'Table Of Contents'!D$2</f>
        <v>New South Wales Criminal Courts Statistics June 2022</v>
      </c>
    </row>
    <row r="160" spans="1:29" ht="15" customHeight="1">
      <c r="A160" s="318" t="s">
        <v>0</v>
      </c>
    </row>
    <row r="161" spans="1:3" ht="15" customHeight="1">
      <c r="A161" s="318" t="s">
        <v>379</v>
      </c>
    </row>
    <row r="162" spans="1:3" ht="15" customHeight="1">
      <c r="A162" s="318" t="s">
        <v>27</v>
      </c>
    </row>
    <row r="163" spans="1:3" ht="15" customHeight="1">
      <c r="A163" s="318" t="s">
        <v>380</v>
      </c>
    </row>
    <row r="165" spans="1:3" ht="66" customHeight="1">
      <c r="A165" s="566" t="s">
        <v>759</v>
      </c>
      <c r="B165" s="566"/>
      <c r="C165" s="566"/>
    </row>
  </sheetData>
  <mergeCells count="3">
    <mergeCell ref="A165:C165"/>
    <mergeCell ref="D9:AC9"/>
    <mergeCell ref="D8:AC8"/>
  </mergeCells>
  <conditionalFormatting sqref="A21:B21 A22:C22 A23 A32:C34 A31 A35 A40 A44 A55:C57 A54 A58 A118:A119 A11:C20 A24:C30 A45:C53 A41:C43 A80:C117 A77:A79 A36:C37 A39:C39 A38:B38 A59:C76 A120:C152">
    <cfRule type="cellIs" dxfId="36" priority="17" operator="equal">
      <formula>"Total"</formula>
    </cfRule>
  </conditionalFormatting>
  <conditionalFormatting sqref="A153:C154">
    <cfRule type="cellIs" dxfId="35" priority="16" operator="equal">
      <formula>"Total"</formula>
    </cfRule>
  </conditionalFormatting>
  <conditionalFormatting sqref="C21">
    <cfRule type="cellIs" dxfId="34" priority="15" operator="equal">
      <formula>"Total"</formula>
    </cfRule>
  </conditionalFormatting>
  <conditionalFormatting sqref="B23:C23">
    <cfRule type="cellIs" dxfId="33" priority="14" operator="equal">
      <formula>"Total"</formula>
    </cfRule>
  </conditionalFormatting>
  <conditionalFormatting sqref="B31:C31">
    <cfRule type="cellIs" dxfId="32" priority="12" operator="equal">
      <formula>"Total"</formula>
    </cfRule>
  </conditionalFormatting>
  <conditionalFormatting sqref="B35:C35">
    <cfRule type="cellIs" dxfId="31" priority="11" operator="equal">
      <formula>"Total"</formula>
    </cfRule>
  </conditionalFormatting>
  <conditionalFormatting sqref="B40:C40">
    <cfRule type="cellIs" dxfId="30" priority="9" operator="equal">
      <formula>"Total"</formula>
    </cfRule>
  </conditionalFormatting>
  <conditionalFormatting sqref="B44:C44">
    <cfRule type="cellIs" dxfId="29" priority="8" operator="equal">
      <formula>"Total"</formula>
    </cfRule>
  </conditionalFormatting>
  <conditionalFormatting sqref="B54:C54">
    <cfRule type="cellIs" dxfId="28" priority="7" operator="equal">
      <formula>"Total"</formula>
    </cfRule>
  </conditionalFormatting>
  <conditionalFormatting sqref="B58:C58">
    <cfRule type="cellIs" dxfId="27" priority="6" operator="equal">
      <formula>"Total"</formula>
    </cfRule>
  </conditionalFormatting>
  <conditionalFormatting sqref="B118:C119">
    <cfRule type="cellIs" dxfId="26" priority="5" operator="equal">
      <formula>"Total"</formula>
    </cfRule>
  </conditionalFormatting>
  <conditionalFormatting sqref="B77:C79">
    <cfRule type="cellIs" dxfId="25" priority="2" operator="equal">
      <formula>"Total"</formula>
    </cfRule>
  </conditionalFormatting>
  <conditionalFormatting sqref="C38">
    <cfRule type="cellIs" dxfId="24" priority="1" operator="equal">
      <formula>"Total"</formula>
    </cfRule>
  </conditionalFormatting>
  <hyperlinks>
    <hyperlink ref="A1" location="'Table Of Contents'!C6" display="return to table of contents" xr:uid="{00000000-0004-0000-1100-000000000000}"/>
    <hyperlink ref="A165" location="'Explanatory Notes'!A2" display="COVID impact: changes to court operations to protect the safety of court users have led to a general decline in the number of criminal court finalisations in the latest 12 month period. See Explanatory Notes for details." xr:uid="{9AE17592-F5A5-4E9F-9B22-158D38C7148B}"/>
  </hyperlinks>
  <pageMargins left="0.39370078740157483" right="0.39370078740157483" top="0.59055118110236227" bottom="0.59055118110236227" header="0.39370078740157483" footer="0.39370078740157483"/>
  <pageSetup paperSize="9" scale="50" orientation="landscape" horizontalDpi="300" verticalDpi="300" r:id="rId1"/>
  <headerFooter>
    <oddHeader>&amp;C&amp;F     &amp;A</oddHeader>
    <oddFoote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F57"/>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165" customWidth="1"/>
    <col min="3" max="32" width="6.5703125" style="165" customWidth="1"/>
    <col min="33" max="16384" width="11.42578125" style="165"/>
  </cols>
  <sheetData>
    <row r="1" spans="1:32" ht="13.5">
      <c r="A1" s="187" t="s">
        <v>221</v>
      </c>
      <c r="B1" s="186"/>
    </row>
    <row r="2" spans="1:32" ht="15" customHeight="1">
      <c r="A2" s="238" t="s">
        <v>263</v>
      </c>
      <c r="B2" s="186"/>
    </row>
    <row r="3" spans="1:32" ht="14.1" customHeight="1">
      <c r="A3" s="238" t="str">
        <f>"NSW Higher, Local and Children's Criminal Courts " &amp;'Table Of Contents'!H4</f>
        <v>NSW Higher, Local and Children's Criminal Courts July 2017 - June 2022</v>
      </c>
      <c r="B3" s="183"/>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15" customHeight="1">
      <c r="A4" s="107" t="s">
        <v>503</v>
      </c>
      <c r="B4" s="10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15" customHeight="1">
      <c r="A5" s="107"/>
      <c r="B5" s="107"/>
      <c r="C5" s="7"/>
      <c r="D5" s="7"/>
      <c r="E5" s="7"/>
      <c r="F5" s="7"/>
      <c r="G5" s="7"/>
      <c r="H5" s="7"/>
      <c r="I5" s="7"/>
      <c r="J5" s="7"/>
      <c r="K5" s="7"/>
      <c r="L5" s="7"/>
      <c r="M5" s="7"/>
      <c r="N5" s="7"/>
      <c r="O5" s="7"/>
      <c r="P5" s="7"/>
      <c r="Q5" s="7"/>
      <c r="R5" s="7"/>
      <c r="S5" s="7"/>
      <c r="T5" s="7"/>
      <c r="U5" s="7"/>
      <c r="V5" s="7"/>
      <c r="W5" s="7"/>
      <c r="X5" s="7"/>
      <c r="Y5" s="7"/>
      <c r="Z5" s="7"/>
      <c r="AA5" s="7"/>
      <c r="AB5" s="7"/>
      <c r="AC5" s="7"/>
      <c r="AD5" s="7"/>
      <c r="AE5" s="7"/>
      <c r="AF5" s="7"/>
    </row>
    <row r="6" spans="1:32" ht="15" customHeight="1">
      <c r="A6" s="234"/>
      <c r="B6" s="49"/>
      <c r="C6" s="567" t="s">
        <v>146</v>
      </c>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9"/>
    </row>
    <row r="7" spans="1:32" ht="15" customHeight="1">
      <c r="A7" s="50"/>
      <c r="B7" s="51"/>
      <c r="C7" s="570" t="str">
        <f>'Table Of Contents'!$C$4</f>
        <v>July 2017 to June 2018</v>
      </c>
      <c r="D7" s="571"/>
      <c r="E7" s="571"/>
      <c r="F7" s="571"/>
      <c r="G7" s="571"/>
      <c r="H7" s="572"/>
      <c r="I7" s="570" t="str">
        <f>'Table Of Contents'!$D$4</f>
        <v>July 2018 to June 2019</v>
      </c>
      <c r="J7" s="571"/>
      <c r="K7" s="571"/>
      <c r="L7" s="571"/>
      <c r="M7" s="571"/>
      <c r="N7" s="572"/>
      <c r="O7" s="570" t="str">
        <f>'Table Of Contents'!$E$4</f>
        <v>July 2019 to June 2020</v>
      </c>
      <c r="P7" s="571"/>
      <c r="Q7" s="571"/>
      <c r="R7" s="571"/>
      <c r="S7" s="571"/>
      <c r="T7" s="572"/>
      <c r="U7" s="570" t="str">
        <f>'Table Of Contents'!$F$4</f>
        <v>July 2020 to June 2021</v>
      </c>
      <c r="V7" s="571"/>
      <c r="W7" s="571"/>
      <c r="X7" s="571"/>
      <c r="Y7" s="571"/>
      <c r="Z7" s="572"/>
      <c r="AA7" s="570" t="str">
        <f>'Table Of Contents'!$G$4</f>
        <v>July 2021 to June 2022</v>
      </c>
      <c r="AB7" s="571"/>
      <c r="AC7" s="571"/>
      <c r="AD7" s="571"/>
      <c r="AE7" s="571"/>
      <c r="AF7" s="572"/>
    </row>
    <row r="8" spans="1:32" ht="121.5" customHeight="1">
      <c r="A8" s="223" t="s">
        <v>239</v>
      </c>
      <c r="B8" s="235"/>
      <c r="C8" s="55" t="s">
        <v>615</v>
      </c>
      <c r="D8" s="55" t="s">
        <v>616</v>
      </c>
      <c r="E8" s="55" t="s">
        <v>617</v>
      </c>
      <c r="F8" s="55" t="s">
        <v>23</v>
      </c>
      <c r="G8" s="55" t="s">
        <v>409</v>
      </c>
      <c r="H8" s="392" t="s">
        <v>36</v>
      </c>
      <c r="I8" s="55" t="s">
        <v>615</v>
      </c>
      <c r="J8" s="55" t="s">
        <v>616</v>
      </c>
      <c r="K8" s="55" t="s">
        <v>617</v>
      </c>
      <c r="L8" s="55" t="s">
        <v>23</v>
      </c>
      <c r="M8" s="55" t="s">
        <v>409</v>
      </c>
      <c r="N8" s="392" t="s">
        <v>36</v>
      </c>
      <c r="O8" s="55" t="s">
        <v>615</v>
      </c>
      <c r="P8" s="55" t="s">
        <v>616</v>
      </c>
      <c r="Q8" s="55" t="s">
        <v>617</v>
      </c>
      <c r="R8" s="55" t="s">
        <v>23</v>
      </c>
      <c r="S8" s="55" t="s">
        <v>409</v>
      </c>
      <c r="T8" s="57" t="s">
        <v>36</v>
      </c>
      <c r="U8" s="55" t="s">
        <v>615</v>
      </c>
      <c r="V8" s="55" t="s">
        <v>616</v>
      </c>
      <c r="W8" s="55" t="s">
        <v>617</v>
      </c>
      <c r="X8" s="55" t="s">
        <v>23</v>
      </c>
      <c r="Y8" s="55" t="s">
        <v>409</v>
      </c>
      <c r="Z8" s="57" t="s">
        <v>36</v>
      </c>
      <c r="AA8" s="55" t="s">
        <v>615</v>
      </c>
      <c r="AB8" s="55" t="s">
        <v>616</v>
      </c>
      <c r="AC8" s="55" t="s">
        <v>617</v>
      </c>
      <c r="AD8" s="55" t="s">
        <v>23</v>
      </c>
      <c r="AE8" s="55" t="s">
        <v>409</v>
      </c>
      <c r="AF8" s="57" t="s">
        <v>36</v>
      </c>
    </row>
    <row r="9" spans="1:32" ht="15" customHeight="1">
      <c r="A9" s="223" t="s">
        <v>494</v>
      </c>
      <c r="B9" s="160"/>
      <c r="C9" s="54"/>
      <c r="D9" s="55"/>
      <c r="E9" s="55"/>
      <c r="F9" s="55"/>
      <c r="G9" s="55"/>
      <c r="H9" s="55"/>
      <c r="I9" s="55"/>
      <c r="J9" s="55"/>
      <c r="K9" s="55"/>
      <c r="L9" s="55"/>
      <c r="M9" s="55"/>
      <c r="N9" s="55"/>
      <c r="O9" s="55"/>
      <c r="P9" s="55"/>
      <c r="Q9" s="55"/>
      <c r="R9" s="55"/>
      <c r="S9" s="55"/>
      <c r="T9" s="394"/>
      <c r="U9" s="55"/>
      <c r="V9" s="55"/>
      <c r="W9" s="55"/>
      <c r="X9" s="55"/>
      <c r="Y9" s="55"/>
      <c r="Z9" s="394"/>
      <c r="AA9" s="55"/>
      <c r="AB9" s="55"/>
      <c r="AC9" s="55"/>
      <c r="AD9" s="55"/>
      <c r="AE9" s="55"/>
      <c r="AF9" s="394"/>
    </row>
    <row r="10" spans="1:32" ht="13.5">
      <c r="A10" s="290" t="s">
        <v>6</v>
      </c>
      <c r="B10" s="58" t="s">
        <v>32</v>
      </c>
      <c r="C10" s="169">
        <v>2</v>
      </c>
      <c r="D10" s="168">
        <v>0</v>
      </c>
      <c r="E10" s="168">
        <v>0</v>
      </c>
      <c r="F10" s="168">
        <v>0</v>
      </c>
      <c r="G10" s="168">
        <v>0</v>
      </c>
      <c r="H10" s="291">
        <v>2</v>
      </c>
      <c r="I10" s="168">
        <v>1</v>
      </c>
      <c r="J10" s="168">
        <v>0</v>
      </c>
      <c r="K10" s="168">
        <v>0</v>
      </c>
      <c r="L10" s="168">
        <v>0</v>
      </c>
      <c r="M10" s="168">
        <v>0</v>
      </c>
      <c r="N10" s="291">
        <v>1</v>
      </c>
      <c r="O10" s="168">
        <v>1</v>
      </c>
      <c r="P10" s="168">
        <v>0</v>
      </c>
      <c r="Q10" s="168">
        <v>0</v>
      </c>
      <c r="R10" s="168">
        <v>0</v>
      </c>
      <c r="S10" s="168">
        <v>0</v>
      </c>
      <c r="T10" s="174">
        <v>1</v>
      </c>
      <c r="U10" s="168">
        <v>1</v>
      </c>
      <c r="V10" s="168">
        <v>0</v>
      </c>
      <c r="W10" s="168">
        <v>0</v>
      </c>
      <c r="X10" s="168">
        <v>0</v>
      </c>
      <c r="Y10" s="168">
        <v>0</v>
      </c>
      <c r="Z10" s="174">
        <v>1</v>
      </c>
      <c r="AA10" s="168">
        <v>0</v>
      </c>
      <c r="AB10" s="168">
        <v>0</v>
      </c>
      <c r="AC10" s="168">
        <v>0</v>
      </c>
      <c r="AD10" s="168">
        <v>0</v>
      </c>
      <c r="AE10" s="168">
        <v>0</v>
      </c>
      <c r="AF10" s="174">
        <v>0</v>
      </c>
    </row>
    <row r="11" spans="1:32" ht="13.5">
      <c r="A11" s="290"/>
      <c r="B11" s="58" t="s">
        <v>33</v>
      </c>
      <c r="C11" s="169">
        <v>0</v>
      </c>
      <c r="D11" s="168">
        <v>0</v>
      </c>
      <c r="E11" s="168">
        <v>0</v>
      </c>
      <c r="F11" s="168">
        <v>0</v>
      </c>
      <c r="G11" s="168">
        <v>0</v>
      </c>
      <c r="H11" s="174">
        <v>0</v>
      </c>
      <c r="I11" s="168">
        <v>0</v>
      </c>
      <c r="J11" s="168">
        <v>0</v>
      </c>
      <c r="K11" s="168">
        <v>0</v>
      </c>
      <c r="L11" s="168">
        <v>0</v>
      </c>
      <c r="M11" s="168">
        <v>0</v>
      </c>
      <c r="N11" s="174">
        <v>0</v>
      </c>
      <c r="O11" s="168">
        <v>2</v>
      </c>
      <c r="P11" s="168">
        <v>0</v>
      </c>
      <c r="Q11" s="168">
        <v>0</v>
      </c>
      <c r="R11" s="168">
        <v>0</v>
      </c>
      <c r="S11" s="168">
        <v>0</v>
      </c>
      <c r="T11" s="174">
        <v>2</v>
      </c>
      <c r="U11" s="168">
        <v>0</v>
      </c>
      <c r="V11" s="168">
        <v>0</v>
      </c>
      <c r="W11" s="168">
        <v>0</v>
      </c>
      <c r="X11" s="168">
        <v>0</v>
      </c>
      <c r="Y11" s="168">
        <v>0</v>
      </c>
      <c r="Z11" s="174">
        <v>0</v>
      </c>
      <c r="AA11" s="168">
        <v>0</v>
      </c>
      <c r="AB11" s="168">
        <v>0</v>
      </c>
      <c r="AC11" s="168">
        <v>0</v>
      </c>
      <c r="AD11" s="168">
        <v>0</v>
      </c>
      <c r="AE11" s="168">
        <v>0</v>
      </c>
      <c r="AF11" s="174">
        <v>0</v>
      </c>
    </row>
    <row r="12" spans="1:32" ht="13.5">
      <c r="A12" s="290"/>
      <c r="B12" s="58" t="s">
        <v>179</v>
      </c>
      <c r="C12" s="169">
        <v>4</v>
      </c>
      <c r="D12" s="168">
        <v>0</v>
      </c>
      <c r="E12" s="168">
        <v>0</v>
      </c>
      <c r="F12" s="168">
        <v>0</v>
      </c>
      <c r="G12" s="168">
        <v>0</v>
      </c>
      <c r="H12" s="174">
        <v>4</v>
      </c>
      <c r="I12" s="168">
        <v>2</v>
      </c>
      <c r="J12" s="168">
        <v>0</v>
      </c>
      <c r="K12" s="168">
        <v>0</v>
      </c>
      <c r="L12" s="168">
        <v>0</v>
      </c>
      <c r="M12" s="168">
        <v>0</v>
      </c>
      <c r="N12" s="174">
        <v>2</v>
      </c>
      <c r="O12" s="168">
        <v>2</v>
      </c>
      <c r="P12" s="168">
        <v>0</v>
      </c>
      <c r="Q12" s="168">
        <v>0</v>
      </c>
      <c r="R12" s="168">
        <v>0</v>
      </c>
      <c r="S12" s="168">
        <v>0</v>
      </c>
      <c r="T12" s="174">
        <v>2</v>
      </c>
      <c r="U12" s="168">
        <v>3</v>
      </c>
      <c r="V12" s="168">
        <v>0</v>
      </c>
      <c r="W12" s="168">
        <v>0</v>
      </c>
      <c r="X12" s="168">
        <v>0</v>
      </c>
      <c r="Y12" s="168">
        <v>0</v>
      </c>
      <c r="Z12" s="174">
        <v>3</v>
      </c>
      <c r="AA12" s="168">
        <v>2</v>
      </c>
      <c r="AB12" s="168">
        <v>0</v>
      </c>
      <c r="AC12" s="168">
        <v>0</v>
      </c>
      <c r="AD12" s="168">
        <v>0</v>
      </c>
      <c r="AE12" s="168">
        <v>0</v>
      </c>
      <c r="AF12" s="174">
        <v>2</v>
      </c>
    </row>
    <row r="13" spans="1:32" ht="13.5">
      <c r="A13" s="104"/>
      <c r="B13" s="441" t="s">
        <v>36</v>
      </c>
      <c r="C13" s="169">
        <v>6</v>
      </c>
      <c r="D13" s="168">
        <v>0</v>
      </c>
      <c r="E13" s="168">
        <v>0</v>
      </c>
      <c r="F13" s="168">
        <v>0</v>
      </c>
      <c r="G13" s="168">
        <v>0</v>
      </c>
      <c r="H13" s="174">
        <v>6</v>
      </c>
      <c r="I13" s="168">
        <v>3</v>
      </c>
      <c r="J13" s="168">
        <v>0</v>
      </c>
      <c r="K13" s="168">
        <v>0</v>
      </c>
      <c r="L13" s="168">
        <v>0</v>
      </c>
      <c r="M13" s="168">
        <v>0</v>
      </c>
      <c r="N13" s="174">
        <v>3</v>
      </c>
      <c r="O13" s="168">
        <v>5</v>
      </c>
      <c r="P13" s="168">
        <v>0</v>
      </c>
      <c r="Q13" s="168">
        <v>0</v>
      </c>
      <c r="R13" s="168">
        <v>0</v>
      </c>
      <c r="S13" s="168">
        <v>0</v>
      </c>
      <c r="T13" s="174">
        <v>5</v>
      </c>
      <c r="U13" s="168">
        <v>4</v>
      </c>
      <c r="V13" s="168">
        <v>0</v>
      </c>
      <c r="W13" s="168">
        <v>0</v>
      </c>
      <c r="X13" s="168">
        <v>0</v>
      </c>
      <c r="Y13" s="168">
        <v>0</v>
      </c>
      <c r="Z13" s="174">
        <v>4</v>
      </c>
      <c r="AA13" s="168">
        <v>2</v>
      </c>
      <c r="AB13" s="168">
        <v>0</v>
      </c>
      <c r="AC13" s="168">
        <v>0</v>
      </c>
      <c r="AD13" s="168">
        <v>0</v>
      </c>
      <c r="AE13" s="168">
        <v>0</v>
      </c>
      <c r="AF13" s="174">
        <v>2</v>
      </c>
    </row>
    <row r="14" spans="1:32" ht="13.5">
      <c r="A14" s="448" t="s">
        <v>7</v>
      </c>
      <c r="B14" s="429" t="s">
        <v>37</v>
      </c>
      <c r="C14" s="172">
        <v>464</v>
      </c>
      <c r="D14" s="173">
        <v>550</v>
      </c>
      <c r="E14" s="173">
        <v>555</v>
      </c>
      <c r="F14" s="173">
        <v>137</v>
      </c>
      <c r="G14" s="173">
        <v>59</v>
      </c>
      <c r="H14" s="291">
        <v>1765</v>
      </c>
      <c r="I14" s="173">
        <v>481</v>
      </c>
      <c r="J14" s="173">
        <v>775</v>
      </c>
      <c r="K14" s="173">
        <v>440</v>
      </c>
      <c r="L14" s="173">
        <v>88</v>
      </c>
      <c r="M14" s="173">
        <v>49</v>
      </c>
      <c r="N14" s="291">
        <v>1833</v>
      </c>
      <c r="O14" s="173">
        <v>443</v>
      </c>
      <c r="P14" s="173">
        <v>681</v>
      </c>
      <c r="Q14" s="173">
        <v>396</v>
      </c>
      <c r="R14" s="173">
        <v>121</v>
      </c>
      <c r="S14" s="173">
        <v>42</v>
      </c>
      <c r="T14" s="291">
        <v>1683</v>
      </c>
      <c r="U14" s="173">
        <v>530</v>
      </c>
      <c r="V14" s="173">
        <v>889</v>
      </c>
      <c r="W14" s="173">
        <v>562</v>
      </c>
      <c r="X14" s="173">
        <v>229</v>
      </c>
      <c r="Y14" s="173">
        <v>45</v>
      </c>
      <c r="Z14" s="291">
        <v>2255</v>
      </c>
      <c r="AA14" s="173">
        <v>479</v>
      </c>
      <c r="AB14" s="173">
        <v>714</v>
      </c>
      <c r="AC14" s="173">
        <v>493</v>
      </c>
      <c r="AD14" s="173">
        <v>231</v>
      </c>
      <c r="AE14" s="173">
        <v>50</v>
      </c>
      <c r="AF14" s="291">
        <v>1967</v>
      </c>
    </row>
    <row r="15" spans="1:32" ht="13.5">
      <c r="A15" s="104"/>
      <c r="B15" s="441" t="s">
        <v>405</v>
      </c>
      <c r="C15" s="169">
        <v>253</v>
      </c>
      <c r="D15" s="168">
        <v>371</v>
      </c>
      <c r="E15" s="168">
        <v>329</v>
      </c>
      <c r="F15" s="168">
        <v>46</v>
      </c>
      <c r="G15" s="168">
        <v>14</v>
      </c>
      <c r="H15" s="174">
        <v>1013</v>
      </c>
      <c r="I15" s="168">
        <v>229</v>
      </c>
      <c r="J15" s="168">
        <v>493</v>
      </c>
      <c r="K15" s="168">
        <v>263</v>
      </c>
      <c r="L15" s="168">
        <v>54</v>
      </c>
      <c r="M15" s="168">
        <v>23</v>
      </c>
      <c r="N15" s="174">
        <v>1062</v>
      </c>
      <c r="O15" s="168">
        <v>245</v>
      </c>
      <c r="P15" s="168">
        <v>543</v>
      </c>
      <c r="Q15" s="168">
        <v>237</v>
      </c>
      <c r="R15" s="168">
        <v>67</v>
      </c>
      <c r="S15" s="168">
        <v>28</v>
      </c>
      <c r="T15" s="174">
        <v>1120</v>
      </c>
      <c r="U15" s="168">
        <v>330</v>
      </c>
      <c r="V15" s="168">
        <v>700</v>
      </c>
      <c r="W15" s="168">
        <v>356</v>
      </c>
      <c r="X15" s="168">
        <v>109</v>
      </c>
      <c r="Y15" s="168">
        <v>39</v>
      </c>
      <c r="Z15" s="174">
        <v>1534</v>
      </c>
      <c r="AA15" s="168">
        <v>298</v>
      </c>
      <c r="AB15" s="168">
        <v>708</v>
      </c>
      <c r="AC15" s="168">
        <v>398</v>
      </c>
      <c r="AD15" s="168">
        <v>151</v>
      </c>
      <c r="AE15" s="168">
        <v>42</v>
      </c>
      <c r="AF15" s="174">
        <v>1597</v>
      </c>
    </row>
    <row r="16" spans="1:32" ht="13.5">
      <c r="A16" s="104"/>
      <c r="B16" s="441" t="s">
        <v>36</v>
      </c>
      <c r="C16" s="169">
        <v>717</v>
      </c>
      <c r="D16" s="168">
        <v>921</v>
      </c>
      <c r="E16" s="168">
        <v>884</v>
      </c>
      <c r="F16" s="168">
        <v>183</v>
      </c>
      <c r="G16" s="168">
        <v>73</v>
      </c>
      <c r="H16" s="174">
        <v>2778</v>
      </c>
      <c r="I16" s="168">
        <v>710</v>
      </c>
      <c r="J16" s="168">
        <v>1268</v>
      </c>
      <c r="K16" s="168">
        <v>703</v>
      </c>
      <c r="L16" s="168">
        <v>142</v>
      </c>
      <c r="M16" s="168">
        <v>72</v>
      </c>
      <c r="N16" s="174">
        <v>2895</v>
      </c>
      <c r="O16" s="168">
        <v>688</v>
      </c>
      <c r="P16" s="168">
        <v>1224</v>
      </c>
      <c r="Q16" s="168">
        <v>633</v>
      </c>
      <c r="R16" s="168">
        <v>188</v>
      </c>
      <c r="S16" s="168">
        <v>70</v>
      </c>
      <c r="T16" s="174">
        <v>2803</v>
      </c>
      <c r="U16" s="168">
        <v>860</v>
      </c>
      <c r="V16" s="168">
        <v>1589</v>
      </c>
      <c r="W16" s="168">
        <v>918</v>
      </c>
      <c r="X16" s="168">
        <v>338</v>
      </c>
      <c r="Y16" s="168">
        <v>84</v>
      </c>
      <c r="Z16" s="174">
        <v>3789</v>
      </c>
      <c r="AA16" s="168">
        <v>777</v>
      </c>
      <c r="AB16" s="168">
        <v>1422</v>
      </c>
      <c r="AC16" s="168">
        <v>891</v>
      </c>
      <c r="AD16" s="168">
        <v>382</v>
      </c>
      <c r="AE16" s="168">
        <v>92</v>
      </c>
      <c r="AF16" s="174">
        <v>3564</v>
      </c>
    </row>
    <row r="17" spans="1:32" ht="13.5">
      <c r="A17" s="448" t="s">
        <v>8</v>
      </c>
      <c r="B17" s="429" t="s">
        <v>41</v>
      </c>
      <c r="C17" s="172">
        <v>24</v>
      </c>
      <c r="D17" s="173">
        <v>7</v>
      </c>
      <c r="E17" s="173">
        <v>6</v>
      </c>
      <c r="F17" s="173">
        <v>1</v>
      </c>
      <c r="G17" s="173">
        <v>0</v>
      </c>
      <c r="H17" s="291">
        <v>38</v>
      </c>
      <c r="I17" s="173">
        <v>22</v>
      </c>
      <c r="J17" s="173">
        <v>10</v>
      </c>
      <c r="K17" s="173">
        <v>0</v>
      </c>
      <c r="L17" s="173">
        <v>0</v>
      </c>
      <c r="M17" s="173">
        <v>0</v>
      </c>
      <c r="N17" s="291">
        <v>32</v>
      </c>
      <c r="O17" s="173">
        <v>33</v>
      </c>
      <c r="P17" s="173">
        <v>14</v>
      </c>
      <c r="Q17" s="173">
        <v>3</v>
      </c>
      <c r="R17" s="173">
        <v>0</v>
      </c>
      <c r="S17" s="173">
        <v>1</v>
      </c>
      <c r="T17" s="291">
        <v>51</v>
      </c>
      <c r="U17" s="173">
        <v>26</v>
      </c>
      <c r="V17" s="173">
        <v>10</v>
      </c>
      <c r="W17" s="173">
        <v>6</v>
      </c>
      <c r="X17" s="173">
        <v>0</v>
      </c>
      <c r="Y17" s="173">
        <v>0</v>
      </c>
      <c r="Z17" s="291">
        <v>42</v>
      </c>
      <c r="AA17" s="173">
        <v>29</v>
      </c>
      <c r="AB17" s="173">
        <v>15</v>
      </c>
      <c r="AC17" s="173">
        <v>6</v>
      </c>
      <c r="AD17" s="173">
        <v>1</v>
      </c>
      <c r="AE17" s="173">
        <v>1</v>
      </c>
      <c r="AF17" s="291">
        <v>52</v>
      </c>
    </row>
    <row r="18" spans="1:32" ht="13.5">
      <c r="A18" s="290"/>
      <c r="B18" s="58" t="s">
        <v>44</v>
      </c>
      <c r="C18" s="169">
        <v>1</v>
      </c>
      <c r="D18" s="168">
        <v>0</v>
      </c>
      <c r="E18" s="168">
        <v>3</v>
      </c>
      <c r="F18" s="168">
        <v>0</v>
      </c>
      <c r="G18" s="168">
        <v>0</v>
      </c>
      <c r="H18" s="174">
        <v>4</v>
      </c>
      <c r="I18" s="168">
        <v>0</v>
      </c>
      <c r="J18" s="168">
        <v>5</v>
      </c>
      <c r="K18" s="168">
        <v>4</v>
      </c>
      <c r="L18" s="168">
        <v>0</v>
      </c>
      <c r="M18" s="168">
        <v>0</v>
      </c>
      <c r="N18" s="174">
        <v>9</v>
      </c>
      <c r="O18" s="168">
        <v>2</v>
      </c>
      <c r="P18" s="168">
        <v>4</v>
      </c>
      <c r="Q18" s="168">
        <v>2</v>
      </c>
      <c r="R18" s="168">
        <v>0</v>
      </c>
      <c r="S18" s="168">
        <v>0</v>
      </c>
      <c r="T18" s="174">
        <v>8</v>
      </c>
      <c r="U18" s="168">
        <v>4</v>
      </c>
      <c r="V18" s="168">
        <v>13</v>
      </c>
      <c r="W18" s="168">
        <v>3</v>
      </c>
      <c r="X18" s="168">
        <v>0</v>
      </c>
      <c r="Y18" s="168">
        <v>0</v>
      </c>
      <c r="Z18" s="174">
        <v>20</v>
      </c>
      <c r="AA18" s="168">
        <v>7</v>
      </c>
      <c r="AB18" s="168">
        <v>8</v>
      </c>
      <c r="AC18" s="168">
        <v>4</v>
      </c>
      <c r="AD18" s="168">
        <v>1</v>
      </c>
      <c r="AE18" s="168">
        <v>0</v>
      </c>
      <c r="AF18" s="174">
        <v>20</v>
      </c>
    </row>
    <row r="19" spans="1:32" ht="13.5">
      <c r="A19" s="290"/>
      <c r="B19" s="58" t="s">
        <v>36</v>
      </c>
      <c r="C19" s="169">
        <v>25</v>
      </c>
      <c r="D19" s="168">
        <v>7</v>
      </c>
      <c r="E19" s="168">
        <v>9</v>
      </c>
      <c r="F19" s="168">
        <v>1</v>
      </c>
      <c r="G19" s="168">
        <v>0</v>
      </c>
      <c r="H19" s="174">
        <v>42</v>
      </c>
      <c r="I19" s="168">
        <v>22</v>
      </c>
      <c r="J19" s="168">
        <v>15</v>
      </c>
      <c r="K19" s="168">
        <v>4</v>
      </c>
      <c r="L19" s="168">
        <v>0</v>
      </c>
      <c r="M19" s="168">
        <v>0</v>
      </c>
      <c r="N19" s="174">
        <v>41</v>
      </c>
      <c r="O19" s="168">
        <v>35</v>
      </c>
      <c r="P19" s="168">
        <v>18</v>
      </c>
      <c r="Q19" s="168">
        <v>5</v>
      </c>
      <c r="R19" s="168">
        <v>0</v>
      </c>
      <c r="S19" s="168">
        <v>1</v>
      </c>
      <c r="T19" s="174">
        <v>59</v>
      </c>
      <c r="U19" s="168">
        <v>30</v>
      </c>
      <c r="V19" s="168">
        <v>23</v>
      </c>
      <c r="W19" s="168">
        <v>9</v>
      </c>
      <c r="X19" s="168">
        <v>0</v>
      </c>
      <c r="Y19" s="168">
        <v>0</v>
      </c>
      <c r="Z19" s="174">
        <v>62</v>
      </c>
      <c r="AA19" s="168">
        <v>36</v>
      </c>
      <c r="AB19" s="168">
        <v>23</v>
      </c>
      <c r="AC19" s="168">
        <v>10</v>
      </c>
      <c r="AD19" s="168">
        <v>2</v>
      </c>
      <c r="AE19" s="168">
        <v>1</v>
      </c>
      <c r="AF19" s="174">
        <v>72</v>
      </c>
    </row>
    <row r="20" spans="1:32" ht="26.25">
      <c r="A20" s="452" t="s">
        <v>9</v>
      </c>
      <c r="B20" s="440" t="s">
        <v>181</v>
      </c>
      <c r="C20" s="179">
        <v>1</v>
      </c>
      <c r="D20" s="178">
        <v>0</v>
      </c>
      <c r="E20" s="178">
        <v>0</v>
      </c>
      <c r="F20" s="178">
        <v>0</v>
      </c>
      <c r="G20" s="178">
        <v>0</v>
      </c>
      <c r="H20" s="180">
        <v>1</v>
      </c>
      <c r="I20" s="178">
        <v>0</v>
      </c>
      <c r="J20" s="178">
        <v>0</v>
      </c>
      <c r="K20" s="178">
        <v>1</v>
      </c>
      <c r="L20" s="178">
        <v>0</v>
      </c>
      <c r="M20" s="178">
        <v>0</v>
      </c>
      <c r="N20" s="180">
        <v>1</v>
      </c>
      <c r="O20" s="178">
        <v>0</v>
      </c>
      <c r="P20" s="178">
        <v>0</v>
      </c>
      <c r="Q20" s="178">
        <v>0</v>
      </c>
      <c r="R20" s="178">
        <v>0</v>
      </c>
      <c r="S20" s="178">
        <v>0</v>
      </c>
      <c r="T20" s="180">
        <v>0</v>
      </c>
      <c r="U20" s="178">
        <v>0</v>
      </c>
      <c r="V20" s="178">
        <v>0</v>
      </c>
      <c r="W20" s="178">
        <v>2</v>
      </c>
      <c r="X20" s="178">
        <v>0</v>
      </c>
      <c r="Y20" s="178">
        <v>0</v>
      </c>
      <c r="Z20" s="180">
        <v>2</v>
      </c>
      <c r="AA20" s="178">
        <v>0</v>
      </c>
      <c r="AB20" s="178">
        <v>1</v>
      </c>
      <c r="AC20" s="178">
        <v>0</v>
      </c>
      <c r="AD20" s="178">
        <v>0</v>
      </c>
      <c r="AE20" s="178">
        <v>0</v>
      </c>
      <c r="AF20" s="180">
        <v>1</v>
      </c>
    </row>
    <row r="21" spans="1:32" ht="26.25">
      <c r="A21" s="363" t="s">
        <v>10</v>
      </c>
      <c r="B21" s="442" t="s">
        <v>50</v>
      </c>
      <c r="C21" s="172">
        <v>4</v>
      </c>
      <c r="D21" s="173">
        <v>1</v>
      </c>
      <c r="E21" s="173">
        <v>0</v>
      </c>
      <c r="F21" s="173">
        <v>0</v>
      </c>
      <c r="G21" s="173">
        <v>0</v>
      </c>
      <c r="H21" s="291">
        <v>5</v>
      </c>
      <c r="I21" s="173">
        <v>6</v>
      </c>
      <c r="J21" s="173">
        <v>0</v>
      </c>
      <c r="K21" s="173">
        <v>0</v>
      </c>
      <c r="L21" s="173">
        <v>0</v>
      </c>
      <c r="M21" s="173">
        <v>0</v>
      </c>
      <c r="N21" s="291">
        <v>6</v>
      </c>
      <c r="O21" s="173">
        <v>4</v>
      </c>
      <c r="P21" s="173">
        <v>0</v>
      </c>
      <c r="Q21" s="173">
        <v>1</v>
      </c>
      <c r="R21" s="173">
        <v>0</v>
      </c>
      <c r="S21" s="173">
        <v>0</v>
      </c>
      <c r="T21" s="291">
        <v>5</v>
      </c>
      <c r="U21" s="173">
        <v>6</v>
      </c>
      <c r="V21" s="173">
        <v>1</v>
      </c>
      <c r="W21" s="173">
        <v>0</v>
      </c>
      <c r="X21" s="173">
        <v>0</v>
      </c>
      <c r="Y21" s="173">
        <v>0</v>
      </c>
      <c r="Z21" s="291">
        <v>7</v>
      </c>
      <c r="AA21" s="173">
        <v>9</v>
      </c>
      <c r="AB21" s="173">
        <v>1</v>
      </c>
      <c r="AC21" s="173">
        <v>0</v>
      </c>
      <c r="AD21" s="173">
        <v>0</v>
      </c>
      <c r="AE21" s="173">
        <v>0</v>
      </c>
      <c r="AF21" s="291">
        <v>10</v>
      </c>
    </row>
    <row r="22" spans="1:32" ht="13.5">
      <c r="A22" s="290"/>
      <c r="B22" s="58" t="s">
        <v>182</v>
      </c>
      <c r="C22" s="169">
        <v>2</v>
      </c>
      <c r="D22" s="168">
        <v>1</v>
      </c>
      <c r="E22" s="168">
        <v>0</v>
      </c>
      <c r="F22" s="168">
        <v>0</v>
      </c>
      <c r="G22" s="168">
        <v>0</v>
      </c>
      <c r="H22" s="174">
        <v>3</v>
      </c>
      <c r="I22" s="168">
        <v>0</v>
      </c>
      <c r="J22" s="168">
        <v>3</v>
      </c>
      <c r="K22" s="168">
        <v>1</v>
      </c>
      <c r="L22" s="168">
        <v>0</v>
      </c>
      <c r="M22" s="168">
        <v>0</v>
      </c>
      <c r="N22" s="174">
        <v>4</v>
      </c>
      <c r="O22" s="168">
        <v>0</v>
      </c>
      <c r="P22" s="168">
        <v>1</v>
      </c>
      <c r="Q22" s="168">
        <v>1</v>
      </c>
      <c r="R22" s="168">
        <v>0</v>
      </c>
      <c r="S22" s="168">
        <v>1</v>
      </c>
      <c r="T22" s="174">
        <v>3</v>
      </c>
      <c r="U22" s="168">
        <v>1</v>
      </c>
      <c r="V22" s="168">
        <v>1</v>
      </c>
      <c r="W22" s="168">
        <v>2</v>
      </c>
      <c r="X22" s="168">
        <v>0</v>
      </c>
      <c r="Y22" s="168">
        <v>1</v>
      </c>
      <c r="Z22" s="174">
        <v>5</v>
      </c>
      <c r="AA22" s="168">
        <v>0</v>
      </c>
      <c r="AB22" s="168">
        <v>1</v>
      </c>
      <c r="AC22" s="168">
        <v>0</v>
      </c>
      <c r="AD22" s="168">
        <v>0</v>
      </c>
      <c r="AE22" s="168">
        <v>0</v>
      </c>
      <c r="AF22" s="174">
        <v>1</v>
      </c>
    </row>
    <row r="23" spans="1:32" ht="13.5">
      <c r="A23" s="104"/>
      <c r="B23" s="441" t="s">
        <v>36</v>
      </c>
      <c r="C23" s="169">
        <v>6</v>
      </c>
      <c r="D23" s="168">
        <v>2</v>
      </c>
      <c r="E23" s="168">
        <v>0</v>
      </c>
      <c r="F23" s="168">
        <v>0</v>
      </c>
      <c r="G23" s="168">
        <v>0</v>
      </c>
      <c r="H23" s="174">
        <v>8</v>
      </c>
      <c r="I23" s="168">
        <v>6</v>
      </c>
      <c r="J23" s="168">
        <v>3</v>
      </c>
      <c r="K23" s="168">
        <v>1</v>
      </c>
      <c r="L23" s="168">
        <v>0</v>
      </c>
      <c r="M23" s="168">
        <v>0</v>
      </c>
      <c r="N23" s="174">
        <v>10</v>
      </c>
      <c r="O23" s="168">
        <v>4</v>
      </c>
      <c r="P23" s="168">
        <v>1</v>
      </c>
      <c r="Q23" s="168">
        <v>2</v>
      </c>
      <c r="R23" s="168">
        <v>0</v>
      </c>
      <c r="S23" s="168">
        <v>1</v>
      </c>
      <c r="T23" s="174">
        <v>8</v>
      </c>
      <c r="U23" s="168">
        <v>7</v>
      </c>
      <c r="V23" s="168">
        <v>2</v>
      </c>
      <c r="W23" s="168">
        <v>2</v>
      </c>
      <c r="X23" s="168">
        <v>0</v>
      </c>
      <c r="Y23" s="168">
        <v>1</v>
      </c>
      <c r="Z23" s="174">
        <v>12</v>
      </c>
      <c r="AA23" s="168">
        <v>9</v>
      </c>
      <c r="AB23" s="168">
        <v>2</v>
      </c>
      <c r="AC23" s="168">
        <v>0</v>
      </c>
      <c r="AD23" s="168">
        <v>0</v>
      </c>
      <c r="AE23" s="168">
        <v>0</v>
      </c>
      <c r="AF23" s="174">
        <v>11</v>
      </c>
    </row>
    <row r="24" spans="1:32" ht="13.5">
      <c r="A24" s="447" t="s">
        <v>11</v>
      </c>
      <c r="B24" s="445" t="s">
        <v>54</v>
      </c>
      <c r="C24" s="179">
        <v>0</v>
      </c>
      <c r="D24" s="178">
        <v>0</v>
      </c>
      <c r="E24" s="178">
        <v>0</v>
      </c>
      <c r="F24" s="178">
        <v>0</v>
      </c>
      <c r="G24" s="178">
        <v>0</v>
      </c>
      <c r="H24" s="180">
        <v>0</v>
      </c>
      <c r="I24" s="178">
        <v>0</v>
      </c>
      <c r="J24" s="178">
        <v>0</v>
      </c>
      <c r="K24" s="178">
        <v>0</v>
      </c>
      <c r="L24" s="178">
        <v>0</v>
      </c>
      <c r="M24" s="178">
        <v>0</v>
      </c>
      <c r="N24" s="180">
        <v>0</v>
      </c>
      <c r="O24" s="178">
        <v>1</v>
      </c>
      <c r="P24" s="178">
        <v>0</v>
      </c>
      <c r="Q24" s="178">
        <v>0</v>
      </c>
      <c r="R24" s="178">
        <v>0</v>
      </c>
      <c r="S24" s="178">
        <v>0</v>
      </c>
      <c r="T24" s="180">
        <v>1</v>
      </c>
      <c r="U24" s="178">
        <v>0</v>
      </c>
      <c r="V24" s="178">
        <v>0</v>
      </c>
      <c r="W24" s="178">
        <v>0</v>
      </c>
      <c r="X24" s="178">
        <v>0</v>
      </c>
      <c r="Y24" s="178">
        <v>0</v>
      </c>
      <c r="Z24" s="180">
        <v>0</v>
      </c>
      <c r="AA24" s="178">
        <v>0</v>
      </c>
      <c r="AB24" s="178">
        <v>0</v>
      </c>
      <c r="AC24" s="178">
        <v>0</v>
      </c>
      <c r="AD24" s="178">
        <v>0</v>
      </c>
      <c r="AE24" s="178">
        <v>0</v>
      </c>
      <c r="AF24" s="180">
        <v>0</v>
      </c>
    </row>
    <row r="25" spans="1:32" ht="26.25">
      <c r="A25" s="447" t="s">
        <v>12</v>
      </c>
      <c r="B25" s="445" t="s">
        <v>12</v>
      </c>
      <c r="C25" s="179">
        <v>0</v>
      </c>
      <c r="D25" s="178">
        <v>0</v>
      </c>
      <c r="E25" s="178">
        <v>0</v>
      </c>
      <c r="F25" s="178">
        <v>0</v>
      </c>
      <c r="G25" s="178">
        <v>0</v>
      </c>
      <c r="H25" s="180">
        <v>0</v>
      </c>
      <c r="I25" s="178">
        <v>1</v>
      </c>
      <c r="J25" s="178">
        <v>1</v>
      </c>
      <c r="K25" s="178">
        <v>0</v>
      </c>
      <c r="L25" s="178">
        <v>0</v>
      </c>
      <c r="M25" s="178">
        <v>0</v>
      </c>
      <c r="N25" s="180">
        <v>2</v>
      </c>
      <c r="O25" s="178">
        <v>0</v>
      </c>
      <c r="P25" s="178">
        <v>0</v>
      </c>
      <c r="Q25" s="178">
        <v>0</v>
      </c>
      <c r="R25" s="178">
        <v>0</v>
      </c>
      <c r="S25" s="178">
        <v>0</v>
      </c>
      <c r="T25" s="180">
        <v>0</v>
      </c>
      <c r="U25" s="178">
        <v>1</v>
      </c>
      <c r="V25" s="178">
        <v>0</v>
      </c>
      <c r="W25" s="178">
        <v>1</v>
      </c>
      <c r="X25" s="178">
        <v>0</v>
      </c>
      <c r="Y25" s="178">
        <v>0</v>
      </c>
      <c r="Z25" s="180">
        <v>2</v>
      </c>
      <c r="AA25" s="178">
        <v>1</v>
      </c>
      <c r="AB25" s="178">
        <v>1</v>
      </c>
      <c r="AC25" s="178">
        <v>0</v>
      </c>
      <c r="AD25" s="178">
        <v>0</v>
      </c>
      <c r="AE25" s="178">
        <v>0</v>
      </c>
      <c r="AF25" s="180">
        <v>2</v>
      </c>
    </row>
    <row r="26" spans="1:32" ht="13.5">
      <c r="A26" s="446" t="s">
        <v>13</v>
      </c>
      <c r="B26" s="443" t="s">
        <v>60</v>
      </c>
      <c r="C26" s="170">
        <v>1</v>
      </c>
      <c r="D26" s="171">
        <v>0</v>
      </c>
      <c r="E26" s="171">
        <v>0</v>
      </c>
      <c r="F26" s="171">
        <v>1</v>
      </c>
      <c r="G26" s="171">
        <v>0</v>
      </c>
      <c r="H26" s="175">
        <v>2</v>
      </c>
      <c r="I26" s="171">
        <v>0</v>
      </c>
      <c r="J26" s="171">
        <v>0</v>
      </c>
      <c r="K26" s="171">
        <v>0</v>
      </c>
      <c r="L26" s="171">
        <v>0</v>
      </c>
      <c r="M26" s="171">
        <v>0</v>
      </c>
      <c r="N26" s="175">
        <v>0</v>
      </c>
      <c r="O26" s="171">
        <v>0</v>
      </c>
      <c r="P26" s="171">
        <v>1</v>
      </c>
      <c r="Q26" s="171">
        <v>0</v>
      </c>
      <c r="R26" s="171">
        <v>0</v>
      </c>
      <c r="S26" s="171">
        <v>0</v>
      </c>
      <c r="T26" s="175">
        <v>1</v>
      </c>
      <c r="U26" s="171">
        <v>0</v>
      </c>
      <c r="V26" s="171">
        <v>0</v>
      </c>
      <c r="W26" s="171">
        <v>0</v>
      </c>
      <c r="X26" s="171">
        <v>0</v>
      </c>
      <c r="Y26" s="171">
        <v>0</v>
      </c>
      <c r="Z26" s="175">
        <v>0</v>
      </c>
      <c r="AA26" s="171">
        <v>1</v>
      </c>
      <c r="AB26" s="171">
        <v>0</v>
      </c>
      <c r="AC26" s="171">
        <v>0</v>
      </c>
      <c r="AD26" s="171">
        <v>0</v>
      </c>
      <c r="AE26" s="171">
        <v>0</v>
      </c>
      <c r="AF26" s="175">
        <v>1</v>
      </c>
    </row>
    <row r="27" spans="1:32" ht="26.25">
      <c r="A27" s="447" t="s">
        <v>16</v>
      </c>
      <c r="B27" s="445" t="s">
        <v>186</v>
      </c>
      <c r="C27" s="179">
        <v>0</v>
      </c>
      <c r="D27" s="178">
        <v>0</v>
      </c>
      <c r="E27" s="178">
        <v>0</v>
      </c>
      <c r="F27" s="178">
        <v>0</v>
      </c>
      <c r="G27" s="178">
        <v>0</v>
      </c>
      <c r="H27" s="180">
        <v>0</v>
      </c>
      <c r="I27" s="178">
        <v>0</v>
      </c>
      <c r="J27" s="178">
        <v>0</v>
      </c>
      <c r="K27" s="178">
        <v>0</v>
      </c>
      <c r="L27" s="178">
        <v>0</v>
      </c>
      <c r="M27" s="178">
        <v>0</v>
      </c>
      <c r="N27" s="180">
        <v>0</v>
      </c>
      <c r="O27" s="178">
        <v>1</v>
      </c>
      <c r="P27" s="178">
        <v>0</v>
      </c>
      <c r="Q27" s="178">
        <v>0</v>
      </c>
      <c r="R27" s="178">
        <v>0</v>
      </c>
      <c r="S27" s="178">
        <v>0</v>
      </c>
      <c r="T27" s="180">
        <v>1</v>
      </c>
      <c r="U27" s="178">
        <v>0</v>
      </c>
      <c r="V27" s="178">
        <v>1</v>
      </c>
      <c r="W27" s="178">
        <v>0</v>
      </c>
      <c r="X27" s="178">
        <v>0</v>
      </c>
      <c r="Y27" s="178">
        <v>0</v>
      </c>
      <c r="Z27" s="180">
        <v>1</v>
      </c>
      <c r="AA27" s="178">
        <v>0</v>
      </c>
      <c r="AB27" s="178">
        <v>0</v>
      </c>
      <c r="AC27" s="178">
        <v>0</v>
      </c>
      <c r="AD27" s="178">
        <v>0</v>
      </c>
      <c r="AE27" s="178">
        <v>0</v>
      </c>
      <c r="AF27" s="180">
        <v>0</v>
      </c>
    </row>
    <row r="28" spans="1:32" ht="13.5">
      <c r="A28" s="446" t="s">
        <v>17</v>
      </c>
      <c r="B28" s="443" t="s">
        <v>89</v>
      </c>
      <c r="C28" s="170">
        <v>42</v>
      </c>
      <c r="D28" s="171">
        <v>97</v>
      </c>
      <c r="E28" s="171">
        <v>134</v>
      </c>
      <c r="F28" s="171">
        <v>80</v>
      </c>
      <c r="G28" s="171">
        <v>34</v>
      </c>
      <c r="H28" s="175">
        <v>387</v>
      </c>
      <c r="I28" s="171">
        <v>29</v>
      </c>
      <c r="J28" s="171">
        <v>137</v>
      </c>
      <c r="K28" s="171">
        <v>149</v>
      </c>
      <c r="L28" s="171">
        <v>106</v>
      </c>
      <c r="M28" s="171">
        <v>50</v>
      </c>
      <c r="N28" s="175">
        <v>471</v>
      </c>
      <c r="O28" s="171">
        <v>37</v>
      </c>
      <c r="P28" s="171">
        <v>115</v>
      </c>
      <c r="Q28" s="171">
        <v>128</v>
      </c>
      <c r="R28" s="171">
        <v>110</v>
      </c>
      <c r="S28" s="171">
        <v>46</v>
      </c>
      <c r="T28" s="175">
        <v>436</v>
      </c>
      <c r="U28" s="171">
        <v>31</v>
      </c>
      <c r="V28" s="171">
        <v>126</v>
      </c>
      <c r="W28" s="171">
        <v>156</v>
      </c>
      <c r="X28" s="171">
        <v>172</v>
      </c>
      <c r="Y28" s="171">
        <v>45</v>
      </c>
      <c r="Z28" s="175">
        <v>530</v>
      </c>
      <c r="AA28" s="171">
        <v>25</v>
      </c>
      <c r="AB28" s="171">
        <v>101</v>
      </c>
      <c r="AC28" s="171">
        <v>132</v>
      </c>
      <c r="AD28" s="171">
        <v>159</v>
      </c>
      <c r="AE28" s="171">
        <v>48</v>
      </c>
      <c r="AF28" s="175">
        <v>465</v>
      </c>
    </row>
    <row r="29" spans="1:32" ht="13.5">
      <c r="A29" s="336" t="s">
        <v>18</v>
      </c>
      <c r="B29" s="444" t="s">
        <v>97</v>
      </c>
      <c r="C29" s="170">
        <v>0</v>
      </c>
      <c r="D29" s="171">
        <v>2</v>
      </c>
      <c r="E29" s="171">
        <v>0</v>
      </c>
      <c r="F29" s="171">
        <v>0</v>
      </c>
      <c r="G29" s="171">
        <v>2</v>
      </c>
      <c r="H29" s="175">
        <v>4</v>
      </c>
      <c r="I29" s="171">
        <v>2</v>
      </c>
      <c r="J29" s="171">
        <v>1</v>
      </c>
      <c r="K29" s="171">
        <v>1</v>
      </c>
      <c r="L29" s="171">
        <v>0</v>
      </c>
      <c r="M29" s="171">
        <v>0</v>
      </c>
      <c r="N29" s="175">
        <v>4</v>
      </c>
      <c r="O29" s="171">
        <v>0</v>
      </c>
      <c r="P29" s="171">
        <v>1</v>
      </c>
      <c r="Q29" s="171">
        <v>0</v>
      </c>
      <c r="R29" s="171">
        <v>0</v>
      </c>
      <c r="S29" s="171">
        <v>1</v>
      </c>
      <c r="T29" s="175">
        <v>2</v>
      </c>
      <c r="U29" s="171">
        <v>2</v>
      </c>
      <c r="V29" s="171">
        <v>3</v>
      </c>
      <c r="W29" s="171">
        <v>0</v>
      </c>
      <c r="X29" s="171">
        <v>0</v>
      </c>
      <c r="Y29" s="171">
        <v>0</v>
      </c>
      <c r="Z29" s="175">
        <v>5</v>
      </c>
      <c r="AA29" s="171">
        <v>0</v>
      </c>
      <c r="AB29" s="171">
        <v>0</v>
      </c>
      <c r="AC29" s="171">
        <v>1</v>
      </c>
      <c r="AD29" s="171">
        <v>0</v>
      </c>
      <c r="AE29" s="171">
        <v>0</v>
      </c>
      <c r="AF29" s="175">
        <v>1</v>
      </c>
    </row>
    <row r="30" spans="1:32" ht="39">
      <c r="A30" s="363" t="s">
        <v>20</v>
      </c>
      <c r="B30" s="442" t="s">
        <v>118</v>
      </c>
      <c r="C30" s="172">
        <v>0</v>
      </c>
      <c r="D30" s="173">
        <v>1</v>
      </c>
      <c r="E30" s="173">
        <v>0</v>
      </c>
      <c r="F30" s="173">
        <v>0</v>
      </c>
      <c r="G30" s="173">
        <v>0</v>
      </c>
      <c r="H30" s="291">
        <v>1</v>
      </c>
      <c r="I30" s="173">
        <v>0</v>
      </c>
      <c r="J30" s="173">
        <v>0</v>
      </c>
      <c r="K30" s="173">
        <v>0</v>
      </c>
      <c r="L30" s="173">
        <v>0</v>
      </c>
      <c r="M30" s="173">
        <v>0</v>
      </c>
      <c r="N30" s="291">
        <v>0</v>
      </c>
      <c r="O30" s="173">
        <v>0</v>
      </c>
      <c r="P30" s="173">
        <v>0</v>
      </c>
      <c r="Q30" s="173">
        <v>0</v>
      </c>
      <c r="R30" s="173">
        <v>0</v>
      </c>
      <c r="S30" s="173">
        <v>0</v>
      </c>
      <c r="T30" s="291">
        <v>0</v>
      </c>
      <c r="U30" s="173">
        <v>0</v>
      </c>
      <c r="V30" s="173">
        <v>0</v>
      </c>
      <c r="W30" s="173">
        <v>0</v>
      </c>
      <c r="X30" s="173">
        <v>0</v>
      </c>
      <c r="Y30" s="173">
        <v>0</v>
      </c>
      <c r="Z30" s="291">
        <v>0</v>
      </c>
      <c r="AA30" s="173">
        <v>0</v>
      </c>
      <c r="AB30" s="173">
        <v>0</v>
      </c>
      <c r="AC30" s="173">
        <v>0</v>
      </c>
      <c r="AD30" s="173">
        <v>0</v>
      </c>
      <c r="AE30" s="173">
        <v>0</v>
      </c>
      <c r="AF30" s="291">
        <v>0</v>
      </c>
    </row>
    <row r="31" spans="1:32" ht="13.5">
      <c r="A31" s="104"/>
      <c r="B31" s="441" t="s">
        <v>121</v>
      </c>
      <c r="C31" s="169">
        <v>0</v>
      </c>
      <c r="D31" s="168">
        <v>1</v>
      </c>
      <c r="E31" s="168">
        <v>0</v>
      </c>
      <c r="F31" s="168">
        <v>0</v>
      </c>
      <c r="G31" s="168">
        <v>0</v>
      </c>
      <c r="H31" s="174">
        <v>1</v>
      </c>
      <c r="I31" s="168">
        <v>0</v>
      </c>
      <c r="J31" s="168">
        <v>1</v>
      </c>
      <c r="K31" s="168">
        <v>0</v>
      </c>
      <c r="L31" s="168">
        <v>0</v>
      </c>
      <c r="M31" s="168">
        <v>0</v>
      </c>
      <c r="N31" s="174">
        <v>1</v>
      </c>
      <c r="O31" s="168">
        <v>0</v>
      </c>
      <c r="P31" s="168">
        <v>0</v>
      </c>
      <c r="Q31" s="168">
        <v>1</v>
      </c>
      <c r="R31" s="168">
        <v>0</v>
      </c>
      <c r="S31" s="168">
        <v>0</v>
      </c>
      <c r="T31" s="174">
        <v>1</v>
      </c>
      <c r="U31" s="168">
        <v>0</v>
      </c>
      <c r="V31" s="168">
        <v>0</v>
      </c>
      <c r="W31" s="168">
        <v>0</v>
      </c>
      <c r="X31" s="168">
        <v>0</v>
      </c>
      <c r="Y31" s="168">
        <v>0</v>
      </c>
      <c r="Z31" s="174">
        <v>0</v>
      </c>
      <c r="AA31" s="168">
        <v>0</v>
      </c>
      <c r="AB31" s="168">
        <v>0</v>
      </c>
      <c r="AC31" s="168">
        <v>0</v>
      </c>
      <c r="AD31" s="168">
        <v>0</v>
      </c>
      <c r="AE31" s="168">
        <v>0</v>
      </c>
      <c r="AF31" s="174">
        <v>0</v>
      </c>
    </row>
    <row r="32" spans="1:32" ht="26.25">
      <c r="A32" s="104"/>
      <c r="B32" s="441" t="s">
        <v>188</v>
      </c>
      <c r="C32" s="169">
        <v>309</v>
      </c>
      <c r="D32" s="168">
        <v>359</v>
      </c>
      <c r="E32" s="168">
        <v>345</v>
      </c>
      <c r="F32" s="168">
        <v>147</v>
      </c>
      <c r="G32" s="168">
        <v>154</v>
      </c>
      <c r="H32" s="174">
        <v>1314</v>
      </c>
      <c r="I32" s="168">
        <v>258</v>
      </c>
      <c r="J32" s="168">
        <v>554</v>
      </c>
      <c r="K32" s="168">
        <v>336</v>
      </c>
      <c r="L32" s="168">
        <v>151</v>
      </c>
      <c r="M32" s="168">
        <v>167</v>
      </c>
      <c r="N32" s="174">
        <v>1466</v>
      </c>
      <c r="O32" s="168">
        <v>318</v>
      </c>
      <c r="P32" s="168">
        <v>576</v>
      </c>
      <c r="Q32" s="168">
        <v>329</v>
      </c>
      <c r="R32" s="168">
        <v>220</v>
      </c>
      <c r="S32" s="168">
        <v>156</v>
      </c>
      <c r="T32" s="174">
        <v>1599</v>
      </c>
      <c r="U32" s="168">
        <v>368</v>
      </c>
      <c r="V32" s="168">
        <v>738</v>
      </c>
      <c r="W32" s="168">
        <v>451</v>
      </c>
      <c r="X32" s="168">
        <v>482</v>
      </c>
      <c r="Y32" s="168">
        <v>255</v>
      </c>
      <c r="Z32" s="174">
        <v>2294</v>
      </c>
      <c r="AA32" s="168">
        <v>381</v>
      </c>
      <c r="AB32" s="168">
        <v>711</v>
      </c>
      <c r="AC32" s="168">
        <v>405</v>
      </c>
      <c r="AD32" s="168">
        <v>535</v>
      </c>
      <c r="AE32" s="168">
        <v>233</v>
      </c>
      <c r="AF32" s="174">
        <v>2265</v>
      </c>
    </row>
    <row r="33" spans="1:32" ht="13.5">
      <c r="A33" s="104"/>
      <c r="B33" s="441" t="s">
        <v>176</v>
      </c>
      <c r="C33" s="169">
        <v>0</v>
      </c>
      <c r="D33" s="168">
        <v>1</v>
      </c>
      <c r="E33" s="168">
        <v>4</v>
      </c>
      <c r="F33" s="168">
        <v>0</v>
      </c>
      <c r="G33" s="168">
        <v>1</v>
      </c>
      <c r="H33" s="174">
        <v>6</v>
      </c>
      <c r="I33" s="168">
        <v>1</v>
      </c>
      <c r="J33" s="168">
        <v>2</v>
      </c>
      <c r="K33" s="168">
        <v>2</v>
      </c>
      <c r="L33" s="168">
        <v>1</v>
      </c>
      <c r="M33" s="168">
        <v>0</v>
      </c>
      <c r="N33" s="174">
        <v>6</v>
      </c>
      <c r="O33" s="168">
        <v>2</v>
      </c>
      <c r="P33" s="168">
        <v>1</v>
      </c>
      <c r="Q33" s="168">
        <v>3</v>
      </c>
      <c r="R33" s="168">
        <v>1</v>
      </c>
      <c r="S33" s="168">
        <v>0</v>
      </c>
      <c r="T33" s="174">
        <v>7</v>
      </c>
      <c r="U33" s="168">
        <v>1</v>
      </c>
      <c r="V33" s="168">
        <v>2</v>
      </c>
      <c r="W33" s="168">
        <v>1</v>
      </c>
      <c r="X33" s="168">
        <v>1</v>
      </c>
      <c r="Y33" s="168">
        <v>0</v>
      </c>
      <c r="Z33" s="174">
        <v>5</v>
      </c>
      <c r="AA33" s="168">
        <v>1</v>
      </c>
      <c r="AB33" s="168">
        <v>0</v>
      </c>
      <c r="AC33" s="168">
        <v>0</v>
      </c>
      <c r="AD33" s="168">
        <v>3</v>
      </c>
      <c r="AE33" s="168">
        <v>1</v>
      </c>
      <c r="AF33" s="174">
        <v>5</v>
      </c>
    </row>
    <row r="34" spans="1:32" ht="13.5">
      <c r="A34" s="336"/>
      <c r="B34" s="444" t="s">
        <v>36</v>
      </c>
      <c r="C34" s="170">
        <v>309</v>
      </c>
      <c r="D34" s="171">
        <v>362</v>
      </c>
      <c r="E34" s="171">
        <v>349</v>
      </c>
      <c r="F34" s="171">
        <v>147</v>
      </c>
      <c r="G34" s="171">
        <v>155</v>
      </c>
      <c r="H34" s="175">
        <v>1322</v>
      </c>
      <c r="I34" s="171">
        <v>259</v>
      </c>
      <c r="J34" s="171">
        <v>557</v>
      </c>
      <c r="K34" s="171">
        <v>338</v>
      </c>
      <c r="L34" s="171">
        <v>152</v>
      </c>
      <c r="M34" s="171">
        <v>167</v>
      </c>
      <c r="N34" s="175">
        <v>1473</v>
      </c>
      <c r="O34" s="171">
        <v>320</v>
      </c>
      <c r="P34" s="171">
        <v>577</v>
      </c>
      <c r="Q34" s="171">
        <v>333</v>
      </c>
      <c r="R34" s="171">
        <v>221</v>
      </c>
      <c r="S34" s="171">
        <v>156</v>
      </c>
      <c r="T34" s="175">
        <v>1607</v>
      </c>
      <c r="U34" s="171">
        <v>369</v>
      </c>
      <c r="V34" s="171">
        <v>740</v>
      </c>
      <c r="W34" s="171">
        <v>452</v>
      </c>
      <c r="X34" s="171">
        <v>483</v>
      </c>
      <c r="Y34" s="171">
        <v>255</v>
      </c>
      <c r="Z34" s="175">
        <v>2299</v>
      </c>
      <c r="AA34" s="171">
        <v>382</v>
      </c>
      <c r="AB34" s="171">
        <v>711</v>
      </c>
      <c r="AC34" s="171">
        <v>405</v>
      </c>
      <c r="AD34" s="171">
        <v>538</v>
      </c>
      <c r="AE34" s="171">
        <v>234</v>
      </c>
      <c r="AF34" s="175">
        <v>2270</v>
      </c>
    </row>
    <row r="35" spans="1:32" ht="13.5">
      <c r="A35" s="459" t="s">
        <v>36</v>
      </c>
      <c r="B35" s="454"/>
      <c r="C35" s="179">
        <v>1107</v>
      </c>
      <c r="D35" s="178">
        <v>1391</v>
      </c>
      <c r="E35" s="178">
        <v>1376</v>
      </c>
      <c r="F35" s="178">
        <v>412</v>
      </c>
      <c r="G35" s="178">
        <v>264</v>
      </c>
      <c r="H35" s="180">
        <v>4550</v>
      </c>
      <c r="I35" s="178">
        <v>1032</v>
      </c>
      <c r="J35" s="178">
        <v>1982</v>
      </c>
      <c r="K35" s="178">
        <v>1197</v>
      </c>
      <c r="L35" s="178">
        <v>400</v>
      </c>
      <c r="M35" s="178">
        <v>289</v>
      </c>
      <c r="N35" s="180">
        <v>4900</v>
      </c>
      <c r="O35" s="178">
        <v>1091</v>
      </c>
      <c r="P35" s="178">
        <v>1937</v>
      </c>
      <c r="Q35" s="178">
        <v>1101</v>
      </c>
      <c r="R35" s="178">
        <v>519</v>
      </c>
      <c r="S35" s="178">
        <v>275</v>
      </c>
      <c r="T35" s="180">
        <v>4923</v>
      </c>
      <c r="U35" s="178">
        <v>1304</v>
      </c>
      <c r="V35" s="178">
        <v>2484</v>
      </c>
      <c r="W35" s="178">
        <v>1540</v>
      </c>
      <c r="X35" s="178">
        <v>993</v>
      </c>
      <c r="Y35" s="178">
        <v>385</v>
      </c>
      <c r="Z35" s="180">
        <v>6706</v>
      </c>
      <c r="AA35" s="178">
        <v>1233</v>
      </c>
      <c r="AB35" s="178">
        <v>2261</v>
      </c>
      <c r="AC35" s="178">
        <v>1439</v>
      </c>
      <c r="AD35" s="178">
        <v>1081</v>
      </c>
      <c r="AE35" s="178">
        <v>375</v>
      </c>
      <c r="AF35" s="180">
        <v>6389</v>
      </c>
    </row>
    <row r="36" spans="1:32" ht="15" customHeight="1">
      <c r="A36" s="33"/>
      <c r="B36" s="167"/>
      <c r="C36" s="169"/>
      <c r="D36" s="168"/>
      <c r="E36" s="168"/>
      <c r="F36" s="168"/>
      <c r="G36" s="168"/>
      <c r="H36" s="168"/>
      <c r="I36" s="168"/>
      <c r="J36" s="168"/>
      <c r="K36" s="168"/>
      <c r="L36" s="168"/>
      <c r="M36" s="168"/>
      <c r="N36" s="168"/>
      <c r="O36" s="168"/>
      <c r="P36" s="168"/>
      <c r="Q36" s="168"/>
      <c r="R36" s="168"/>
      <c r="S36" s="168"/>
      <c r="T36" s="174"/>
      <c r="U36" s="168"/>
      <c r="V36" s="168"/>
      <c r="W36" s="168"/>
      <c r="X36" s="168"/>
      <c r="Y36" s="168"/>
      <c r="Z36" s="174"/>
      <c r="AA36" s="168"/>
      <c r="AB36" s="168"/>
      <c r="AC36" s="168"/>
      <c r="AD36" s="168"/>
      <c r="AE36" s="168"/>
      <c r="AF36" s="174"/>
    </row>
    <row r="37" spans="1:32" ht="15" customHeight="1">
      <c r="A37" s="223" t="s">
        <v>497</v>
      </c>
      <c r="B37" s="227"/>
      <c r="C37" s="170"/>
      <c r="D37" s="171"/>
      <c r="E37" s="171"/>
      <c r="F37" s="171"/>
      <c r="G37" s="171"/>
      <c r="H37" s="171"/>
      <c r="I37" s="171"/>
      <c r="J37" s="171"/>
      <c r="K37" s="171"/>
      <c r="L37" s="171"/>
      <c r="M37" s="171"/>
      <c r="N37" s="171"/>
      <c r="O37" s="171"/>
      <c r="P37" s="171"/>
      <c r="Q37" s="171"/>
      <c r="R37" s="171"/>
      <c r="S37" s="171"/>
      <c r="T37" s="175"/>
      <c r="U37" s="171"/>
      <c r="V37" s="171"/>
      <c r="W37" s="171"/>
      <c r="X37" s="171"/>
      <c r="Y37" s="171"/>
      <c r="Z37" s="175"/>
      <c r="AA37" s="171"/>
      <c r="AB37" s="171"/>
      <c r="AC37" s="171"/>
      <c r="AD37" s="171"/>
      <c r="AE37" s="171"/>
      <c r="AF37" s="175"/>
    </row>
    <row r="38" spans="1:32" ht="15" customHeight="1">
      <c r="A38" s="31" t="s">
        <v>8</v>
      </c>
      <c r="B38" s="11" t="s">
        <v>41</v>
      </c>
      <c r="C38" s="169">
        <v>45</v>
      </c>
      <c r="D38" s="168">
        <v>18</v>
      </c>
      <c r="E38" s="168">
        <v>10</v>
      </c>
      <c r="F38" s="168">
        <v>0</v>
      </c>
      <c r="G38" s="168">
        <v>0</v>
      </c>
      <c r="H38" s="174">
        <v>73</v>
      </c>
      <c r="I38" s="168">
        <v>59</v>
      </c>
      <c r="J38" s="168">
        <v>19</v>
      </c>
      <c r="K38" s="168">
        <v>3</v>
      </c>
      <c r="L38" s="168">
        <v>0</v>
      </c>
      <c r="M38" s="168">
        <v>0</v>
      </c>
      <c r="N38" s="174">
        <v>81</v>
      </c>
      <c r="O38" s="168">
        <v>69</v>
      </c>
      <c r="P38" s="168">
        <v>20</v>
      </c>
      <c r="Q38" s="168">
        <v>6</v>
      </c>
      <c r="R38" s="168">
        <v>0</v>
      </c>
      <c r="S38" s="168">
        <v>1</v>
      </c>
      <c r="T38" s="174">
        <v>96</v>
      </c>
      <c r="U38" s="168">
        <v>66</v>
      </c>
      <c r="V38" s="168">
        <v>14</v>
      </c>
      <c r="W38" s="168">
        <v>4</v>
      </c>
      <c r="X38" s="168">
        <v>0</v>
      </c>
      <c r="Y38" s="168">
        <v>0</v>
      </c>
      <c r="Z38" s="174">
        <v>84</v>
      </c>
      <c r="AA38" s="168">
        <v>49</v>
      </c>
      <c r="AB38" s="168">
        <v>21</v>
      </c>
      <c r="AC38" s="168">
        <v>10</v>
      </c>
      <c r="AD38" s="168">
        <v>0</v>
      </c>
      <c r="AE38" s="168">
        <v>2</v>
      </c>
      <c r="AF38" s="174">
        <v>82</v>
      </c>
    </row>
    <row r="39" spans="1:32" ht="15" customHeight="1">
      <c r="A39" s="31"/>
      <c r="B39" s="11" t="s">
        <v>44</v>
      </c>
      <c r="C39" s="169">
        <v>13</v>
      </c>
      <c r="D39" s="168">
        <v>7</v>
      </c>
      <c r="E39" s="168">
        <v>1</v>
      </c>
      <c r="F39" s="168">
        <v>0</v>
      </c>
      <c r="G39" s="168">
        <v>0</v>
      </c>
      <c r="H39" s="174">
        <v>21</v>
      </c>
      <c r="I39" s="168">
        <v>15</v>
      </c>
      <c r="J39" s="168">
        <v>7</v>
      </c>
      <c r="K39" s="168">
        <v>1</v>
      </c>
      <c r="L39" s="168">
        <v>0</v>
      </c>
      <c r="M39" s="168">
        <v>0</v>
      </c>
      <c r="N39" s="174">
        <v>23</v>
      </c>
      <c r="O39" s="168">
        <v>18</v>
      </c>
      <c r="P39" s="168">
        <v>2</v>
      </c>
      <c r="Q39" s="168">
        <v>1</v>
      </c>
      <c r="R39" s="168">
        <v>0</v>
      </c>
      <c r="S39" s="168">
        <v>0</v>
      </c>
      <c r="T39" s="174">
        <v>21</v>
      </c>
      <c r="U39" s="168">
        <v>18</v>
      </c>
      <c r="V39" s="168">
        <v>3</v>
      </c>
      <c r="W39" s="168">
        <v>0</v>
      </c>
      <c r="X39" s="168">
        <v>0</v>
      </c>
      <c r="Y39" s="168">
        <v>0</v>
      </c>
      <c r="Z39" s="174">
        <v>21</v>
      </c>
      <c r="AA39" s="168">
        <v>26</v>
      </c>
      <c r="AB39" s="168">
        <v>8</v>
      </c>
      <c r="AC39" s="168">
        <v>1</v>
      </c>
      <c r="AD39" s="168">
        <v>0</v>
      </c>
      <c r="AE39" s="168">
        <v>0</v>
      </c>
      <c r="AF39" s="174">
        <v>35</v>
      </c>
    </row>
    <row r="40" spans="1:32" ht="15" customHeight="1">
      <c r="A40" s="161" t="s">
        <v>36</v>
      </c>
      <c r="B40" s="181"/>
      <c r="C40" s="179">
        <v>58</v>
      </c>
      <c r="D40" s="178">
        <v>25</v>
      </c>
      <c r="E40" s="178">
        <v>11</v>
      </c>
      <c r="F40" s="178">
        <v>0</v>
      </c>
      <c r="G40" s="178">
        <v>0</v>
      </c>
      <c r="H40" s="180">
        <v>94</v>
      </c>
      <c r="I40" s="178">
        <v>74</v>
      </c>
      <c r="J40" s="178">
        <v>26</v>
      </c>
      <c r="K40" s="178">
        <v>4</v>
      </c>
      <c r="L40" s="178">
        <v>0</v>
      </c>
      <c r="M40" s="178">
        <v>0</v>
      </c>
      <c r="N40" s="180">
        <v>104</v>
      </c>
      <c r="O40" s="178">
        <v>87</v>
      </c>
      <c r="P40" s="178">
        <v>22</v>
      </c>
      <c r="Q40" s="178">
        <v>7</v>
      </c>
      <c r="R40" s="178">
        <v>0</v>
      </c>
      <c r="S40" s="178">
        <v>1</v>
      </c>
      <c r="T40" s="180">
        <v>117</v>
      </c>
      <c r="U40" s="178">
        <v>84</v>
      </c>
      <c r="V40" s="178">
        <v>17</v>
      </c>
      <c r="W40" s="178">
        <v>4</v>
      </c>
      <c r="X40" s="178">
        <v>0</v>
      </c>
      <c r="Y40" s="178">
        <v>0</v>
      </c>
      <c r="Z40" s="180">
        <v>105</v>
      </c>
      <c r="AA40" s="178">
        <v>75</v>
      </c>
      <c r="AB40" s="178">
        <v>29</v>
      </c>
      <c r="AC40" s="178">
        <v>11</v>
      </c>
      <c r="AD40" s="178">
        <v>0</v>
      </c>
      <c r="AE40" s="178">
        <v>2</v>
      </c>
      <c r="AF40" s="180">
        <v>117</v>
      </c>
    </row>
    <row r="42" spans="1:32" ht="46.5" customHeight="1">
      <c r="A42" s="578" t="s">
        <v>466</v>
      </c>
      <c r="B42" s="578"/>
    </row>
    <row r="43" spans="1:32" ht="103.5" customHeight="1">
      <c r="A43" s="552" t="s">
        <v>765</v>
      </c>
      <c r="B43" s="552"/>
    </row>
    <row r="44" spans="1:32" ht="43.5" customHeight="1">
      <c r="A44" s="578" t="s">
        <v>499</v>
      </c>
      <c r="B44" s="578"/>
    </row>
    <row r="45" spans="1:32" ht="33" customHeight="1">
      <c r="A45" s="578" t="s">
        <v>498</v>
      </c>
      <c r="B45" s="578"/>
    </row>
    <row r="46" spans="1:32" ht="16.5" customHeight="1">
      <c r="A46" s="167" t="s">
        <v>491</v>
      </c>
      <c r="B46" s="167"/>
    </row>
    <row r="47" spans="1:32" ht="15" customHeight="1">
      <c r="A47" s="167"/>
      <c r="B47" s="167"/>
    </row>
    <row r="48" spans="1:32" ht="60" customHeight="1">
      <c r="A48" s="578" t="s">
        <v>639</v>
      </c>
      <c r="B48" s="578"/>
    </row>
    <row r="49" spans="1:3" ht="15" customHeight="1">
      <c r="A49" s="511"/>
    </row>
    <row r="50" spans="1:3" ht="15" customHeight="1">
      <c r="A50" s="315" t="s">
        <v>361</v>
      </c>
    </row>
    <row r="51" spans="1:3" ht="15" customHeight="1">
      <c r="A51" s="315" t="str">
        <f>+"New South Wales Criminal Courts Statistics " &amp;'Table Of Contents'!D$2</f>
        <v>New South Wales Criminal Courts Statistics June 2022</v>
      </c>
    </row>
    <row r="52" spans="1:3" ht="15" customHeight="1">
      <c r="A52" s="211" t="s">
        <v>0</v>
      </c>
    </row>
    <row r="53" spans="1:3" ht="15" customHeight="1">
      <c r="A53" s="211" t="s">
        <v>379</v>
      </c>
    </row>
    <row r="54" spans="1:3" ht="15" customHeight="1">
      <c r="A54" s="211" t="s">
        <v>27</v>
      </c>
    </row>
    <row r="55" spans="1:3" ht="15" customHeight="1">
      <c r="A55" s="211" t="s">
        <v>380</v>
      </c>
    </row>
    <row r="57" spans="1:3" ht="91.5" customHeight="1">
      <c r="A57" s="551" t="s">
        <v>759</v>
      </c>
      <c r="B57" s="551"/>
      <c r="C57" s="483"/>
    </row>
  </sheetData>
  <mergeCells count="12">
    <mergeCell ref="A57:B57"/>
    <mergeCell ref="C6:AF6"/>
    <mergeCell ref="C7:H7"/>
    <mergeCell ref="I7:N7"/>
    <mergeCell ref="O7:T7"/>
    <mergeCell ref="U7:Z7"/>
    <mergeCell ref="AA7:AF7"/>
    <mergeCell ref="A42:B42"/>
    <mergeCell ref="A44:B44"/>
    <mergeCell ref="A45:B45"/>
    <mergeCell ref="A48:B48"/>
    <mergeCell ref="A43:B43"/>
  </mergeCells>
  <conditionalFormatting sqref="A27:B40 A10:B23">
    <cfRule type="cellIs" dxfId="23" priority="5" operator="equal">
      <formula>"Total"</formula>
    </cfRule>
  </conditionalFormatting>
  <conditionalFormatting sqref="A25:B26">
    <cfRule type="cellIs" dxfId="22" priority="2" operator="equal">
      <formula>"Total"</formula>
    </cfRule>
  </conditionalFormatting>
  <conditionalFormatting sqref="A24:B24">
    <cfRule type="cellIs" dxfId="21" priority="1" operator="equal">
      <formula>"Total"</formula>
    </cfRule>
  </conditionalFormatting>
  <hyperlinks>
    <hyperlink ref="A1" location="'Table Of Contents'!C6" display="return to table of contents" xr:uid="{00000000-0004-0000-1200-000000000000}"/>
    <hyperlink ref="A57" location="'Explanatory Notes'!A2" display="COVID impact: changes to court operations to protect the safety of court users have led to a general decline in the number of criminal court finalisations in the latest 12 month period. See Explanatory Notes for details." xr:uid="{D8C649D4-A026-4DE5-BB6E-96B2042A7219}"/>
  </hyperlinks>
  <pageMargins left="0.39370078740157483" right="0.39370078740157483" top="0.59055118110236227" bottom="0.59055118110236227" header="0.39370078740157483" footer="0.39370078740157483"/>
  <pageSetup paperSize="9" scale="46" fitToWidth="0" orientation="landscape" horizontalDpi="300" verticalDpi="300" r:id="rId1"/>
  <headerFooter>
    <oddHeader>&amp;C&amp;F     &amp;A</oddHeader>
    <oddFoote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A48"/>
  <sheetViews>
    <sheetView zoomScaleNormal="100" workbookViewId="0">
      <pane xSplit="2" ySplit="8" topLeftCell="C9" activePane="bottomRight" state="frozen"/>
      <selection pane="topRight"/>
      <selection pane="bottomLeft"/>
      <selection pane="bottomRight"/>
    </sheetView>
  </sheetViews>
  <sheetFormatPr defaultColWidth="11.42578125" defaultRowHeight="15" customHeight="1"/>
  <cols>
    <col min="1" max="2" width="40.7109375" style="165" customWidth="1"/>
    <col min="3" max="26" width="6.5703125" style="165" customWidth="1"/>
    <col min="27" max="27" width="6.42578125" style="165" customWidth="1"/>
    <col min="28" max="16384" width="11.42578125" style="165"/>
  </cols>
  <sheetData>
    <row r="1" spans="1:27" ht="13.5">
      <c r="A1" s="187" t="s">
        <v>221</v>
      </c>
      <c r="B1" s="186"/>
    </row>
    <row r="2" spans="1:27" ht="15" customHeight="1">
      <c r="A2" s="238" t="s">
        <v>424</v>
      </c>
      <c r="B2" s="186"/>
    </row>
    <row r="3" spans="1:27" ht="14.1" customHeight="1">
      <c r="A3" s="238" t="str">
        <f>"NSW Higher, Local and Children's Criminal Courts " &amp;'Table Of Contents'!G4</f>
        <v>NSW Higher, Local and Children's Criminal Courts July 2021 to June 2022</v>
      </c>
      <c r="B3" s="183"/>
      <c r="C3" s="7"/>
      <c r="D3" s="7"/>
      <c r="E3" s="7"/>
      <c r="F3" s="7"/>
      <c r="G3" s="7"/>
      <c r="H3" s="7"/>
      <c r="I3" s="7"/>
      <c r="J3" s="7"/>
      <c r="K3" s="7"/>
      <c r="L3" s="7"/>
      <c r="M3" s="7"/>
      <c r="N3" s="7"/>
      <c r="O3" s="7"/>
      <c r="P3" s="7"/>
      <c r="Q3" s="7"/>
      <c r="R3" s="7"/>
      <c r="S3" s="7"/>
      <c r="T3" s="7"/>
      <c r="U3" s="7"/>
      <c r="V3" s="7"/>
      <c r="W3" s="7"/>
      <c r="X3" s="7"/>
      <c r="Y3" s="7"/>
      <c r="Z3" s="7"/>
    </row>
    <row r="4" spans="1:27" ht="15" customHeight="1">
      <c r="A4" s="107" t="s">
        <v>504</v>
      </c>
      <c r="B4" s="107"/>
      <c r="C4" s="7"/>
      <c r="D4" s="7"/>
      <c r="E4" s="7"/>
      <c r="F4" s="7"/>
      <c r="G4" s="7"/>
      <c r="H4" s="7"/>
      <c r="I4" s="7"/>
      <c r="J4" s="7"/>
      <c r="K4" s="7"/>
      <c r="L4" s="7"/>
      <c r="M4" s="7"/>
      <c r="N4" s="7"/>
      <c r="O4" s="7"/>
      <c r="P4" s="7"/>
      <c r="Q4" s="7"/>
      <c r="R4" s="7"/>
      <c r="S4" s="7"/>
      <c r="T4" s="7"/>
      <c r="U4" s="7"/>
      <c r="V4" s="7"/>
      <c r="W4" s="7"/>
      <c r="X4" s="7"/>
      <c r="Y4" s="7"/>
      <c r="Z4" s="7"/>
    </row>
    <row r="5" spans="1:27" ht="15" customHeight="1">
      <c r="A5" s="107"/>
      <c r="B5" s="45"/>
      <c r="C5" s="45"/>
      <c r="D5" s="45"/>
      <c r="E5" s="45"/>
      <c r="F5" s="45"/>
      <c r="G5" s="45"/>
      <c r="H5" s="45"/>
      <c r="I5" s="45"/>
      <c r="J5" s="45"/>
      <c r="K5" s="45"/>
      <c r="L5" s="45"/>
      <c r="M5" s="45"/>
      <c r="N5" s="45"/>
      <c r="O5" s="45"/>
      <c r="P5" s="45"/>
      <c r="Q5" s="45"/>
      <c r="R5" s="45"/>
      <c r="S5" s="45"/>
      <c r="T5" s="45"/>
      <c r="U5" s="45"/>
      <c r="V5" s="45"/>
      <c r="W5" s="45"/>
      <c r="X5" s="45"/>
      <c r="Y5" s="45"/>
      <c r="Z5" s="45"/>
    </row>
    <row r="6" spans="1:27" ht="15" customHeight="1">
      <c r="A6" s="234"/>
      <c r="B6" s="49"/>
      <c r="C6" s="581" t="s">
        <v>146</v>
      </c>
      <c r="D6" s="582"/>
      <c r="E6" s="582"/>
      <c r="F6" s="582"/>
      <c r="G6" s="582"/>
      <c r="H6" s="582"/>
      <c r="I6" s="582"/>
      <c r="J6" s="582"/>
      <c r="K6" s="582"/>
      <c r="L6" s="582"/>
      <c r="M6" s="582"/>
      <c r="N6" s="582"/>
      <c r="O6" s="582"/>
      <c r="P6" s="582"/>
      <c r="Q6" s="582"/>
      <c r="R6" s="582"/>
      <c r="S6" s="582"/>
      <c r="T6" s="582"/>
      <c r="U6" s="582"/>
      <c r="V6" s="582"/>
      <c r="W6" s="582"/>
      <c r="X6" s="582"/>
      <c r="Y6" s="582"/>
      <c r="Z6" s="582"/>
      <c r="AA6" s="583"/>
    </row>
    <row r="7" spans="1:27" ht="15" customHeight="1">
      <c r="A7" s="50"/>
      <c r="B7" s="51"/>
      <c r="C7" s="570" t="str">
        <f>'Table Of Contents'!$G$4</f>
        <v>July 2021 to June 2022</v>
      </c>
      <c r="D7" s="571"/>
      <c r="E7" s="571"/>
      <c r="F7" s="571"/>
      <c r="G7" s="571"/>
      <c r="H7" s="571"/>
      <c r="I7" s="571"/>
      <c r="J7" s="571"/>
      <c r="K7" s="571"/>
      <c r="L7" s="571"/>
      <c r="M7" s="571"/>
      <c r="N7" s="571"/>
      <c r="O7" s="571"/>
      <c r="P7" s="571"/>
      <c r="Q7" s="571"/>
      <c r="R7" s="571"/>
      <c r="S7" s="571"/>
      <c r="T7" s="571"/>
      <c r="U7" s="571"/>
      <c r="V7" s="571"/>
      <c r="W7" s="571"/>
      <c r="X7" s="571"/>
      <c r="Y7" s="571"/>
      <c r="Z7" s="571"/>
      <c r="AA7" s="572"/>
    </row>
    <row r="8" spans="1:27" ht="160.5" customHeight="1">
      <c r="A8" s="223" t="s">
        <v>239</v>
      </c>
      <c r="B8" s="235"/>
      <c r="C8" s="455" t="s">
        <v>147</v>
      </c>
      <c r="D8" s="55" t="s">
        <v>246</v>
      </c>
      <c r="E8" s="55" t="s">
        <v>425</v>
      </c>
      <c r="F8" s="55" t="s">
        <v>586</v>
      </c>
      <c r="G8" s="55" t="s">
        <v>587</v>
      </c>
      <c r="H8" s="55" t="s">
        <v>588</v>
      </c>
      <c r="I8" s="55" t="s">
        <v>589</v>
      </c>
      <c r="J8" s="55" t="s">
        <v>590</v>
      </c>
      <c r="K8" s="55" t="s">
        <v>247</v>
      </c>
      <c r="L8" s="55" t="s">
        <v>193</v>
      </c>
      <c r="M8" s="55" t="s">
        <v>194</v>
      </c>
      <c r="N8" s="55" t="s">
        <v>591</v>
      </c>
      <c r="O8" s="55" t="s">
        <v>592</v>
      </c>
      <c r="P8" s="55" t="s">
        <v>23</v>
      </c>
      <c r="Q8" s="55" t="s">
        <v>408</v>
      </c>
      <c r="R8" s="55" t="s">
        <v>593</v>
      </c>
      <c r="S8" s="55" t="s">
        <v>594</v>
      </c>
      <c r="T8" s="55" t="s">
        <v>595</v>
      </c>
      <c r="U8" s="55" t="s">
        <v>596</v>
      </c>
      <c r="V8" s="55" t="s">
        <v>195</v>
      </c>
      <c r="W8" s="55" t="s">
        <v>597</v>
      </c>
      <c r="X8" s="55" t="s">
        <v>598</v>
      </c>
      <c r="Y8" s="55" t="s">
        <v>599</v>
      </c>
      <c r="Z8" s="55" t="s">
        <v>600</v>
      </c>
      <c r="AA8" s="392" t="s">
        <v>36</v>
      </c>
    </row>
    <row r="9" spans="1:27" ht="15" customHeight="1">
      <c r="A9" s="223" t="s">
        <v>494</v>
      </c>
      <c r="B9" s="160"/>
      <c r="C9" s="55"/>
      <c r="D9" s="55"/>
      <c r="E9" s="55"/>
      <c r="F9" s="55"/>
      <c r="G9" s="55"/>
      <c r="H9" s="55"/>
      <c r="I9" s="55"/>
      <c r="J9" s="55"/>
      <c r="K9" s="55"/>
      <c r="L9" s="55"/>
      <c r="M9" s="55"/>
      <c r="N9" s="55"/>
      <c r="O9" s="56"/>
      <c r="P9" s="56"/>
      <c r="Q9" s="55"/>
      <c r="R9" s="55"/>
      <c r="S9" s="55"/>
      <c r="T9" s="55"/>
      <c r="U9" s="55"/>
      <c r="V9" s="55"/>
      <c r="W9" s="55"/>
      <c r="X9" s="55"/>
      <c r="Y9" s="55"/>
      <c r="Z9" s="55"/>
      <c r="AA9" s="262"/>
    </row>
    <row r="10" spans="1:27" ht="13.5">
      <c r="A10" s="448" t="s">
        <v>6</v>
      </c>
      <c r="B10" s="429" t="s">
        <v>179</v>
      </c>
      <c r="C10" s="173">
        <v>2</v>
      </c>
      <c r="D10" s="173">
        <v>0</v>
      </c>
      <c r="E10" s="173">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291">
        <v>2</v>
      </c>
    </row>
    <row r="11" spans="1:27" ht="13.5">
      <c r="A11" s="448" t="s">
        <v>7</v>
      </c>
      <c r="B11" s="429" t="s">
        <v>37</v>
      </c>
      <c r="C11" s="173">
        <v>477</v>
      </c>
      <c r="D11" s="173">
        <v>2</v>
      </c>
      <c r="E11" s="173">
        <v>199</v>
      </c>
      <c r="F11" s="173">
        <v>3</v>
      </c>
      <c r="G11" s="173">
        <v>0</v>
      </c>
      <c r="H11" s="173">
        <v>436</v>
      </c>
      <c r="I11" s="173">
        <v>2</v>
      </c>
      <c r="J11" s="173">
        <v>204</v>
      </c>
      <c r="K11" s="173">
        <v>16</v>
      </c>
      <c r="L11" s="173">
        <v>17</v>
      </c>
      <c r="M11" s="173">
        <v>16</v>
      </c>
      <c r="N11" s="173">
        <v>17</v>
      </c>
      <c r="O11" s="173">
        <v>87</v>
      </c>
      <c r="P11" s="173">
        <v>231</v>
      </c>
      <c r="Q11" s="173">
        <v>11</v>
      </c>
      <c r="R11" s="173">
        <v>26</v>
      </c>
      <c r="S11" s="173">
        <v>1</v>
      </c>
      <c r="T11" s="173">
        <v>178</v>
      </c>
      <c r="U11" s="173">
        <v>5</v>
      </c>
      <c r="V11" s="173">
        <v>14</v>
      </c>
      <c r="W11" s="173">
        <v>9</v>
      </c>
      <c r="X11" s="173">
        <v>11</v>
      </c>
      <c r="Y11" s="173">
        <v>4</v>
      </c>
      <c r="Z11" s="173">
        <v>1</v>
      </c>
      <c r="AA11" s="291">
        <v>1967</v>
      </c>
    </row>
    <row r="12" spans="1:27" ht="13.5">
      <c r="A12" s="104"/>
      <c r="B12" s="441" t="s">
        <v>405</v>
      </c>
      <c r="C12" s="168">
        <v>297</v>
      </c>
      <c r="D12" s="168">
        <v>1</v>
      </c>
      <c r="E12" s="168">
        <v>148</v>
      </c>
      <c r="F12" s="168">
        <v>0</v>
      </c>
      <c r="G12" s="168">
        <v>1</v>
      </c>
      <c r="H12" s="168">
        <v>480</v>
      </c>
      <c r="I12" s="168">
        <v>0</v>
      </c>
      <c r="J12" s="168">
        <v>204</v>
      </c>
      <c r="K12" s="168">
        <v>15</v>
      </c>
      <c r="L12" s="168">
        <v>22</v>
      </c>
      <c r="M12" s="168">
        <v>14</v>
      </c>
      <c r="N12" s="168">
        <v>25</v>
      </c>
      <c r="O12" s="168">
        <v>83</v>
      </c>
      <c r="P12" s="168">
        <v>151</v>
      </c>
      <c r="Q12" s="168">
        <v>14</v>
      </c>
      <c r="R12" s="168">
        <v>12</v>
      </c>
      <c r="S12" s="168">
        <v>7</v>
      </c>
      <c r="T12" s="168">
        <v>87</v>
      </c>
      <c r="U12" s="168">
        <v>8</v>
      </c>
      <c r="V12" s="168">
        <v>2</v>
      </c>
      <c r="W12" s="168">
        <v>0</v>
      </c>
      <c r="X12" s="168">
        <v>18</v>
      </c>
      <c r="Y12" s="168">
        <v>8</v>
      </c>
      <c r="Z12" s="168">
        <v>0</v>
      </c>
      <c r="AA12" s="174">
        <v>1597</v>
      </c>
    </row>
    <row r="13" spans="1:27" ht="13.5">
      <c r="A13" s="104"/>
      <c r="B13" s="441" t="s">
        <v>36</v>
      </c>
      <c r="C13" s="168">
        <v>774</v>
      </c>
      <c r="D13" s="168">
        <v>3</v>
      </c>
      <c r="E13" s="168">
        <v>347</v>
      </c>
      <c r="F13" s="168">
        <v>3</v>
      </c>
      <c r="G13" s="168">
        <v>1</v>
      </c>
      <c r="H13" s="168">
        <v>916</v>
      </c>
      <c r="I13" s="168">
        <v>2</v>
      </c>
      <c r="J13" s="168">
        <v>408</v>
      </c>
      <c r="K13" s="168">
        <v>31</v>
      </c>
      <c r="L13" s="168">
        <v>39</v>
      </c>
      <c r="M13" s="168">
        <v>30</v>
      </c>
      <c r="N13" s="168">
        <v>42</v>
      </c>
      <c r="O13" s="168">
        <v>170</v>
      </c>
      <c r="P13" s="168">
        <v>382</v>
      </c>
      <c r="Q13" s="168">
        <v>25</v>
      </c>
      <c r="R13" s="168">
        <v>38</v>
      </c>
      <c r="S13" s="168">
        <v>8</v>
      </c>
      <c r="T13" s="168">
        <v>265</v>
      </c>
      <c r="U13" s="168">
        <v>13</v>
      </c>
      <c r="V13" s="168">
        <v>16</v>
      </c>
      <c r="W13" s="168">
        <v>9</v>
      </c>
      <c r="X13" s="168">
        <v>29</v>
      </c>
      <c r="Y13" s="168">
        <v>12</v>
      </c>
      <c r="Z13" s="168">
        <v>1</v>
      </c>
      <c r="AA13" s="174">
        <v>3564</v>
      </c>
    </row>
    <row r="14" spans="1:27" ht="13.5">
      <c r="A14" s="448" t="s">
        <v>8</v>
      </c>
      <c r="B14" s="429" t="s">
        <v>41</v>
      </c>
      <c r="C14" s="173">
        <v>27</v>
      </c>
      <c r="D14" s="173">
        <v>2</v>
      </c>
      <c r="E14" s="173">
        <v>1</v>
      </c>
      <c r="F14" s="173">
        <v>0</v>
      </c>
      <c r="G14" s="173">
        <v>0</v>
      </c>
      <c r="H14" s="173">
        <v>8</v>
      </c>
      <c r="I14" s="173">
        <v>0</v>
      </c>
      <c r="J14" s="173">
        <v>3</v>
      </c>
      <c r="K14" s="173">
        <v>6</v>
      </c>
      <c r="L14" s="173">
        <v>1</v>
      </c>
      <c r="M14" s="173">
        <v>1</v>
      </c>
      <c r="N14" s="173">
        <v>0</v>
      </c>
      <c r="O14" s="173">
        <v>0</v>
      </c>
      <c r="P14" s="173">
        <v>1</v>
      </c>
      <c r="Q14" s="173">
        <v>0</v>
      </c>
      <c r="R14" s="173">
        <v>0</v>
      </c>
      <c r="S14" s="173">
        <v>1</v>
      </c>
      <c r="T14" s="173">
        <v>0</v>
      </c>
      <c r="U14" s="173">
        <v>0</v>
      </c>
      <c r="V14" s="173">
        <v>1</v>
      </c>
      <c r="W14" s="173">
        <v>0</v>
      </c>
      <c r="X14" s="173">
        <v>0</v>
      </c>
      <c r="Y14" s="173">
        <v>0</v>
      </c>
      <c r="Z14" s="173">
        <v>0</v>
      </c>
      <c r="AA14" s="291">
        <v>52</v>
      </c>
    </row>
    <row r="15" spans="1:27" ht="13.5">
      <c r="A15" s="290"/>
      <c r="B15" s="58" t="s">
        <v>44</v>
      </c>
      <c r="C15" s="168">
        <v>7</v>
      </c>
      <c r="D15" s="168">
        <v>0</v>
      </c>
      <c r="E15" s="168">
        <v>2</v>
      </c>
      <c r="F15" s="168">
        <v>1</v>
      </c>
      <c r="G15" s="168">
        <v>0</v>
      </c>
      <c r="H15" s="168">
        <v>4</v>
      </c>
      <c r="I15" s="168">
        <v>0</v>
      </c>
      <c r="J15" s="168">
        <v>1</v>
      </c>
      <c r="K15" s="168">
        <v>2</v>
      </c>
      <c r="L15" s="168">
        <v>0</v>
      </c>
      <c r="M15" s="168">
        <v>0</v>
      </c>
      <c r="N15" s="168">
        <v>0</v>
      </c>
      <c r="O15" s="168">
        <v>0</v>
      </c>
      <c r="P15" s="168">
        <v>1</v>
      </c>
      <c r="Q15" s="168">
        <v>0</v>
      </c>
      <c r="R15" s="168">
        <v>0</v>
      </c>
      <c r="S15" s="168">
        <v>0</v>
      </c>
      <c r="T15" s="168">
        <v>2</v>
      </c>
      <c r="U15" s="168">
        <v>0</v>
      </c>
      <c r="V15" s="168">
        <v>0</v>
      </c>
      <c r="W15" s="168">
        <v>0</v>
      </c>
      <c r="X15" s="168">
        <v>0</v>
      </c>
      <c r="Y15" s="168">
        <v>0</v>
      </c>
      <c r="Z15" s="168">
        <v>0</v>
      </c>
      <c r="AA15" s="174">
        <v>20</v>
      </c>
    </row>
    <row r="16" spans="1:27" ht="13.5">
      <c r="A16" s="290"/>
      <c r="B16" s="58" t="s">
        <v>36</v>
      </c>
      <c r="C16" s="168">
        <v>34</v>
      </c>
      <c r="D16" s="168">
        <v>2</v>
      </c>
      <c r="E16" s="168">
        <v>3</v>
      </c>
      <c r="F16" s="168">
        <v>1</v>
      </c>
      <c r="G16" s="168">
        <v>0</v>
      </c>
      <c r="H16" s="168">
        <v>12</v>
      </c>
      <c r="I16" s="168">
        <v>0</v>
      </c>
      <c r="J16" s="168">
        <v>4</v>
      </c>
      <c r="K16" s="168">
        <v>8</v>
      </c>
      <c r="L16" s="168">
        <v>1</v>
      </c>
      <c r="M16" s="168">
        <v>1</v>
      </c>
      <c r="N16" s="168">
        <v>0</v>
      </c>
      <c r="O16" s="168">
        <v>0</v>
      </c>
      <c r="P16" s="168">
        <v>2</v>
      </c>
      <c r="Q16" s="168">
        <v>0</v>
      </c>
      <c r="R16" s="168">
        <v>0</v>
      </c>
      <c r="S16" s="168">
        <v>1</v>
      </c>
      <c r="T16" s="168">
        <v>2</v>
      </c>
      <c r="U16" s="168">
        <v>0</v>
      </c>
      <c r="V16" s="168">
        <v>1</v>
      </c>
      <c r="W16" s="168">
        <v>0</v>
      </c>
      <c r="X16" s="168">
        <v>0</v>
      </c>
      <c r="Y16" s="168">
        <v>0</v>
      </c>
      <c r="Z16" s="168">
        <v>0</v>
      </c>
      <c r="AA16" s="174">
        <v>72</v>
      </c>
    </row>
    <row r="17" spans="1:27" ht="26.25">
      <c r="A17" s="452" t="s">
        <v>9</v>
      </c>
      <c r="B17" s="440" t="s">
        <v>181</v>
      </c>
      <c r="C17" s="178">
        <v>0</v>
      </c>
      <c r="D17" s="178">
        <v>0</v>
      </c>
      <c r="E17" s="178">
        <v>0</v>
      </c>
      <c r="F17" s="178">
        <v>0</v>
      </c>
      <c r="G17" s="178">
        <v>0</v>
      </c>
      <c r="H17" s="178">
        <v>1</v>
      </c>
      <c r="I17" s="178">
        <v>0</v>
      </c>
      <c r="J17" s="178">
        <v>0</v>
      </c>
      <c r="K17" s="178">
        <v>0</v>
      </c>
      <c r="L17" s="178">
        <v>0</v>
      </c>
      <c r="M17" s="178">
        <v>0</v>
      </c>
      <c r="N17" s="178">
        <v>0</v>
      </c>
      <c r="O17" s="178">
        <v>0</v>
      </c>
      <c r="P17" s="178">
        <v>0</v>
      </c>
      <c r="Q17" s="178">
        <v>0</v>
      </c>
      <c r="R17" s="178">
        <v>0</v>
      </c>
      <c r="S17" s="178">
        <v>0</v>
      </c>
      <c r="T17" s="178">
        <v>0</v>
      </c>
      <c r="U17" s="178">
        <v>0</v>
      </c>
      <c r="V17" s="178">
        <v>0</v>
      </c>
      <c r="W17" s="178">
        <v>0</v>
      </c>
      <c r="X17" s="178">
        <v>0</v>
      </c>
      <c r="Y17" s="178">
        <v>0</v>
      </c>
      <c r="Z17" s="178">
        <v>0</v>
      </c>
      <c r="AA17" s="180">
        <v>1</v>
      </c>
    </row>
    <row r="18" spans="1:27" ht="27" customHeight="1">
      <c r="A18" s="363" t="s">
        <v>10</v>
      </c>
      <c r="B18" s="442" t="s">
        <v>50</v>
      </c>
      <c r="C18" s="173">
        <v>9</v>
      </c>
      <c r="D18" s="173">
        <v>0</v>
      </c>
      <c r="E18" s="173">
        <v>0</v>
      </c>
      <c r="F18" s="173">
        <v>0</v>
      </c>
      <c r="G18" s="173">
        <v>0</v>
      </c>
      <c r="H18" s="173">
        <v>1</v>
      </c>
      <c r="I18" s="173">
        <v>0</v>
      </c>
      <c r="J18" s="173">
        <v>0</v>
      </c>
      <c r="K18" s="173">
        <v>0</v>
      </c>
      <c r="L18" s="173">
        <v>0</v>
      </c>
      <c r="M18" s="173">
        <v>0</v>
      </c>
      <c r="N18" s="173">
        <v>0</v>
      </c>
      <c r="O18" s="173">
        <v>0</v>
      </c>
      <c r="P18" s="173">
        <v>0</v>
      </c>
      <c r="Q18" s="173">
        <v>0</v>
      </c>
      <c r="R18" s="173">
        <v>0</v>
      </c>
      <c r="S18" s="173">
        <v>0</v>
      </c>
      <c r="T18" s="173">
        <v>0</v>
      </c>
      <c r="U18" s="173">
        <v>0</v>
      </c>
      <c r="V18" s="173">
        <v>0</v>
      </c>
      <c r="W18" s="173">
        <v>0</v>
      </c>
      <c r="X18" s="173">
        <v>0</v>
      </c>
      <c r="Y18" s="173">
        <v>0</v>
      </c>
      <c r="Z18" s="173">
        <v>0</v>
      </c>
      <c r="AA18" s="291">
        <v>10</v>
      </c>
    </row>
    <row r="19" spans="1:27" ht="13.5">
      <c r="A19" s="290"/>
      <c r="B19" s="58" t="s">
        <v>182</v>
      </c>
      <c r="C19" s="168">
        <v>0</v>
      </c>
      <c r="D19" s="168">
        <v>0</v>
      </c>
      <c r="E19" s="168">
        <v>0</v>
      </c>
      <c r="F19" s="168">
        <v>0</v>
      </c>
      <c r="G19" s="168">
        <v>0</v>
      </c>
      <c r="H19" s="168">
        <v>1</v>
      </c>
      <c r="I19" s="168">
        <v>0</v>
      </c>
      <c r="J19" s="168">
        <v>0</v>
      </c>
      <c r="K19" s="168">
        <v>0</v>
      </c>
      <c r="L19" s="168">
        <v>0</v>
      </c>
      <c r="M19" s="168">
        <v>0</v>
      </c>
      <c r="N19" s="168">
        <v>0</v>
      </c>
      <c r="O19" s="168">
        <v>0</v>
      </c>
      <c r="P19" s="168">
        <v>0</v>
      </c>
      <c r="Q19" s="168">
        <v>0</v>
      </c>
      <c r="R19" s="168">
        <v>0</v>
      </c>
      <c r="S19" s="168">
        <v>0</v>
      </c>
      <c r="T19" s="168">
        <v>0</v>
      </c>
      <c r="U19" s="168">
        <v>0</v>
      </c>
      <c r="V19" s="168">
        <v>0</v>
      </c>
      <c r="W19" s="168">
        <v>0</v>
      </c>
      <c r="X19" s="168">
        <v>0</v>
      </c>
      <c r="Y19" s="168">
        <v>0</v>
      </c>
      <c r="Z19" s="168">
        <v>0</v>
      </c>
      <c r="AA19" s="174">
        <v>1</v>
      </c>
    </row>
    <row r="20" spans="1:27" ht="13.5">
      <c r="A20" s="104"/>
      <c r="B20" s="441" t="s">
        <v>36</v>
      </c>
      <c r="C20" s="168">
        <v>9</v>
      </c>
      <c r="D20" s="168">
        <v>0</v>
      </c>
      <c r="E20" s="168">
        <v>0</v>
      </c>
      <c r="F20" s="168">
        <v>0</v>
      </c>
      <c r="G20" s="168">
        <v>0</v>
      </c>
      <c r="H20" s="168">
        <v>2</v>
      </c>
      <c r="I20" s="168">
        <v>0</v>
      </c>
      <c r="J20" s="168">
        <v>0</v>
      </c>
      <c r="K20" s="168">
        <v>0</v>
      </c>
      <c r="L20" s="168">
        <v>0</v>
      </c>
      <c r="M20" s="168">
        <v>0</v>
      </c>
      <c r="N20" s="168">
        <v>0</v>
      </c>
      <c r="O20" s="168">
        <v>0</v>
      </c>
      <c r="P20" s="168">
        <v>0</v>
      </c>
      <c r="Q20" s="168">
        <v>0</v>
      </c>
      <c r="R20" s="168">
        <v>0</v>
      </c>
      <c r="S20" s="168">
        <v>0</v>
      </c>
      <c r="T20" s="168">
        <v>0</v>
      </c>
      <c r="U20" s="168">
        <v>0</v>
      </c>
      <c r="V20" s="168">
        <v>0</v>
      </c>
      <c r="W20" s="168">
        <v>0</v>
      </c>
      <c r="X20" s="168">
        <v>0</v>
      </c>
      <c r="Y20" s="168">
        <v>0</v>
      </c>
      <c r="Z20" s="168">
        <v>0</v>
      </c>
      <c r="AA20" s="174">
        <v>11</v>
      </c>
    </row>
    <row r="21" spans="1:27" ht="27" customHeight="1">
      <c r="A21" s="452" t="s">
        <v>12</v>
      </c>
      <c r="B21" s="440" t="s">
        <v>12</v>
      </c>
      <c r="C21" s="178">
        <v>1</v>
      </c>
      <c r="D21" s="178">
        <v>0</v>
      </c>
      <c r="E21" s="178">
        <v>1</v>
      </c>
      <c r="F21" s="178">
        <v>0</v>
      </c>
      <c r="G21" s="178">
        <v>0</v>
      </c>
      <c r="H21" s="178">
        <v>0</v>
      </c>
      <c r="I21" s="178">
        <v>0</v>
      </c>
      <c r="J21" s="178">
        <v>0</v>
      </c>
      <c r="K21" s="178">
        <v>0</v>
      </c>
      <c r="L21" s="178">
        <v>0</v>
      </c>
      <c r="M21" s="178">
        <v>0</v>
      </c>
      <c r="N21" s="178">
        <v>0</v>
      </c>
      <c r="O21" s="178">
        <v>0</v>
      </c>
      <c r="P21" s="178">
        <v>0</v>
      </c>
      <c r="Q21" s="178">
        <v>0</v>
      </c>
      <c r="R21" s="178">
        <v>0</v>
      </c>
      <c r="S21" s="178">
        <v>0</v>
      </c>
      <c r="T21" s="178">
        <v>0</v>
      </c>
      <c r="U21" s="178">
        <v>0</v>
      </c>
      <c r="V21" s="178">
        <v>0</v>
      </c>
      <c r="W21" s="178">
        <v>0</v>
      </c>
      <c r="X21" s="178">
        <v>0</v>
      </c>
      <c r="Y21" s="178">
        <v>0</v>
      </c>
      <c r="Z21" s="178">
        <v>0</v>
      </c>
      <c r="AA21" s="180">
        <v>2</v>
      </c>
    </row>
    <row r="22" spans="1:27" ht="13.5">
      <c r="A22" s="452" t="s">
        <v>13</v>
      </c>
      <c r="B22" s="440" t="s">
        <v>60</v>
      </c>
      <c r="C22" s="178">
        <v>1</v>
      </c>
      <c r="D22" s="178">
        <v>0</v>
      </c>
      <c r="E22" s="178">
        <v>0</v>
      </c>
      <c r="F22" s="178">
        <v>0</v>
      </c>
      <c r="G22" s="178">
        <v>0</v>
      </c>
      <c r="H22" s="178">
        <v>0</v>
      </c>
      <c r="I22" s="178">
        <v>0</v>
      </c>
      <c r="J22" s="178">
        <v>0</v>
      </c>
      <c r="K22" s="178">
        <v>0</v>
      </c>
      <c r="L22" s="178">
        <v>0</v>
      </c>
      <c r="M22" s="178">
        <v>0</v>
      </c>
      <c r="N22" s="178">
        <v>0</v>
      </c>
      <c r="O22" s="178">
        <v>0</v>
      </c>
      <c r="P22" s="178">
        <v>0</v>
      </c>
      <c r="Q22" s="178">
        <v>0</v>
      </c>
      <c r="R22" s="178">
        <v>0</v>
      </c>
      <c r="S22" s="178">
        <v>0</v>
      </c>
      <c r="T22" s="178">
        <v>0</v>
      </c>
      <c r="U22" s="178">
        <v>0</v>
      </c>
      <c r="V22" s="178">
        <v>0</v>
      </c>
      <c r="W22" s="178">
        <v>0</v>
      </c>
      <c r="X22" s="178">
        <v>0</v>
      </c>
      <c r="Y22" s="178">
        <v>0</v>
      </c>
      <c r="Z22" s="178">
        <v>0</v>
      </c>
      <c r="AA22" s="180">
        <v>1</v>
      </c>
    </row>
    <row r="23" spans="1:27" ht="13.5">
      <c r="A23" s="452" t="s">
        <v>17</v>
      </c>
      <c r="B23" s="440" t="s">
        <v>89</v>
      </c>
      <c r="C23" s="178">
        <v>25</v>
      </c>
      <c r="D23" s="178">
        <v>0</v>
      </c>
      <c r="E23" s="178">
        <v>10</v>
      </c>
      <c r="F23" s="178">
        <v>0</v>
      </c>
      <c r="G23" s="178">
        <v>0</v>
      </c>
      <c r="H23" s="178">
        <v>67</v>
      </c>
      <c r="I23" s="178">
        <v>0</v>
      </c>
      <c r="J23" s="178">
        <v>37</v>
      </c>
      <c r="K23" s="178">
        <v>1</v>
      </c>
      <c r="L23" s="178">
        <v>7</v>
      </c>
      <c r="M23" s="178">
        <v>1</v>
      </c>
      <c r="N23" s="178">
        <v>9</v>
      </c>
      <c r="O23" s="178">
        <v>32</v>
      </c>
      <c r="P23" s="178">
        <v>159</v>
      </c>
      <c r="Q23" s="178">
        <v>13</v>
      </c>
      <c r="R23" s="178">
        <v>7</v>
      </c>
      <c r="S23" s="178">
        <v>0</v>
      </c>
      <c r="T23" s="178">
        <v>59</v>
      </c>
      <c r="U23" s="178">
        <v>3</v>
      </c>
      <c r="V23" s="178">
        <v>12</v>
      </c>
      <c r="W23" s="178">
        <v>4</v>
      </c>
      <c r="X23" s="178">
        <v>9</v>
      </c>
      <c r="Y23" s="178">
        <v>6</v>
      </c>
      <c r="Z23" s="178">
        <v>4</v>
      </c>
      <c r="AA23" s="180">
        <v>465</v>
      </c>
    </row>
    <row r="24" spans="1:27" ht="13.5">
      <c r="A24" s="452" t="s">
        <v>18</v>
      </c>
      <c r="B24" s="440" t="s">
        <v>97</v>
      </c>
      <c r="C24" s="178">
        <v>0</v>
      </c>
      <c r="D24" s="178">
        <v>0</v>
      </c>
      <c r="E24" s="178">
        <v>0</v>
      </c>
      <c r="F24" s="178">
        <v>0</v>
      </c>
      <c r="G24" s="178">
        <v>0</v>
      </c>
      <c r="H24" s="178">
        <v>0</v>
      </c>
      <c r="I24" s="178">
        <v>0</v>
      </c>
      <c r="J24" s="178">
        <v>1</v>
      </c>
      <c r="K24" s="178">
        <v>0</v>
      </c>
      <c r="L24" s="178">
        <v>0</v>
      </c>
      <c r="M24" s="178">
        <v>0</v>
      </c>
      <c r="N24" s="178">
        <v>0</v>
      </c>
      <c r="O24" s="178">
        <v>0</v>
      </c>
      <c r="P24" s="178">
        <v>0</v>
      </c>
      <c r="Q24" s="178">
        <v>0</v>
      </c>
      <c r="R24" s="178">
        <v>0</v>
      </c>
      <c r="S24" s="178">
        <v>0</v>
      </c>
      <c r="T24" s="178">
        <v>0</v>
      </c>
      <c r="U24" s="178">
        <v>0</v>
      </c>
      <c r="V24" s="178">
        <v>0</v>
      </c>
      <c r="W24" s="178">
        <v>0</v>
      </c>
      <c r="X24" s="178">
        <v>0</v>
      </c>
      <c r="Y24" s="178">
        <v>0</v>
      </c>
      <c r="Z24" s="178">
        <v>0</v>
      </c>
      <c r="AA24" s="180">
        <v>1</v>
      </c>
    </row>
    <row r="25" spans="1:27" ht="27" customHeight="1">
      <c r="A25" s="363" t="s">
        <v>20</v>
      </c>
      <c r="B25" s="442" t="s">
        <v>188</v>
      </c>
      <c r="C25" s="173">
        <v>381</v>
      </c>
      <c r="D25" s="173">
        <v>0</v>
      </c>
      <c r="E25" s="173">
        <v>134</v>
      </c>
      <c r="F25" s="173">
        <v>1</v>
      </c>
      <c r="G25" s="173">
        <v>0</v>
      </c>
      <c r="H25" s="173">
        <v>508</v>
      </c>
      <c r="I25" s="173">
        <v>1</v>
      </c>
      <c r="J25" s="173">
        <v>203</v>
      </c>
      <c r="K25" s="173">
        <v>8</v>
      </c>
      <c r="L25" s="173">
        <v>9</v>
      </c>
      <c r="M25" s="173">
        <v>10</v>
      </c>
      <c r="N25" s="173">
        <v>38</v>
      </c>
      <c r="O25" s="173">
        <v>113</v>
      </c>
      <c r="P25" s="173">
        <v>535</v>
      </c>
      <c r="Q25" s="173">
        <v>166</v>
      </c>
      <c r="R25" s="173">
        <v>10</v>
      </c>
      <c r="S25" s="173">
        <v>3</v>
      </c>
      <c r="T25" s="173">
        <v>68</v>
      </c>
      <c r="U25" s="173">
        <v>10</v>
      </c>
      <c r="V25" s="173">
        <v>34</v>
      </c>
      <c r="W25" s="173">
        <v>0</v>
      </c>
      <c r="X25" s="173">
        <v>29</v>
      </c>
      <c r="Y25" s="173">
        <v>2</v>
      </c>
      <c r="Z25" s="173">
        <v>2</v>
      </c>
      <c r="AA25" s="291">
        <v>2265</v>
      </c>
    </row>
    <row r="26" spans="1:27" ht="13.5">
      <c r="A26" s="104"/>
      <c r="B26" s="441" t="s">
        <v>176</v>
      </c>
      <c r="C26" s="168">
        <v>1</v>
      </c>
      <c r="D26" s="168">
        <v>0</v>
      </c>
      <c r="E26" s="168">
        <v>0</v>
      </c>
      <c r="F26" s="168">
        <v>0</v>
      </c>
      <c r="G26" s="168">
        <v>0</v>
      </c>
      <c r="H26" s="168">
        <v>0</v>
      </c>
      <c r="I26" s="168">
        <v>0</v>
      </c>
      <c r="J26" s="168">
        <v>0</v>
      </c>
      <c r="K26" s="168">
        <v>0</v>
      </c>
      <c r="L26" s="168">
        <v>0</v>
      </c>
      <c r="M26" s="168">
        <v>0</v>
      </c>
      <c r="N26" s="168">
        <v>0</v>
      </c>
      <c r="O26" s="168">
        <v>0</v>
      </c>
      <c r="P26" s="168">
        <v>3</v>
      </c>
      <c r="Q26" s="168">
        <v>0</v>
      </c>
      <c r="R26" s="168">
        <v>0</v>
      </c>
      <c r="S26" s="168">
        <v>0</v>
      </c>
      <c r="T26" s="168">
        <v>0</v>
      </c>
      <c r="U26" s="168">
        <v>0</v>
      </c>
      <c r="V26" s="168">
        <v>0</v>
      </c>
      <c r="W26" s="168">
        <v>0</v>
      </c>
      <c r="X26" s="168">
        <v>1</v>
      </c>
      <c r="Y26" s="168">
        <v>0</v>
      </c>
      <c r="Z26" s="168">
        <v>0</v>
      </c>
      <c r="AA26" s="174">
        <v>5</v>
      </c>
    </row>
    <row r="27" spans="1:27" ht="13.5">
      <c r="A27" s="336"/>
      <c r="B27" s="444" t="s">
        <v>36</v>
      </c>
      <c r="C27" s="171">
        <v>382</v>
      </c>
      <c r="D27" s="171">
        <v>0</v>
      </c>
      <c r="E27" s="171">
        <v>134</v>
      </c>
      <c r="F27" s="171">
        <v>1</v>
      </c>
      <c r="G27" s="171">
        <v>0</v>
      </c>
      <c r="H27" s="171">
        <v>508</v>
      </c>
      <c r="I27" s="171">
        <v>1</v>
      </c>
      <c r="J27" s="171">
        <v>203</v>
      </c>
      <c r="K27" s="171">
        <v>8</v>
      </c>
      <c r="L27" s="171">
        <v>9</v>
      </c>
      <c r="M27" s="171">
        <v>10</v>
      </c>
      <c r="N27" s="171">
        <v>38</v>
      </c>
      <c r="O27" s="171">
        <v>113</v>
      </c>
      <c r="P27" s="171">
        <v>538</v>
      </c>
      <c r="Q27" s="171">
        <v>166</v>
      </c>
      <c r="R27" s="171">
        <v>10</v>
      </c>
      <c r="S27" s="171">
        <v>3</v>
      </c>
      <c r="T27" s="171">
        <v>68</v>
      </c>
      <c r="U27" s="171">
        <v>10</v>
      </c>
      <c r="V27" s="171">
        <v>34</v>
      </c>
      <c r="W27" s="171">
        <v>0</v>
      </c>
      <c r="X27" s="171">
        <v>30</v>
      </c>
      <c r="Y27" s="171">
        <v>2</v>
      </c>
      <c r="Z27" s="171">
        <v>2</v>
      </c>
      <c r="AA27" s="175">
        <v>2270</v>
      </c>
    </row>
    <row r="28" spans="1:27" ht="13.5">
      <c r="A28" s="459" t="s">
        <v>36</v>
      </c>
      <c r="B28" s="454"/>
      <c r="C28" s="178">
        <v>1228</v>
      </c>
      <c r="D28" s="178">
        <v>5</v>
      </c>
      <c r="E28" s="178">
        <v>495</v>
      </c>
      <c r="F28" s="178">
        <v>5</v>
      </c>
      <c r="G28" s="178">
        <v>1</v>
      </c>
      <c r="H28" s="178">
        <v>1506</v>
      </c>
      <c r="I28" s="178">
        <v>3</v>
      </c>
      <c r="J28" s="178">
        <v>653</v>
      </c>
      <c r="K28" s="178">
        <v>48</v>
      </c>
      <c r="L28" s="178">
        <v>56</v>
      </c>
      <c r="M28" s="178">
        <v>42</v>
      </c>
      <c r="N28" s="178">
        <v>89</v>
      </c>
      <c r="O28" s="178">
        <v>315</v>
      </c>
      <c r="P28" s="178">
        <v>1081</v>
      </c>
      <c r="Q28" s="178">
        <v>204</v>
      </c>
      <c r="R28" s="178">
        <v>55</v>
      </c>
      <c r="S28" s="178">
        <v>12</v>
      </c>
      <c r="T28" s="178">
        <v>394</v>
      </c>
      <c r="U28" s="178">
        <v>26</v>
      </c>
      <c r="V28" s="178">
        <v>63</v>
      </c>
      <c r="W28" s="178">
        <v>13</v>
      </c>
      <c r="X28" s="178">
        <v>68</v>
      </c>
      <c r="Y28" s="178">
        <v>20</v>
      </c>
      <c r="Z28" s="178">
        <v>7</v>
      </c>
      <c r="AA28" s="180">
        <v>6389</v>
      </c>
    </row>
    <row r="29" spans="1:27" ht="13.5">
      <c r="A29" s="33"/>
      <c r="B29" s="167"/>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74"/>
    </row>
    <row r="30" spans="1:27" ht="13.5">
      <c r="A30" s="223" t="s">
        <v>497</v>
      </c>
      <c r="B30" s="227"/>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5"/>
    </row>
    <row r="31" spans="1:27" ht="13.5">
      <c r="A31" s="31" t="s">
        <v>8</v>
      </c>
      <c r="B31" s="11" t="s">
        <v>41</v>
      </c>
      <c r="C31" s="168">
        <v>46</v>
      </c>
      <c r="D31" s="168">
        <v>3</v>
      </c>
      <c r="E31" s="168">
        <v>0</v>
      </c>
      <c r="F31" s="168">
        <v>2</v>
      </c>
      <c r="G31" s="168">
        <v>1</v>
      </c>
      <c r="H31" s="168">
        <v>9</v>
      </c>
      <c r="I31" s="168">
        <v>0</v>
      </c>
      <c r="J31" s="168">
        <v>5</v>
      </c>
      <c r="K31" s="168">
        <v>8</v>
      </c>
      <c r="L31" s="168">
        <v>2</v>
      </c>
      <c r="M31" s="168">
        <v>1</v>
      </c>
      <c r="N31" s="168">
        <v>1</v>
      </c>
      <c r="O31" s="168">
        <v>1</v>
      </c>
      <c r="P31" s="168">
        <v>0</v>
      </c>
      <c r="Q31" s="168">
        <v>0</v>
      </c>
      <c r="R31" s="168">
        <v>0</v>
      </c>
      <c r="S31" s="168">
        <v>1</v>
      </c>
      <c r="T31" s="168">
        <v>0</v>
      </c>
      <c r="U31" s="168">
        <v>0</v>
      </c>
      <c r="V31" s="168">
        <v>1</v>
      </c>
      <c r="W31" s="168">
        <v>0</v>
      </c>
      <c r="X31" s="168">
        <v>1</v>
      </c>
      <c r="Y31" s="168">
        <v>0</v>
      </c>
      <c r="Z31" s="168">
        <v>0</v>
      </c>
      <c r="AA31" s="174">
        <v>82</v>
      </c>
    </row>
    <row r="32" spans="1:27" ht="15" customHeight="1">
      <c r="A32" s="31"/>
      <c r="B32" s="11" t="s">
        <v>44</v>
      </c>
      <c r="C32" s="168">
        <v>26</v>
      </c>
      <c r="D32" s="168">
        <v>0</v>
      </c>
      <c r="E32" s="168">
        <v>1</v>
      </c>
      <c r="F32" s="168">
        <v>5</v>
      </c>
      <c r="G32" s="168">
        <v>0</v>
      </c>
      <c r="H32" s="168">
        <v>2</v>
      </c>
      <c r="I32" s="168">
        <v>0</v>
      </c>
      <c r="J32" s="168">
        <v>1</v>
      </c>
      <c r="K32" s="168">
        <v>0</v>
      </c>
      <c r="L32" s="168">
        <v>0</v>
      </c>
      <c r="M32" s="168">
        <v>0</v>
      </c>
      <c r="N32" s="168">
        <v>0</v>
      </c>
      <c r="O32" s="168">
        <v>0</v>
      </c>
      <c r="P32" s="168">
        <v>0</v>
      </c>
      <c r="Q32" s="168">
        <v>0</v>
      </c>
      <c r="R32" s="168">
        <v>0</v>
      </c>
      <c r="S32" s="168">
        <v>0</v>
      </c>
      <c r="T32" s="168">
        <v>0</v>
      </c>
      <c r="U32" s="168">
        <v>0</v>
      </c>
      <c r="V32" s="168">
        <v>0</v>
      </c>
      <c r="W32" s="168">
        <v>0</v>
      </c>
      <c r="X32" s="168">
        <v>0</v>
      </c>
      <c r="Y32" s="168">
        <v>0</v>
      </c>
      <c r="Z32" s="168">
        <v>0</v>
      </c>
      <c r="AA32" s="174">
        <v>35</v>
      </c>
    </row>
    <row r="33" spans="1:27" ht="30" customHeight="1">
      <c r="A33" s="161" t="s">
        <v>36</v>
      </c>
      <c r="B33" s="181"/>
      <c r="C33" s="178">
        <v>72</v>
      </c>
      <c r="D33" s="178">
        <v>3</v>
      </c>
      <c r="E33" s="178">
        <v>1</v>
      </c>
      <c r="F33" s="178">
        <v>7</v>
      </c>
      <c r="G33" s="178">
        <v>1</v>
      </c>
      <c r="H33" s="178">
        <v>11</v>
      </c>
      <c r="I33" s="178">
        <v>0</v>
      </c>
      <c r="J33" s="178">
        <v>6</v>
      </c>
      <c r="K33" s="178">
        <v>8</v>
      </c>
      <c r="L33" s="178">
        <v>2</v>
      </c>
      <c r="M33" s="178">
        <v>1</v>
      </c>
      <c r="N33" s="178">
        <v>1</v>
      </c>
      <c r="O33" s="178">
        <v>1</v>
      </c>
      <c r="P33" s="178">
        <v>0</v>
      </c>
      <c r="Q33" s="178">
        <v>0</v>
      </c>
      <c r="R33" s="178">
        <v>0</v>
      </c>
      <c r="S33" s="178">
        <v>1</v>
      </c>
      <c r="T33" s="178">
        <v>0</v>
      </c>
      <c r="U33" s="178">
        <v>0</v>
      </c>
      <c r="V33" s="178">
        <v>1</v>
      </c>
      <c r="W33" s="178">
        <v>0</v>
      </c>
      <c r="X33" s="178">
        <v>1</v>
      </c>
      <c r="Y33" s="178">
        <v>0</v>
      </c>
      <c r="Z33" s="178">
        <v>0</v>
      </c>
      <c r="AA33" s="180">
        <v>117</v>
      </c>
    </row>
    <row r="34" spans="1:27" ht="16.5" customHeight="1"/>
    <row r="35" spans="1:27" ht="44.25" customHeight="1">
      <c r="A35" s="578" t="s">
        <v>466</v>
      </c>
      <c r="B35" s="578"/>
    </row>
    <row r="36" spans="1:27" ht="105.75" customHeight="1">
      <c r="A36" s="552" t="s">
        <v>765</v>
      </c>
      <c r="B36" s="552"/>
    </row>
    <row r="37" spans="1:27" ht="47.25" customHeight="1">
      <c r="A37" s="578" t="s">
        <v>499</v>
      </c>
      <c r="B37" s="578"/>
    </row>
    <row r="38" spans="1:27" ht="33" customHeight="1">
      <c r="A38" s="578" t="s">
        <v>498</v>
      </c>
      <c r="B38" s="578"/>
    </row>
    <row r="39" spans="1:27" ht="15.75" customHeight="1">
      <c r="A39" s="167" t="s">
        <v>491</v>
      </c>
      <c r="B39" s="167"/>
    </row>
    <row r="40" spans="1:27" ht="15" customHeight="1">
      <c r="B40" s="136"/>
    </row>
    <row r="41" spans="1:27" ht="15" customHeight="1">
      <c r="A41" s="315" t="s">
        <v>361</v>
      </c>
      <c r="B41" s="177"/>
    </row>
    <row r="42" spans="1:27" ht="15" customHeight="1">
      <c r="A42" s="315" t="str">
        <f>+"New South Wales Criminal Courts Statistics " &amp;'Table Of Contents'!D$2</f>
        <v>New South Wales Criminal Courts Statistics June 2022</v>
      </c>
      <c r="B42" s="177"/>
    </row>
    <row r="43" spans="1:27" ht="15" customHeight="1">
      <c r="A43" s="211" t="s">
        <v>0</v>
      </c>
      <c r="B43" s="177"/>
    </row>
    <row r="44" spans="1:27" ht="15" customHeight="1">
      <c r="A44" s="211" t="s">
        <v>379</v>
      </c>
      <c r="B44" s="177"/>
    </row>
    <row r="45" spans="1:27" ht="15" customHeight="1">
      <c r="A45" s="211" t="s">
        <v>27</v>
      </c>
      <c r="B45" s="177"/>
    </row>
    <row r="46" spans="1:27" ht="15" customHeight="1">
      <c r="A46" s="211" t="s">
        <v>380</v>
      </c>
      <c r="B46" s="177"/>
    </row>
    <row r="48" spans="1:27" ht="90.75" customHeight="1">
      <c r="A48" s="551" t="s">
        <v>759</v>
      </c>
      <c r="B48" s="551"/>
      <c r="C48" s="483"/>
    </row>
  </sheetData>
  <mergeCells count="7">
    <mergeCell ref="A48:B48"/>
    <mergeCell ref="C7:AA7"/>
    <mergeCell ref="C6:AA6"/>
    <mergeCell ref="A35:B35"/>
    <mergeCell ref="A37:B37"/>
    <mergeCell ref="A38:B38"/>
    <mergeCell ref="A36:B36"/>
  </mergeCells>
  <conditionalFormatting sqref="A25:B33 A10:B20 A23:B23">
    <cfRule type="cellIs" dxfId="20" priority="5" operator="equal">
      <formula>"Total"</formula>
    </cfRule>
  </conditionalFormatting>
  <conditionalFormatting sqref="A21:B21">
    <cfRule type="cellIs" dxfId="19" priority="3" operator="equal">
      <formula>"Total"</formula>
    </cfRule>
  </conditionalFormatting>
  <conditionalFormatting sqref="A22:B22">
    <cfRule type="cellIs" dxfId="18" priority="2" operator="equal">
      <formula>"Total"</formula>
    </cfRule>
  </conditionalFormatting>
  <conditionalFormatting sqref="A24:B24">
    <cfRule type="cellIs" dxfId="17" priority="1" operator="equal">
      <formula>"Total"</formula>
    </cfRule>
  </conditionalFormatting>
  <hyperlinks>
    <hyperlink ref="A1" location="'Table Of Contents'!C6" display="return to table of contents" xr:uid="{00000000-0004-0000-1300-000000000000}"/>
    <hyperlink ref="A48" location="'Explanatory Notes'!A2" display="COVID impact: changes to court operations to protect the safety of court users have led to a general decline in the number of criminal court finalisations in the latest 12 month period. See Explanatory Notes for details." xr:uid="{ACADF775-39A7-47F7-9B1B-8388A1363A53}"/>
  </hyperlinks>
  <pageMargins left="0.39370078740157483" right="0.39370078740157483" top="0.59055118110236227" bottom="0.59055118110236227" header="0.39370078740157483" footer="0.39370078740157483"/>
  <pageSetup paperSize="9" scale="51" fitToWidth="0" orientation="landscape" horizontalDpi="300" verticalDpi="300" r:id="rId1"/>
  <headerFooter>
    <oddHeader>&amp;C&amp;F     &amp;A</oddHeader>
    <oddFoote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Z91"/>
  <sheetViews>
    <sheetView zoomScaleNormal="100" workbookViewId="0">
      <pane xSplit="2" ySplit="9" topLeftCell="C10" activePane="bottomRight" state="frozen"/>
      <selection pane="topRight"/>
      <selection pane="bottomLeft"/>
      <selection pane="bottomRight"/>
    </sheetView>
  </sheetViews>
  <sheetFormatPr defaultColWidth="11.42578125" defaultRowHeight="9.9499999999999993" customHeight="1"/>
  <cols>
    <col min="1" max="2" width="40.7109375" style="3" customWidth="1"/>
    <col min="3" max="52" width="13.42578125" style="3" customWidth="1"/>
    <col min="53" max="16384" width="11.42578125" style="3"/>
  </cols>
  <sheetData>
    <row r="1" spans="1:52" ht="13.5">
      <c r="A1" s="187" t="s">
        <v>221</v>
      </c>
    </row>
    <row r="2" spans="1:52" s="165" customFormat="1" ht="15" customHeight="1">
      <c r="A2" s="238" t="s">
        <v>266</v>
      </c>
    </row>
    <row r="3" spans="1:52" ht="15" customHeight="1">
      <c r="A3" s="238" t="str">
        <f>"NSW Higher, Local and Children's Criminal Courts " &amp;'Table Of Contents'!H4</f>
        <v>NSW Higher, Local and Children's Criminal Courts July 2017 - June 2022</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row>
    <row r="4" spans="1:52" ht="15" customHeight="1">
      <c r="A4" s="182" t="s">
        <v>331</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row>
    <row r="5" spans="1:52" ht="15" customHeight="1">
      <c r="A5" s="95" t="s">
        <v>505</v>
      </c>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row>
    <row r="6" spans="1:52" ht="15" customHeight="1">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52" ht="15" customHeight="1">
      <c r="A7" s="47"/>
      <c r="B7" s="49"/>
      <c r="C7" s="584" t="s">
        <v>1</v>
      </c>
      <c r="D7" s="584"/>
      <c r="E7" s="584"/>
      <c r="F7" s="584"/>
      <c r="G7" s="584"/>
      <c r="H7" s="584"/>
      <c r="I7" s="584"/>
      <c r="J7" s="584"/>
      <c r="K7" s="584"/>
      <c r="L7" s="585"/>
      <c r="M7" s="584" t="s">
        <v>311</v>
      </c>
      <c r="N7" s="584"/>
      <c r="O7" s="584"/>
      <c r="P7" s="584"/>
      <c r="Q7" s="584"/>
      <c r="R7" s="584"/>
      <c r="S7" s="584"/>
      <c r="T7" s="584"/>
      <c r="U7" s="584"/>
      <c r="V7" s="585"/>
      <c r="W7" s="584" t="s">
        <v>329</v>
      </c>
      <c r="X7" s="584"/>
      <c r="Y7" s="584"/>
      <c r="Z7" s="584"/>
      <c r="AA7" s="584"/>
      <c r="AB7" s="584"/>
      <c r="AC7" s="584"/>
      <c r="AD7" s="584"/>
      <c r="AE7" s="584"/>
      <c r="AF7" s="585"/>
      <c r="AG7" s="584" t="s">
        <v>316</v>
      </c>
      <c r="AH7" s="584"/>
      <c r="AI7" s="584"/>
      <c r="AJ7" s="584"/>
      <c r="AK7" s="584"/>
      <c r="AL7" s="584"/>
      <c r="AM7" s="584"/>
      <c r="AN7" s="584"/>
      <c r="AO7" s="584"/>
      <c r="AP7" s="585"/>
      <c r="AQ7" s="584" t="s">
        <v>318</v>
      </c>
      <c r="AR7" s="584"/>
      <c r="AS7" s="584"/>
      <c r="AT7" s="584"/>
      <c r="AU7" s="584"/>
      <c r="AV7" s="584"/>
      <c r="AW7" s="584"/>
      <c r="AX7" s="584"/>
      <c r="AY7" s="584"/>
      <c r="AZ7" s="585"/>
    </row>
    <row r="8" spans="1:52" ht="15" customHeight="1">
      <c r="A8" s="81"/>
      <c r="B8" s="51"/>
      <c r="C8" s="554" t="str">
        <f>'Table Of Contents'!$C$4</f>
        <v>July 2017 to June 2018</v>
      </c>
      <c r="D8" s="555"/>
      <c r="E8" s="571" t="str">
        <f>'Table Of Contents'!$D$4</f>
        <v>July 2018 to June 2019</v>
      </c>
      <c r="F8" s="571"/>
      <c r="G8" s="571" t="str">
        <f>'Table Of Contents'!$E$4</f>
        <v>July 2019 to June 2020</v>
      </c>
      <c r="H8" s="571"/>
      <c r="I8" s="571" t="str">
        <f>'Table Of Contents'!$F$4</f>
        <v>July 2020 to June 2021</v>
      </c>
      <c r="J8" s="571"/>
      <c r="K8" s="571" t="str">
        <f>'Table Of Contents'!$G$4</f>
        <v>July 2021 to June 2022</v>
      </c>
      <c r="L8" s="571"/>
      <c r="M8" s="554" t="str">
        <f>'Table Of Contents'!$C$4</f>
        <v>July 2017 to June 2018</v>
      </c>
      <c r="N8" s="555"/>
      <c r="O8" s="571" t="str">
        <f>'Table Of Contents'!$D$4</f>
        <v>July 2018 to June 2019</v>
      </c>
      <c r="P8" s="571"/>
      <c r="Q8" s="571" t="str">
        <f>'Table Of Contents'!$E$4</f>
        <v>July 2019 to June 2020</v>
      </c>
      <c r="R8" s="571"/>
      <c r="S8" s="571" t="str">
        <f>'Table Of Contents'!$F$4</f>
        <v>July 2020 to June 2021</v>
      </c>
      <c r="T8" s="571"/>
      <c r="U8" s="571" t="str">
        <f>'Table Of Contents'!$G$4</f>
        <v>July 2021 to June 2022</v>
      </c>
      <c r="V8" s="571"/>
      <c r="W8" s="554" t="str">
        <f>'Table Of Contents'!$C$4</f>
        <v>July 2017 to June 2018</v>
      </c>
      <c r="X8" s="555"/>
      <c r="Y8" s="571" t="str">
        <f>'Table Of Contents'!$D$4</f>
        <v>July 2018 to June 2019</v>
      </c>
      <c r="Z8" s="571"/>
      <c r="AA8" s="571" t="str">
        <f>'Table Of Contents'!$E$4</f>
        <v>July 2019 to June 2020</v>
      </c>
      <c r="AB8" s="571"/>
      <c r="AC8" s="571" t="str">
        <f>'Table Of Contents'!$F$4</f>
        <v>July 2020 to June 2021</v>
      </c>
      <c r="AD8" s="571"/>
      <c r="AE8" s="571" t="str">
        <f>'Table Of Contents'!$G$4</f>
        <v>July 2021 to June 2022</v>
      </c>
      <c r="AF8" s="571"/>
      <c r="AG8" s="554" t="str">
        <f>'Table Of Contents'!$C$4</f>
        <v>July 2017 to June 2018</v>
      </c>
      <c r="AH8" s="555"/>
      <c r="AI8" s="571" t="str">
        <f>'Table Of Contents'!$D$4</f>
        <v>July 2018 to June 2019</v>
      </c>
      <c r="AJ8" s="571"/>
      <c r="AK8" s="571" t="str">
        <f>'Table Of Contents'!$E$4</f>
        <v>July 2019 to June 2020</v>
      </c>
      <c r="AL8" s="571"/>
      <c r="AM8" s="571" t="str">
        <f>'Table Of Contents'!$F$4</f>
        <v>July 2020 to June 2021</v>
      </c>
      <c r="AN8" s="571"/>
      <c r="AO8" s="571" t="str">
        <f>'Table Of Contents'!$G$4</f>
        <v>July 2021 to June 2022</v>
      </c>
      <c r="AP8" s="571"/>
      <c r="AQ8" s="554" t="str">
        <f>'Table Of Contents'!$C$4</f>
        <v>July 2017 to June 2018</v>
      </c>
      <c r="AR8" s="555"/>
      <c r="AS8" s="571" t="str">
        <f>'Table Of Contents'!$D$4</f>
        <v>July 2018 to June 2019</v>
      </c>
      <c r="AT8" s="571"/>
      <c r="AU8" s="571" t="str">
        <f>'Table Of Contents'!$E$4</f>
        <v>July 2019 to June 2020</v>
      </c>
      <c r="AV8" s="571"/>
      <c r="AW8" s="571" t="str">
        <f>'Table Of Contents'!$F$4</f>
        <v>July 2020 to June 2021</v>
      </c>
      <c r="AX8" s="571"/>
      <c r="AY8" s="571" t="str">
        <f>'Table Of Contents'!$G$4</f>
        <v>July 2021 to June 2022</v>
      </c>
      <c r="AZ8" s="572"/>
    </row>
    <row r="9" spans="1:52" ht="15" customHeight="1">
      <c r="A9" s="52" t="s">
        <v>239</v>
      </c>
      <c r="B9" s="53"/>
      <c r="C9" s="82" t="s">
        <v>172</v>
      </c>
      <c r="D9" s="83" t="s">
        <v>173</v>
      </c>
      <c r="E9" s="83" t="s">
        <v>172</v>
      </c>
      <c r="F9" s="83" t="s">
        <v>173</v>
      </c>
      <c r="G9" s="83" t="s">
        <v>172</v>
      </c>
      <c r="H9" s="83" t="s">
        <v>173</v>
      </c>
      <c r="I9" s="83" t="s">
        <v>172</v>
      </c>
      <c r="J9" s="83" t="s">
        <v>173</v>
      </c>
      <c r="K9" s="83" t="s">
        <v>172</v>
      </c>
      <c r="L9" s="84" t="s">
        <v>173</v>
      </c>
      <c r="M9" s="82" t="s">
        <v>172</v>
      </c>
      <c r="N9" s="83" t="s">
        <v>173</v>
      </c>
      <c r="O9" s="83" t="s">
        <v>172</v>
      </c>
      <c r="P9" s="83" t="s">
        <v>173</v>
      </c>
      <c r="Q9" s="83" t="s">
        <v>172</v>
      </c>
      <c r="R9" s="83" t="s">
        <v>173</v>
      </c>
      <c r="S9" s="83" t="s">
        <v>172</v>
      </c>
      <c r="T9" s="83" t="s">
        <v>173</v>
      </c>
      <c r="U9" s="83" t="s">
        <v>172</v>
      </c>
      <c r="V9" s="84" t="s">
        <v>173</v>
      </c>
      <c r="W9" s="82" t="s">
        <v>172</v>
      </c>
      <c r="X9" s="83" t="s">
        <v>173</v>
      </c>
      <c r="Y9" s="83" t="s">
        <v>172</v>
      </c>
      <c r="Z9" s="83" t="s">
        <v>173</v>
      </c>
      <c r="AA9" s="83" t="s">
        <v>172</v>
      </c>
      <c r="AB9" s="83" t="s">
        <v>173</v>
      </c>
      <c r="AC9" s="83" t="s">
        <v>172</v>
      </c>
      <c r="AD9" s="83" t="s">
        <v>173</v>
      </c>
      <c r="AE9" s="83" t="s">
        <v>172</v>
      </c>
      <c r="AF9" s="84" t="s">
        <v>173</v>
      </c>
      <c r="AG9" s="82" t="s">
        <v>172</v>
      </c>
      <c r="AH9" s="83" t="s">
        <v>173</v>
      </c>
      <c r="AI9" s="83" t="s">
        <v>172</v>
      </c>
      <c r="AJ9" s="83" t="s">
        <v>173</v>
      </c>
      <c r="AK9" s="83" t="s">
        <v>172</v>
      </c>
      <c r="AL9" s="83" t="s">
        <v>173</v>
      </c>
      <c r="AM9" s="83" t="s">
        <v>172</v>
      </c>
      <c r="AN9" s="83" t="s">
        <v>173</v>
      </c>
      <c r="AO9" s="83" t="s">
        <v>172</v>
      </c>
      <c r="AP9" s="84" t="s">
        <v>173</v>
      </c>
      <c r="AQ9" s="82" t="s">
        <v>172</v>
      </c>
      <c r="AR9" s="83" t="s">
        <v>173</v>
      </c>
      <c r="AS9" s="83" t="s">
        <v>172</v>
      </c>
      <c r="AT9" s="83" t="s">
        <v>173</v>
      </c>
      <c r="AU9" s="83" t="s">
        <v>172</v>
      </c>
      <c r="AV9" s="83" t="s">
        <v>173</v>
      </c>
      <c r="AW9" s="83" t="s">
        <v>172</v>
      </c>
      <c r="AX9" s="83" t="s">
        <v>173</v>
      </c>
      <c r="AY9" s="83" t="s">
        <v>172</v>
      </c>
      <c r="AZ9" s="84" t="s">
        <v>173</v>
      </c>
    </row>
    <row r="10" spans="1:52" ht="13.5">
      <c r="A10" s="363" t="s">
        <v>6</v>
      </c>
      <c r="B10" s="429" t="s">
        <v>32</v>
      </c>
      <c r="C10" s="172">
        <v>31</v>
      </c>
      <c r="D10" s="62">
        <v>100</v>
      </c>
      <c r="E10" s="173">
        <v>34</v>
      </c>
      <c r="F10" s="62">
        <v>100</v>
      </c>
      <c r="G10" s="173">
        <v>18</v>
      </c>
      <c r="H10" s="62">
        <v>100</v>
      </c>
      <c r="I10" s="173">
        <v>24</v>
      </c>
      <c r="J10" s="62">
        <v>100</v>
      </c>
      <c r="K10" s="173">
        <v>35</v>
      </c>
      <c r="L10" s="21">
        <v>100</v>
      </c>
      <c r="M10" s="172">
        <v>31</v>
      </c>
      <c r="N10" s="62">
        <v>100</v>
      </c>
      <c r="O10" s="173">
        <v>34</v>
      </c>
      <c r="P10" s="62">
        <v>100</v>
      </c>
      <c r="Q10" s="173">
        <v>18</v>
      </c>
      <c r="R10" s="62">
        <v>100</v>
      </c>
      <c r="S10" s="173">
        <v>24</v>
      </c>
      <c r="T10" s="62">
        <v>100</v>
      </c>
      <c r="U10" s="173">
        <v>35</v>
      </c>
      <c r="V10" s="21">
        <v>100</v>
      </c>
      <c r="W10" s="172">
        <v>0</v>
      </c>
      <c r="X10" s="62">
        <v>0</v>
      </c>
      <c r="Y10" s="173">
        <v>0</v>
      </c>
      <c r="Z10" s="62">
        <v>0</v>
      </c>
      <c r="AA10" s="173">
        <v>0</v>
      </c>
      <c r="AB10" s="62">
        <v>0</v>
      </c>
      <c r="AC10" s="173">
        <v>0</v>
      </c>
      <c r="AD10" s="62">
        <v>0</v>
      </c>
      <c r="AE10" s="173">
        <v>0</v>
      </c>
      <c r="AF10" s="21">
        <v>0</v>
      </c>
      <c r="AG10" s="172">
        <v>0</v>
      </c>
      <c r="AH10" s="62">
        <v>0</v>
      </c>
      <c r="AI10" s="173">
        <v>0</v>
      </c>
      <c r="AJ10" s="62">
        <v>0</v>
      </c>
      <c r="AK10" s="173">
        <v>0</v>
      </c>
      <c r="AL10" s="62">
        <v>0</v>
      </c>
      <c r="AM10" s="173">
        <v>0</v>
      </c>
      <c r="AN10" s="62">
        <v>0</v>
      </c>
      <c r="AO10" s="173">
        <v>0</v>
      </c>
      <c r="AP10" s="21">
        <v>0</v>
      </c>
      <c r="AQ10" s="172">
        <v>0</v>
      </c>
      <c r="AR10" s="62">
        <v>0</v>
      </c>
      <c r="AS10" s="173">
        <v>0</v>
      </c>
      <c r="AT10" s="62">
        <v>0</v>
      </c>
      <c r="AU10" s="173">
        <v>0</v>
      </c>
      <c r="AV10" s="62">
        <v>0</v>
      </c>
      <c r="AW10" s="173">
        <v>0</v>
      </c>
      <c r="AX10" s="62">
        <v>0</v>
      </c>
      <c r="AY10" s="173">
        <v>0</v>
      </c>
      <c r="AZ10" s="21">
        <v>0</v>
      </c>
    </row>
    <row r="11" spans="1:52" ht="13.5">
      <c r="A11" s="104"/>
      <c r="B11" s="539" t="s">
        <v>33</v>
      </c>
      <c r="C11" s="169">
        <v>6</v>
      </c>
      <c r="D11" s="4">
        <v>100</v>
      </c>
      <c r="E11" s="168">
        <v>8</v>
      </c>
      <c r="F11" s="4">
        <v>88.9</v>
      </c>
      <c r="G11" s="168">
        <v>9</v>
      </c>
      <c r="H11" s="4">
        <v>100</v>
      </c>
      <c r="I11" s="168">
        <v>4</v>
      </c>
      <c r="J11" s="4">
        <v>100</v>
      </c>
      <c r="K11" s="168">
        <v>5</v>
      </c>
      <c r="L11" s="15">
        <v>100</v>
      </c>
      <c r="M11" s="169">
        <v>1</v>
      </c>
      <c r="N11" s="4">
        <v>100</v>
      </c>
      <c r="O11" s="168">
        <v>2</v>
      </c>
      <c r="P11" s="4">
        <v>100</v>
      </c>
      <c r="Q11" s="168">
        <v>0</v>
      </c>
      <c r="R11" s="4">
        <v>0</v>
      </c>
      <c r="S11" s="168">
        <v>0</v>
      </c>
      <c r="T11" s="4">
        <v>0</v>
      </c>
      <c r="U11" s="168">
        <v>0</v>
      </c>
      <c r="V11" s="15">
        <v>0</v>
      </c>
      <c r="W11" s="169">
        <v>5</v>
      </c>
      <c r="X11" s="4">
        <v>100</v>
      </c>
      <c r="Y11" s="168">
        <v>6</v>
      </c>
      <c r="Z11" s="4">
        <v>85.7</v>
      </c>
      <c r="AA11" s="168">
        <v>9</v>
      </c>
      <c r="AB11" s="4">
        <v>100</v>
      </c>
      <c r="AC11" s="168">
        <v>4</v>
      </c>
      <c r="AD11" s="4">
        <v>100</v>
      </c>
      <c r="AE11" s="168">
        <v>5</v>
      </c>
      <c r="AF11" s="15">
        <v>100</v>
      </c>
      <c r="AG11" s="169">
        <v>0</v>
      </c>
      <c r="AH11" s="4">
        <v>0</v>
      </c>
      <c r="AI11" s="168">
        <v>0</v>
      </c>
      <c r="AJ11" s="4">
        <v>0</v>
      </c>
      <c r="AK11" s="168">
        <v>0</v>
      </c>
      <c r="AL11" s="4">
        <v>0</v>
      </c>
      <c r="AM11" s="168">
        <v>0</v>
      </c>
      <c r="AN11" s="4">
        <v>0</v>
      </c>
      <c r="AO11" s="168">
        <v>0</v>
      </c>
      <c r="AP11" s="15">
        <v>0</v>
      </c>
      <c r="AQ11" s="169">
        <v>0</v>
      </c>
      <c r="AR11" s="4">
        <v>0</v>
      </c>
      <c r="AS11" s="168">
        <v>0</v>
      </c>
      <c r="AT11" s="4">
        <v>0</v>
      </c>
      <c r="AU11" s="168">
        <v>0</v>
      </c>
      <c r="AV11" s="4">
        <v>0</v>
      </c>
      <c r="AW11" s="168">
        <v>0</v>
      </c>
      <c r="AX11" s="4">
        <v>0</v>
      </c>
      <c r="AY11" s="168">
        <v>0</v>
      </c>
      <c r="AZ11" s="15">
        <v>0</v>
      </c>
    </row>
    <row r="12" spans="1:52" ht="13.5">
      <c r="A12" s="104"/>
      <c r="B12" s="539" t="s">
        <v>179</v>
      </c>
      <c r="C12" s="169">
        <v>44</v>
      </c>
      <c r="D12" s="4">
        <v>44.9</v>
      </c>
      <c r="E12" s="168">
        <v>51</v>
      </c>
      <c r="F12" s="4">
        <v>47.7</v>
      </c>
      <c r="G12" s="168">
        <v>66</v>
      </c>
      <c r="H12" s="4">
        <v>62.9</v>
      </c>
      <c r="I12" s="168">
        <v>57</v>
      </c>
      <c r="J12" s="4">
        <v>54.3</v>
      </c>
      <c r="K12" s="168">
        <v>61</v>
      </c>
      <c r="L12" s="15">
        <v>62.9</v>
      </c>
      <c r="M12" s="169">
        <v>14</v>
      </c>
      <c r="N12" s="4">
        <v>100</v>
      </c>
      <c r="O12" s="168">
        <v>17</v>
      </c>
      <c r="P12" s="4">
        <v>100</v>
      </c>
      <c r="Q12" s="168">
        <v>19</v>
      </c>
      <c r="R12" s="4">
        <v>100</v>
      </c>
      <c r="S12" s="168">
        <v>14</v>
      </c>
      <c r="T12" s="4">
        <v>93.3</v>
      </c>
      <c r="U12" s="168">
        <v>15</v>
      </c>
      <c r="V12" s="15">
        <v>100</v>
      </c>
      <c r="W12" s="169">
        <v>30</v>
      </c>
      <c r="X12" s="4">
        <v>61.2</v>
      </c>
      <c r="Y12" s="168">
        <v>33</v>
      </c>
      <c r="Z12" s="4">
        <v>68.8</v>
      </c>
      <c r="AA12" s="168">
        <v>45</v>
      </c>
      <c r="AB12" s="4">
        <v>76.3</v>
      </c>
      <c r="AC12" s="168">
        <v>42</v>
      </c>
      <c r="AD12" s="4">
        <v>72.400000000000006</v>
      </c>
      <c r="AE12" s="168">
        <v>40</v>
      </c>
      <c r="AF12" s="15">
        <v>74.099999999999994</v>
      </c>
      <c r="AG12" s="169">
        <v>0</v>
      </c>
      <c r="AH12" s="4">
        <v>0</v>
      </c>
      <c r="AI12" s="168">
        <v>1</v>
      </c>
      <c r="AJ12" s="4">
        <v>2.5</v>
      </c>
      <c r="AK12" s="168">
        <v>2</v>
      </c>
      <c r="AL12" s="4">
        <v>8</v>
      </c>
      <c r="AM12" s="168">
        <v>0</v>
      </c>
      <c r="AN12" s="4">
        <v>0</v>
      </c>
      <c r="AO12" s="168">
        <v>5</v>
      </c>
      <c r="AP12" s="15">
        <v>20.8</v>
      </c>
      <c r="AQ12" s="169">
        <v>0</v>
      </c>
      <c r="AR12" s="4">
        <v>0</v>
      </c>
      <c r="AS12" s="168">
        <v>0</v>
      </c>
      <c r="AT12" s="4">
        <v>0</v>
      </c>
      <c r="AU12" s="168">
        <v>0</v>
      </c>
      <c r="AV12" s="4">
        <v>0</v>
      </c>
      <c r="AW12" s="168">
        <v>1</v>
      </c>
      <c r="AX12" s="4">
        <v>33.299999999999997</v>
      </c>
      <c r="AY12" s="168">
        <v>1</v>
      </c>
      <c r="AZ12" s="15">
        <v>25</v>
      </c>
    </row>
    <row r="13" spans="1:52" ht="13.5">
      <c r="A13" s="446"/>
      <c r="B13" s="467" t="s">
        <v>36</v>
      </c>
      <c r="C13" s="170">
        <v>81</v>
      </c>
      <c r="D13" s="77">
        <v>60</v>
      </c>
      <c r="E13" s="171">
        <v>93</v>
      </c>
      <c r="F13" s="77">
        <v>62</v>
      </c>
      <c r="G13" s="171">
        <v>93</v>
      </c>
      <c r="H13" s="77">
        <v>70.5</v>
      </c>
      <c r="I13" s="171">
        <v>85</v>
      </c>
      <c r="J13" s="77">
        <v>63.9</v>
      </c>
      <c r="K13" s="171">
        <v>101</v>
      </c>
      <c r="L13" s="18">
        <v>73.7</v>
      </c>
      <c r="M13" s="170">
        <v>46</v>
      </c>
      <c r="N13" s="77">
        <v>100</v>
      </c>
      <c r="O13" s="171">
        <v>53</v>
      </c>
      <c r="P13" s="77">
        <v>100</v>
      </c>
      <c r="Q13" s="171">
        <v>37</v>
      </c>
      <c r="R13" s="77">
        <v>100</v>
      </c>
      <c r="S13" s="171">
        <v>38</v>
      </c>
      <c r="T13" s="77">
        <v>97.4</v>
      </c>
      <c r="U13" s="171">
        <v>50</v>
      </c>
      <c r="V13" s="18">
        <v>100</v>
      </c>
      <c r="W13" s="170">
        <v>35</v>
      </c>
      <c r="X13" s="77">
        <v>64.8</v>
      </c>
      <c r="Y13" s="171">
        <v>39</v>
      </c>
      <c r="Z13" s="77">
        <v>70.900000000000006</v>
      </c>
      <c r="AA13" s="171">
        <v>54</v>
      </c>
      <c r="AB13" s="77">
        <v>79.400000000000006</v>
      </c>
      <c r="AC13" s="171">
        <v>46</v>
      </c>
      <c r="AD13" s="77">
        <v>74.2</v>
      </c>
      <c r="AE13" s="171">
        <v>45</v>
      </c>
      <c r="AF13" s="18">
        <v>76.3</v>
      </c>
      <c r="AG13" s="170">
        <v>0</v>
      </c>
      <c r="AH13" s="77">
        <v>0</v>
      </c>
      <c r="AI13" s="171">
        <v>1</v>
      </c>
      <c r="AJ13" s="77">
        <v>2.5</v>
      </c>
      <c r="AK13" s="171">
        <v>2</v>
      </c>
      <c r="AL13" s="77">
        <v>8</v>
      </c>
      <c r="AM13" s="171">
        <v>0</v>
      </c>
      <c r="AN13" s="77">
        <v>0</v>
      </c>
      <c r="AO13" s="171">
        <v>5</v>
      </c>
      <c r="AP13" s="18">
        <v>20.8</v>
      </c>
      <c r="AQ13" s="170">
        <v>0</v>
      </c>
      <c r="AR13" s="77">
        <v>0</v>
      </c>
      <c r="AS13" s="171">
        <v>0</v>
      </c>
      <c r="AT13" s="77">
        <v>0</v>
      </c>
      <c r="AU13" s="171">
        <v>0</v>
      </c>
      <c r="AV13" s="77">
        <v>0</v>
      </c>
      <c r="AW13" s="171">
        <v>1</v>
      </c>
      <c r="AX13" s="77">
        <v>33.299999999999997</v>
      </c>
      <c r="AY13" s="171">
        <v>1</v>
      </c>
      <c r="AZ13" s="18">
        <v>25</v>
      </c>
    </row>
    <row r="14" spans="1:52" ht="13.5">
      <c r="A14" s="104" t="s">
        <v>7</v>
      </c>
      <c r="B14" s="539" t="s">
        <v>37</v>
      </c>
      <c r="C14" s="169">
        <v>2165</v>
      </c>
      <c r="D14" s="4">
        <v>15.2</v>
      </c>
      <c r="E14" s="168">
        <v>2198</v>
      </c>
      <c r="F14" s="4">
        <v>15.4</v>
      </c>
      <c r="G14" s="168">
        <v>2118</v>
      </c>
      <c r="H14" s="4">
        <v>16.2</v>
      </c>
      <c r="I14" s="168">
        <v>2276</v>
      </c>
      <c r="J14" s="4">
        <v>14.4</v>
      </c>
      <c r="K14" s="168">
        <v>2105</v>
      </c>
      <c r="L14" s="15">
        <v>14.9</v>
      </c>
      <c r="M14" s="169">
        <v>0</v>
      </c>
      <c r="N14" s="4">
        <v>0</v>
      </c>
      <c r="O14" s="168">
        <v>0</v>
      </c>
      <c r="P14" s="4">
        <v>0</v>
      </c>
      <c r="Q14" s="168">
        <v>0</v>
      </c>
      <c r="R14" s="4">
        <v>0</v>
      </c>
      <c r="S14" s="168">
        <v>1</v>
      </c>
      <c r="T14" s="4">
        <v>100</v>
      </c>
      <c r="U14" s="168">
        <v>0</v>
      </c>
      <c r="V14" s="15">
        <v>0</v>
      </c>
      <c r="W14" s="169">
        <v>316</v>
      </c>
      <c r="X14" s="4">
        <v>74.2</v>
      </c>
      <c r="Y14" s="168">
        <v>367</v>
      </c>
      <c r="Z14" s="4">
        <v>73.5</v>
      </c>
      <c r="AA14" s="168">
        <v>351</v>
      </c>
      <c r="AB14" s="4">
        <v>75.2</v>
      </c>
      <c r="AC14" s="168">
        <v>289</v>
      </c>
      <c r="AD14" s="4">
        <v>71.5</v>
      </c>
      <c r="AE14" s="168">
        <v>274</v>
      </c>
      <c r="AF14" s="15">
        <v>72.7</v>
      </c>
      <c r="AG14" s="169">
        <v>1789</v>
      </c>
      <c r="AH14" s="4">
        <v>13.8</v>
      </c>
      <c r="AI14" s="168">
        <v>1767</v>
      </c>
      <c r="AJ14" s="4">
        <v>13.7</v>
      </c>
      <c r="AK14" s="168">
        <v>1693</v>
      </c>
      <c r="AL14" s="4">
        <v>14.3</v>
      </c>
      <c r="AM14" s="168">
        <v>1944</v>
      </c>
      <c r="AN14" s="4">
        <v>13.3</v>
      </c>
      <c r="AO14" s="168">
        <v>1805</v>
      </c>
      <c r="AP14" s="15">
        <v>13.9</v>
      </c>
      <c r="AQ14" s="169">
        <v>60</v>
      </c>
      <c r="AR14" s="4">
        <v>7</v>
      </c>
      <c r="AS14" s="168">
        <v>64</v>
      </c>
      <c r="AT14" s="4">
        <v>7.4</v>
      </c>
      <c r="AU14" s="168">
        <v>74</v>
      </c>
      <c r="AV14" s="4">
        <v>9.5</v>
      </c>
      <c r="AW14" s="168">
        <v>42</v>
      </c>
      <c r="AX14" s="4">
        <v>5.4</v>
      </c>
      <c r="AY14" s="168">
        <v>26</v>
      </c>
      <c r="AZ14" s="15">
        <v>3.8</v>
      </c>
    </row>
    <row r="15" spans="1:52" ht="13.5">
      <c r="A15" s="104"/>
      <c r="B15" s="539" t="s">
        <v>310</v>
      </c>
      <c r="C15" s="169">
        <v>717</v>
      </c>
      <c r="D15" s="4">
        <v>14.7</v>
      </c>
      <c r="E15" s="168">
        <v>669</v>
      </c>
      <c r="F15" s="4">
        <v>13</v>
      </c>
      <c r="G15" s="168">
        <v>741</v>
      </c>
      <c r="H15" s="4">
        <v>14.7</v>
      </c>
      <c r="I15" s="168">
        <v>883</v>
      </c>
      <c r="J15" s="4">
        <v>12.7</v>
      </c>
      <c r="K15" s="168">
        <v>830</v>
      </c>
      <c r="L15" s="15">
        <v>12.1</v>
      </c>
      <c r="M15" s="169">
        <v>0</v>
      </c>
      <c r="N15" s="4">
        <v>0</v>
      </c>
      <c r="O15" s="168">
        <v>0</v>
      </c>
      <c r="P15" s="4">
        <v>0</v>
      </c>
      <c r="Q15" s="168">
        <v>0</v>
      </c>
      <c r="R15" s="4">
        <v>0</v>
      </c>
      <c r="S15" s="168">
        <v>0</v>
      </c>
      <c r="T15" s="4">
        <v>0</v>
      </c>
      <c r="U15" s="168">
        <v>0</v>
      </c>
      <c r="V15" s="15">
        <v>0</v>
      </c>
      <c r="W15" s="169">
        <v>15</v>
      </c>
      <c r="X15" s="4">
        <v>62.5</v>
      </c>
      <c r="Y15" s="168">
        <v>18</v>
      </c>
      <c r="Z15" s="4">
        <v>52.9</v>
      </c>
      <c r="AA15" s="168">
        <v>13</v>
      </c>
      <c r="AB15" s="4">
        <v>36.1</v>
      </c>
      <c r="AC15" s="168">
        <v>20</v>
      </c>
      <c r="AD15" s="4">
        <v>57.1</v>
      </c>
      <c r="AE15" s="168">
        <v>17</v>
      </c>
      <c r="AF15" s="15">
        <v>48.6</v>
      </c>
      <c r="AG15" s="169">
        <v>695</v>
      </c>
      <c r="AH15" s="4">
        <v>15.4</v>
      </c>
      <c r="AI15" s="168">
        <v>638</v>
      </c>
      <c r="AJ15" s="4">
        <v>13.3</v>
      </c>
      <c r="AK15" s="168">
        <v>716</v>
      </c>
      <c r="AL15" s="4">
        <v>15.3</v>
      </c>
      <c r="AM15" s="168">
        <v>860</v>
      </c>
      <c r="AN15" s="4">
        <v>13.2</v>
      </c>
      <c r="AO15" s="168">
        <v>808</v>
      </c>
      <c r="AP15" s="15">
        <v>12.6</v>
      </c>
      <c r="AQ15" s="169">
        <v>7</v>
      </c>
      <c r="AR15" s="4">
        <v>2</v>
      </c>
      <c r="AS15" s="168">
        <v>13</v>
      </c>
      <c r="AT15" s="4">
        <v>3.9</v>
      </c>
      <c r="AU15" s="168">
        <v>12</v>
      </c>
      <c r="AV15" s="4">
        <v>3.5</v>
      </c>
      <c r="AW15" s="168">
        <v>3</v>
      </c>
      <c r="AX15" s="4">
        <v>0.7</v>
      </c>
      <c r="AY15" s="168">
        <v>5</v>
      </c>
      <c r="AZ15" s="15">
        <v>1.3</v>
      </c>
    </row>
    <row r="16" spans="1:52" ht="13.5">
      <c r="A16" s="446"/>
      <c r="B16" s="467" t="s">
        <v>36</v>
      </c>
      <c r="C16" s="170">
        <v>2882</v>
      </c>
      <c r="D16" s="77">
        <v>15.1</v>
      </c>
      <c r="E16" s="171">
        <v>2867</v>
      </c>
      <c r="F16" s="77">
        <v>14.8</v>
      </c>
      <c r="G16" s="171">
        <v>2859</v>
      </c>
      <c r="H16" s="77">
        <v>15.7</v>
      </c>
      <c r="I16" s="171">
        <v>3159</v>
      </c>
      <c r="J16" s="77">
        <v>13.9</v>
      </c>
      <c r="K16" s="171">
        <v>2935</v>
      </c>
      <c r="L16" s="18">
        <v>14</v>
      </c>
      <c r="M16" s="170">
        <v>0</v>
      </c>
      <c r="N16" s="77">
        <v>0</v>
      </c>
      <c r="O16" s="171">
        <v>0</v>
      </c>
      <c r="P16" s="77">
        <v>0</v>
      </c>
      <c r="Q16" s="171">
        <v>0</v>
      </c>
      <c r="R16" s="77">
        <v>0</v>
      </c>
      <c r="S16" s="171">
        <v>1</v>
      </c>
      <c r="T16" s="77">
        <v>100</v>
      </c>
      <c r="U16" s="171">
        <v>0</v>
      </c>
      <c r="V16" s="18">
        <v>0</v>
      </c>
      <c r="W16" s="170">
        <v>331</v>
      </c>
      <c r="X16" s="77">
        <v>73.599999999999994</v>
      </c>
      <c r="Y16" s="171">
        <v>385</v>
      </c>
      <c r="Z16" s="77">
        <v>72.2</v>
      </c>
      <c r="AA16" s="171">
        <v>364</v>
      </c>
      <c r="AB16" s="77">
        <v>72.400000000000006</v>
      </c>
      <c r="AC16" s="171">
        <v>309</v>
      </c>
      <c r="AD16" s="77">
        <v>70.400000000000006</v>
      </c>
      <c r="AE16" s="171">
        <v>291</v>
      </c>
      <c r="AF16" s="18">
        <v>70.599999999999994</v>
      </c>
      <c r="AG16" s="170">
        <v>2484</v>
      </c>
      <c r="AH16" s="77">
        <v>14.2</v>
      </c>
      <c r="AI16" s="171">
        <v>2405</v>
      </c>
      <c r="AJ16" s="77">
        <v>13.6</v>
      </c>
      <c r="AK16" s="171">
        <v>2409</v>
      </c>
      <c r="AL16" s="77">
        <v>14.6</v>
      </c>
      <c r="AM16" s="171">
        <v>2804</v>
      </c>
      <c r="AN16" s="77">
        <v>13.3</v>
      </c>
      <c r="AO16" s="171">
        <v>2613</v>
      </c>
      <c r="AP16" s="18">
        <v>13.4</v>
      </c>
      <c r="AQ16" s="170">
        <v>67</v>
      </c>
      <c r="AR16" s="77">
        <v>5.6</v>
      </c>
      <c r="AS16" s="171">
        <v>77</v>
      </c>
      <c r="AT16" s="77">
        <v>6.4</v>
      </c>
      <c r="AU16" s="171">
        <v>86</v>
      </c>
      <c r="AV16" s="77">
        <v>7.7</v>
      </c>
      <c r="AW16" s="171">
        <v>45</v>
      </c>
      <c r="AX16" s="77">
        <v>3.8</v>
      </c>
      <c r="AY16" s="171">
        <v>31</v>
      </c>
      <c r="AZ16" s="18">
        <v>2.9</v>
      </c>
    </row>
    <row r="17" spans="1:52" ht="13.5">
      <c r="A17" s="104" t="s">
        <v>8</v>
      </c>
      <c r="B17" s="539" t="s">
        <v>41</v>
      </c>
      <c r="C17" s="169">
        <v>468</v>
      </c>
      <c r="D17" s="4">
        <v>49.5</v>
      </c>
      <c r="E17" s="168">
        <v>569</v>
      </c>
      <c r="F17" s="4">
        <v>60.8</v>
      </c>
      <c r="G17" s="168">
        <v>606</v>
      </c>
      <c r="H17" s="4">
        <v>64.099999999999994</v>
      </c>
      <c r="I17" s="168">
        <v>535</v>
      </c>
      <c r="J17" s="4">
        <v>56.9</v>
      </c>
      <c r="K17" s="168">
        <v>480</v>
      </c>
      <c r="L17" s="15">
        <v>57.5</v>
      </c>
      <c r="M17" s="169">
        <v>1</v>
      </c>
      <c r="N17" s="4">
        <v>100</v>
      </c>
      <c r="O17" s="168">
        <v>0</v>
      </c>
      <c r="P17" s="4">
        <v>0</v>
      </c>
      <c r="Q17" s="168">
        <v>0</v>
      </c>
      <c r="R17" s="4">
        <v>0</v>
      </c>
      <c r="S17" s="168">
        <v>1</v>
      </c>
      <c r="T17" s="4">
        <v>100</v>
      </c>
      <c r="U17" s="168">
        <v>0</v>
      </c>
      <c r="V17" s="15">
        <v>0</v>
      </c>
      <c r="W17" s="169">
        <v>333</v>
      </c>
      <c r="X17" s="4">
        <v>82</v>
      </c>
      <c r="Y17" s="168">
        <v>397</v>
      </c>
      <c r="Z17" s="4">
        <v>89.4</v>
      </c>
      <c r="AA17" s="168">
        <v>433</v>
      </c>
      <c r="AB17" s="4">
        <v>88.9</v>
      </c>
      <c r="AC17" s="168">
        <v>370</v>
      </c>
      <c r="AD17" s="4">
        <v>87.1</v>
      </c>
      <c r="AE17" s="168">
        <v>344</v>
      </c>
      <c r="AF17" s="15">
        <v>85.8</v>
      </c>
      <c r="AG17" s="169">
        <v>118</v>
      </c>
      <c r="AH17" s="4">
        <v>26.6</v>
      </c>
      <c r="AI17" s="168">
        <v>156</v>
      </c>
      <c r="AJ17" s="4">
        <v>38.1</v>
      </c>
      <c r="AK17" s="168">
        <v>157</v>
      </c>
      <c r="AL17" s="4">
        <v>43.3</v>
      </c>
      <c r="AM17" s="168">
        <v>154</v>
      </c>
      <c r="AN17" s="4">
        <v>36.5</v>
      </c>
      <c r="AO17" s="168">
        <v>119</v>
      </c>
      <c r="AP17" s="15">
        <v>32.299999999999997</v>
      </c>
      <c r="AQ17" s="169">
        <v>16</v>
      </c>
      <c r="AR17" s="4">
        <v>17</v>
      </c>
      <c r="AS17" s="168">
        <v>16</v>
      </c>
      <c r="AT17" s="4">
        <v>19.3</v>
      </c>
      <c r="AU17" s="168">
        <v>16</v>
      </c>
      <c r="AV17" s="4">
        <v>16.7</v>
      </c>
      <c r="AW17" s="168">
        <v>10</v>
      </c>
      <c r="AX17" s="4">
        <v>10.8</v>
      </c>
      <c r="AY17" s="168">
        <v>17</v>
      </c>
      <c r="AZ17" s="15">
        <v>25.8</v>
      </c>
    </row>
    <row r="18" spans="1:52" ht="13.5">
      <c r="A18" s="104"/>
      <c r="B18" s="539" t="s">
        <v>44</v>
      </c>
      <c r="C18" s="169">
        <v>110</v>
      </c>
      <c r="D18" s="4">
        <v>38.200000000000003</v>
      </c>
      <c r="E18" s="168">
        <v>143</v>
      </c>
      <c r="F18" s="4">
        <v>36.700000000000003</v>
      </c>
      <c r="G18" s="168">
        <v>169</v>
      </c>
      <c r="H18" s="4">
        <v>42.6</v>
      </c>
      <c r="I18" s="168">
        <v>191</v>
      </c>
      <c r="J18" s="4">
        <v>42.3</v>
      </c>
      <c r="K18" s="168">
        <v>202</v>
      </c>
      <c r="L18" s="15">
        <v>44.9</v>
      </c>
      <c r="M18" s="169">
        <v>0</v>
      </c>
      <c r="N18" s="4">
        <v>0</v>
      </c>
      <c r="O18" s="168">
        <v>0</v>
      </c>
      <c r="P18" s="4">
        <v>0</v>
      </c>
      <c r="Q18" s="168">
        <v>0</v>
      </c>
      <c r="R18" s="4">
        <v>0</v>
      </c>
      <c r="S18" s="168">
        <v>0</v>
      </c>
      <c r="T18" s="4">
        <v>0</v>
      </c>
      <c r="U18" s="168">
        <v>0</v>
      </c>
      <c r="V18" s="15">
        <v>0</v>
      </c>
      <c r="W18" s="169">
        <v>56</v>
      </c>
      <c r="X18" s="4">
        <v>58.9</v>
      </c>
      <c r="Y18" s="168">
        <v>72</v>
      </c>
      <c r="Z18" s="4">
        <v>63.7</v>
      </c>
      <c r="AA18" s="168">
        <v>92</v>
      </c>
      <c r="AB18" s="4">
        <v>76.7</v>
      </c>
      <c r="AC18" s="168">
        <v>85</v>
      </c>
      <c r="AD18" s="4">
        <v>73.900000000000006</v>
      </c>
      <c r="AE18" s="168">
        <v>113</v>
      </c>
      <c r="AF18" s="15">
        <v>76.900000000000006</v>
      </c>
      <c r="AG18" s="169">
        <v>53</v>
      </c>
      <c r="AH18" s="4">
        <v>30.8</v>
      </c>
      <c r="AI18" s="168">
        <v>71</v>
      </c>
      <c r="AJ18" s="4">
        <v>26.7</v>
      </c>
      <c r="AK18" s="168">
        <v>77</v>
      </c>
      <c r="AL18" s="4">
        <v>28.8</v>
      </c>
      <c r="AM18" s="168">
        <v>106</v>
      </c>
      <c r="AN18" s="4">
        <v>32.299999999999997</v>
      </c>
      <c r="AO18" s="168">
        <v>89</v>
      </c>
      <c r="AP18" s="15">
        <v>30.5</v>
      </c>
      <c r="AQ18" s="169">
        <v>1</v>
      </c>
      <c r="AR18" s="4">
        <v>4.8</v>
      </c>
      <c r="AS18" s="168">
        <v>0</v>
      </c>
      <c r="AT18" s="4">
        <v>0</v>
      </c>
      <c r="AU18" s="168">
        <v>0</v>
      </c>
      <c r="AV18" s="4">
        <v>0</v>
      </c>
      <c r="AW18" s="168">
        <v>0</v>
      </c>
      <c r="AX18" s="4">
        <v>0</v>
      </c>
      <c r="AY18" s="168">
        <v>0</v>
      </c>
      <c r="AZ18" s="15">
        <v>0</v>
      </c>
    </row>
    <row r="19" spans="1:52" ht="13.5">
      <c r="A19" s="446"/>
      <c r="B19" s="467" t="s">
        <v>36</v>
      </c>
      <c r="C19" s="170">
        <v>578</v>
      </c>
      <c r="D19" s="77">
        <v>46.9</v>
      </c>
      <c r="E19" s="171">
        <v>712</v>
      </c>
      <c r="F19" s="77">
        <v>53.7</v>
      </c>
      <c r="G19" s="171">
        <v>775</v>
      </c>
      <c r="H19" s="77">
        <v>57.7</v>
      </c>
      <c r="I19" s="171">
        <v>726</v>
      </c>
      <c r="J19" s="77">
        <v>52.1</v>
      </c>
      <c r="K19" s="171">
        <v>682</v>
      </c>
      <c r="L19" s="18">
        <v>53.1</v>
      </c>
      <c r="M19" s="170">
        <v>1</v>
      </c>
      <c r="N19" s="77">
        <v>100</v>
      </c>
      <c r="O19" s="171">
        <v>0</v>
      </c>
      <c r="P19" s="77">
        <v>0</v>
      </c>
      <c r="Q19" s="171">
        <v>0</v>
      </c>
      <c r="R19" s="77">
        <v>0</v>
      </c>
      <c r="S19" s="171">
        <v>1</v>
      </c>
      <c r="T19" s="77">
        <v>100</v>
      </c>
      <c r="U19" s="171">
        <v>0</v>
      </c>
      <c r="V19" s="18">
        <v>0</v>
      </c>
      <c r="W19" s="170">
        <v>389</v>
      </c>
      <c r="X19" s="77">
        <v>77.599999999999994</v>
      </c>
      <c r="Y19" s="171">
        <v>469</v>
      </c>
      <c r="Z19" s="77">
        <v>84.2</v>
      </c>
      <c r="AA19" s="171">
        <v>525</v>
      </c>
      <c r="AB19" s="77">
        <v>86.5</v>
      </c>
      <c r="AC19" s="171">
        <v>455</v>
      </c>
      <c r="AD19" s="77">
        <v>84.3</v>
      </c>
      <c r="AE19" s="171">
        <v>457</v>
      </c>
      <c r="AF19" s="18">
        <v>83.4</v>
      </c>
      <c r="AG19" s="170">
        <v>171</v>
      </c>
      <c r="AH19" s="77">
        <v>27.8</v>
      </c>
      <c r="AI19" s="171">
        <v>227</v>
      </c>
      <c r="AJ19" s="77">
        <v>33.6</v>
      </c>
      <c r="AK19" s="171">
        <v>234</v>
      </c>
      <c r="AL19" s="77">
        <v>37.1</v>
      </c>
      <c r="AM19" s="171">
        <v>260</v>
      </c>
      <c r="AN19" s="77">
        <v>34.700000000000003</v>
      </c>
      <c r="AO19" s="171">
        <v>208</v>
      </c>
      <c r="AP19" s="18">
        <v>31.5</v>
      </c>
      <c r="AQ19" s="170">
        <v>17</v>
      </c>
      <c r="AR19" s="77">
        <v>14.8</v>
      </c>
      <c r="AS19" s="171">
        <v>16</v>
      </c>
      <c r="AT19" s="77">
        <v>17</v>
      </c>
      <c r="AU19" s="171">
        <v>16</v>
      </c>
      <c r="AV19" s="77">
        <v>15.1</v>
      </c>
      <c r="AW19" s="171">
        <v>10</v>
      </c>
      <c r="AX19" s="77">
        <v>9.8000000000000007</v>
      </c>
      <c r="AY19" s="171">
        <v>17</v>
      </c>
      <c r="AZ19" s="18">
        <v>22.1</v>
      </c>
    </row>
    <row r="20" spans="1:52" ht="27" customHeight="1">
      <c r="A20" s="104" t="s">
        <v>9</v>
      </c>
      <c r="B20" s="539" t="s">
        <v>180</v>
      </c>
      <c r="C20" s="169">
        <v>420</v>
      </c>
      <c r="D20" s="4">
        <v>14</v>
      </c>
      <c r="E20" s="168">
        <v>425</v>
      </c>
      <c r="F20" s="4">
        <v>15.2</v>
      </c>
      <c r="G20" s="168">
        <v>438</v>
      </c>
      <c r="H20" s="4">
        <v>16.3</v>
      </c>
      <c r="I20" s="168">
        <v>486</v>
      </c>
      <c r="J20" s="4">
        <v>14.7</v>
      </c>
      <c r="K20" s="168">
        <v>442</v>
      </c>
      <c r="L20" s="15">
        <v>15.5</v>
      </c>
      <c r="M20" s="169">
        <v>0</v>
      </c>
      <c r="N20" s="4">
        <v>0</v>
      </c>
      <c r="O20" s="168">
        <v>0</v>
      </c>
      <c r="P20" s="4">
        <v>0</v>
      </c>
      <c r="Q20" s="168">
        <v>0</v>
      </c>
      <c r="R20" s="4">
        <v>0</v>
      </c>
      <c r="S20" s="168">
        <v>0</v>
      </c>
      <c r="T20" s="4">
        <v>0</v>
      </c>
      <c r="U20" s="168">
        <v>0</v>
      </c>
      <c r="V20" s="15">
        <v>0</v>
      </c>
      <c r="W20" s="169">
        <v>30</v>
      </c>
      <c r="X20" s="4">
        <v>76.900000000000006</v>
      </c>
      <c r="Y20" s="168">
        <v>22</v>
      </c>
      <c r="Z20" s="4">
        <v>53.7</v>
      </c>
      <c r="AA20" s="168">
        <v>20</v>
      </c>
      <c r="AB20" s="4">
        <v>69</v>
      </c>
      <c r="AC20" s="168">
        <v>21</v>
      </c>
      <c r="AD20" s="4">
        <v>65.599999999999994</v>
      </c>
      <c r="AE20" s="168">
        <v>21</v>
      </c>
      <c r="AF20" s="15">
        <v>67.7</v>
      </c>
      <c r="AG20" s="169">
        <v>374</v>
      </c>
      <c r="AH20" s="4">
        <v>13</v>
      </c>
      <c r="AI20" s="168">
        <v>389</v>
      </c>
      <c r="AJ20" s="4">
        <v>14.5</v>
      </c>
      <c r="AK20" s="168">
        <v>405</v>
      </c>
      <c r="AL20" s="4">
        <v>15.7</v>
      </c>
      <c r="AM20" s="168">
        <v>457</v>
      </c>
      <c r="AN20" s="4">
        <v>14.3</v>
      </c>
      <c r="AO20" s="168">
        <v>409</v>
      </c>
      <c r="AP20" s="15">
        <v>15</v>
      </c>
      <c r="AQ20" s="169">
        <v>16</v>
      </c>
      <c r="AR20" s="4">
        <v>18.8</v>
      </c>
      <c r="AS20" s="168">
        <v>14</v>
      </c>
      <c r="AT20" s="4">
        <v>18.7</v>
      </c>
      <c r="AU20" s="168">
        <v>13</v>
      </c>
      <c r="AV20" s="4">
        <v>16.3</v>
      </c>
      <c r="AW20" s="168">
        <v>8</v>
      </c>
      <c r="AX20" s="4">
        <v>9.6</v>
      </c>
      <c r="AY20" s="168">
        <v>12</v>
      </c>
      <c r="AZ20" s="15">
        <v>13</v>
      </c>
    </row>
    <row r="21" spans="1:52" ht="13.5" customHeight="1">
      <c r="A21" s="104"/>
      <c r="B21" s="539" t="s">
        <v>181</v>
      </c>
      <c r="C21" s="169">
        <v>6</v>
      </c>
      <c r="D21" s="4">
        <v>10.9</v>
      </c>
      <c r="E21" s="168">
        <v>3</v>
      </c>
      <c r="F21" s="4">
        <v>6.7</v>
      </c>
      <c r="G21" s="168">
        <v>3</v>
      </c>
      <c r="H21" s="4">
        <v>4.3</v>
      </c>
      <c r="I21" s="168">
        <v>5</v>
      </c>
      <c r="J21" s="4">
        <v>11.6</v>
      </c>
      <c r="K21" s="168">
        <v>4</v>
      </c>
      <c r="L21" s="15">
        <v>8.6999999999999993</v>
      </c>
      <c r="M21" s="169">
        <v>0</v>
      </c>
      <c r="N21" s="4">
        <v>0</v>
      </c>
      <c r="O21" s="168">
        <v>0</v>
      </c>
      <c r="P21" s="4">
        <v>0</v>
      </c>
      <c r="Q21" s="168">
        <v>0</v>
      </c>
      <c r="R21" s="4">
        <v>0</v>
      </c>
      <c r="S21" s="168">
        <v>0</v>
      </c>
      <c r="T21" s="4">
        <v>0</v>
      </c>
      <c r="U21" s="168">
        <v>0</v>
      </c>
      <c r="V21" s="15">
        <v>0</v>
      </c>
      <c r="W21" s="169">
        <v>1</v>
      </c>
      <c r="X21" s="4">
        <v>33.299999999999997</v>
      </c>
      <c r="Y21" s="168">
        <v>1</v>
      </c>
      <c r="Z21" s="4">
        <v>50</v>
      </c>
      <c r="AA21" s="168">
        <v>0</v>
      </c>
      <c r="AB21" s="4">
        <v>0</v>
      </c>
      <c r="AC21" s="168">
        <v>0</v>
      </c>
      <c r="AD21" s="4">
        <v>0</v>
      </c>
      <c r="AE21" s="168">
        <v>0</v>
      </c>
      <c r="AF21" s="15">
        <v>0</v>
      </c>
      <c r="AG21" s="169">
        <v>5</v>
      </c>
      <c r="AH21" s="4">
        <v>9.8000000000000007</v>
      </c>
      <c r="AI21" s="168">
        <v>1</v>
      </c>
      <c r="AJ21" s="4">
        <v>2.4</v>
      </c>
      <c r="AK21" s="168">
        <v>3</v>
      </c>
      <c r="AL21" s="4">
        <v>4.5</v>
      </c>
      <c r="AM21" s="168">
        <v>5</v>
      </c>
      <c r="AN21" s="4">
        <v>12.5</v>
      </c>
      <c r="AO21" s="168">
        <v>4</v>
      </c>
      <c r="AP21" s="15">
        <v>9.3000000000000007</v>
      </c>
      <c r="AQ21" s="169">
        <v>0</v>
      </c>
      <c r="AR21" s="4">
        <v>0</v>
      </c>
      <c r="AS21" s="168">
        <v>1</v>
      </c>
      <c r="AT21" s="4">
        <v>50</v>
      </c>
      <c r="AU21" s="168">
        <v>0</v>
      </c>
      <c r="AV21" s="4">
        <v>0</v>
      </c>
      <c r="AW21" s="168">
        <v>0</v>
      </c>
      <c r="AX21" s="4">
        <v>0</v>
      </c>
      <c r="AY21" s="168">
        <v>0</v>
      </c>
      <c r="AZ21" s="15">
        <v>0</v>
      </c>
    </row>
    <row r="22" spans="1:52" ht="13.5">
      <c r="A22" s="446"/>
      <c r="B22" s="467" t="s">
        <v>36</v>
      </c>
      <c r="C22" s="170">
        <v>426</v>
      </c>
      <c r="D22" s="77">
        <v>14</v>
      </c>
      <c r="E22" s="171">
        <v>428</v>
      </c>
      <c r="F22" s="77">
        <v>15</v>
      </c>
      <c r="G22" s="171">
        <v>441</v>
      </c>
      <c r="H22" s="77">
        <v>16</v>
      </c>
      <c r="I22" s="171">
        <v>491</v>
      </c>
      <c r="J22" s="77">
        <v>14.6</v>
      </c>
      <c r="K22" s="171">
        <v>446</v>
      </c>
      <c r="L22" s="18">
        <v>15.4</v>
      </c>
      <c r="M22" s="170">
        <v>0</v>
      </c>
      <c r="N22" s="77">
        <v>0</v>
      </c>
      <c r="O22" s="171">
        <v>0</v>
      </c>
      <c r="P22" s="77">
        <v>0</v>
      </c>
      <c r="Q22" s="171">
        <v>0</v>
      </c>
      <c r="R22" s="77">
        <v>0</v>
      </c>
      <c r="S22" s="171">
        <v>0</v>
      </c>
      <c r="T22" s="77">
        <v>0</v>
      </c>
      <c r="U22" s="171">
        <v>0</v>
      </c>
      <c r="V22" s="18">
        <v>0</v>
      </c>
      <c r="W22" s="170">
        <v>31</v>
      </c>
      <c r="X22" s="77">
        <v>73.8</v>
      </c>
      <c r="Y22" s="171">
        <v>23</v>
      </c>
      <c r="Z22" s="77">
        <v>53.5</v>
      </c>
      <c r="AA22" s="171">
        <v>20</v>
      </c>
      <c r="AB22" s="77">
        <v>62.5</v>
      </c>
      <c r="AC22" s="171">
        <v>21</v>
      </c>
      <c r="AD22" s="77">
        <v>60</v>
      </c>
      <c r="AE22" s="171">
        <v>21</v>
      </c>
      <c r="AF22" s="18">
        <v>65.599999999999994</v>
      </c>
      <c r="AG22" s="170">
        <v>379</v>
      </c>
      <c r="AH22" s="77">
        <v>13</v>
      </c>
      <c r="AI22" s="171">
        <v>390</v>
      </c>
      <c r="AJ22" s="77">
        <v>14.3</v>
      </c>
      <c r="AK22" s="171">
        <v>408</v>
      </c>
      <c r="AL22" s="77">
        <v>15.5</v>
      </c>
      <c r="AM22" s="171">
        <v>462</v>
      </c>
      <c r="AN22" s="77">
        <v>14.3</v>
      </c>
      <c r="AO22" s="171">
        <v>413</v>
      </c>
      <c r="AP22" s="18">
        <v>14.9</v>
      </c>
      <c r="AQ22" s="170">
        <v>16</v>
      </c>
      <c r="AR22" s="77">
        <v>18.600000000000001</v>
      </c>
      <c r="AS22" s="171">
        <v>15</v>
      </c>
      <c r="AT22" s="77">
        <v>19.5</v>
      </c>
      <c r="AU22" s="171">
        <v>13</v>
      </c>
      <c r="AV22" s="77">
        <v>16.3</v>
      </c>
      <c r="AW22" s="171">
        <v>8</v>
      </c>
      <c r="AX22" s="77">
        <v>9.6</v>
      </c>
      <c r="AY22" s="171">
        <v>12</v>
      </c>
      <c r="AZ22" s="18">
        <v>12.8</v>
      </c>
    </row>
    <row r="23" spans="1:52" ht="26.25" customHeight="1">
      <c r="A23" s="104" t="s">
        <v>10</v>
      </c>
      <c r="B23" s="539" t="s">
        <v>50</v>
      </c>
      <c r="C23" s="169">
        <v>37</v>
      </c>
      <c r="D23" s="4">
        <v>82.2</v>
      </c>
      <c r="E23" s="168">
        <v>66</v>
      </c>
      <c r="F23" s="4">
        <v>77.599999999999994</v>
      </c>
      <c r="G23" s="168">
        <v>84</v>
      </c>
      <c r="H23" s="4">
        <v>80.8</v>
      </c>
      <c r="I23" s="168">
        <v>46</v>
      </c>
      <c r="J23" s="4">
        <v>75.400000000000006</v>
      </c>
      <c r="K23" s="168">
        <v>71</v>
      </c>
      <c r="L23" s="15">
        <v>74</v>
      </c>
      <c r="M23" s="169">
        <v>0</v>
      </c>
      <c r="N23" s="4">
        <v>0</v>
      </c>
      <c r="O23" s="168">
        <v>1</v>
      </c>
      <c r="P23" s="4">
        <v>100</v>
      </c>
      <c r="Q23" s="168">
        <v>0</v>
      </c>
      <c r="R23" s="4">
        <v>0</v>
      </c>
      <c r="S23" s="168">
        <v>0</v>
      </c>
      <c r="T23" s="4">
        <v>0</v>
      </c>
      <c r="U23" s="168">
        <v>0</v>
      </c>
      <c r="V23" s="15">
        <v>0</v>
      </c>
      <c r="W23" s="169">
        <v>37</v>
      </c>
      <c r="X23" s="4">
        <v>84.1</v>
      </c>
      <c r="Y23" s="168">
        <v>63</v>
      </c>
      <c r="Z23" s="4">
        <v>76.8</v>
      </c>
      <c r="AA23" s="168">
        <v>81</v>
      </c>
      <c r="AB23" s="4">
        <v>87.1</v>
      </c>
      <c r="AC23" s="168">
        <v>43</v>
      </c>
      <c r="AD23" s="4">
        <v>76.8</v>
      </c>
      <c r="AE23" s="168">
        <v>68</v>
      </c>
      <c r="AF23" s="15">
        <v>73.900000000000006</v>
      </c>
      <c r="AG23" s="169">
        <v>0</v>
      </c>
      <c r="AH23" s="4">
        <v>0</v>
      </c>
      <c r="AI23" s="168">
        <v>0</v>
      </c>
      <c r="AJ23" s="4">
        <v>0</v>
      </c>
      <c r="AK23" s="168">
        <v>0</v>
      </c>
      <c r="AL23" s="4">
        <v>0</v>
      </c>
      <c r="AM23" s="168">
        <v>0</v>
      </c>
      <c r="AN23" s="4">
        <v>0</v>
      </c>
      <c r="AO23" s="168">
        <v>0</v>
      </c>
      <c r="AP23" s="15">
        <v>0</v>
      </c>
      <c r="AQ23" s="169">
        <v>0</v>
      </c>
      <c r="AR23" s="4">
        <v>0</v>
      </c>
      <c r="AS23" s="168">
        <v>2</v>
      </c>
      <c r="AT23" s="4">
        <v>100</v>
      </c>
      <c r="AU23" s="168">
        <v>3</v>
      </c>
      <c r="AV23" s="4">
        <v>27.3</v>
      </c>
      <c r="AW23" s="168">
        <v>3</v>
      </c>
      <c r="AX23" s="4">
        <v>75</v>
      </c>
      <c r="AY23" s="168">
        <v>3</v>
      </c>
      <c r="AZ23" s="15">
        <v>75</v>
      </c>
    </row>
    <row r="24" spans="1:52" ht="13.5">
      <c r="A24" s="104"/>
      <c r="B24" s="539" t="s">
        <v>51</v>
      </c>
      <c r="C24" s="169">
        <v>4</v>
      </c>
      <c r="D24" s="4">
        <v>36.4</v>
      </c>
      <c r="E24" s="168">
        <v>1</v>
      </c>
      <c r="F24" s="4">
        <v>100</v>
      </c>
      <c r="G24" s="168">
        <v>1</v>
      </c>
      <c r="H24" s="4">
        <v>50</v>
      </c>
      <c r="I24" s="168">
        <v>2</v>
      </c>
      <c r="J24" s="4">
        <v>28.6</v>
      </c>
      <c r="K24" s="168">
        <v>0</v>
      </c>
      <c r="L24" s="15">
        <v>0</v>
      </c>
      <c r="M24" s="169">
        <v>0</v>
      </c>
      <c r="N24" s="4">
        <v>0</v>
      </c>
      <c r="O24" s="168">
        <v>0</v>
      </c>
      <c r="P24" s="4">
        <v>0</v>
      </c>
      <c r="Q24" s="168">
        <v>0</v>
      </c>
      <c r="R24" s="4">
        <v>0</v>
      </c>
      <c r="S24" s="168">
        <v>0</v>
      </c>
      <c r="T24" s="4">
        <v>0</v>
      </c>
      <c r="U24" s="168">
        <v>0</v>
      </c>
      <c r="V24" s="15">
        <v>0</v>
      </c>
      <c r="W24" s="169">
        <v>3</v>
      </c>
      <c r="X24" s="4">
        <v>50</v>
      </c>
      <c r="Y24" s="168">
        <v>1</v>
      </c>
      <c r="Z24" s="4">
        <v>100</v>
      </c>
      <c r="AA24" s="168">
        <v>1</v>
      </c>
      <c r="AB24" s="4">
        <v>100</v>
      </c>
      <c r="AC24" s="168">
        <v>2</v>
      </c>
      <c r="AD24" s="4">
        <v>100</v>
      </c>
      <c r="AE24" s="168">
        <v>0</v>
      </c>
      <c r="AF24" s="15">
        <v>0</v>
      </c>
      <c r="AG24" s="169">
        <v>1</v>
      </c>
      <c r="AH24" s="4">
        <v>20</v>
      </c>
      <c r="AI24" s="168">
        <v>0</v>
      </c>
      <c r="AJ24" s="4">
        <v>0</v>
      </c>
      <c r="AK24" s="168">
        <v>0</v>
      </c>
      <c r="AL24" s="4">
        <v>0</v>
      </c>
      <c r="AM24" s="168">
        <v>0</v>
      </c>
      <c r="AN24" s="4">
        <v>0</v>
      </c>
      <c r="AO24" s="168">
        <v>0</v>
      </c>
      <c r="AP24" s="15">
        <v>0</v>
      </c>
      <c r="AQ24" s="169">
        <v>0</v>
      </c>
      <c r="AR24" s="4">
        <v>0</v>
      </c>
      <c r="AS24" s="168">
        <v>0</v>
      </c>
      <c r="AT24" s="4">
        <v>0</v>
      </c>
      <c r="AU24" s="168">
        <v>0</v>
      </c>
      <c r="AV24" s="4">
        <v>0</v>
      </c>
      <c r="AW24" s="168">
        <v>0</v>
      </c>
      <c r="AX24" s="4">
        <v>0</v>
      </c>
      <c r="AY24" s="168">
        <v>0</v>
      </c>
      <c r="AZ24" s="15">
        <v>0</v>
      </c>
    </row>
    <row r="25" spans="1:52" ht="13.5">
      <c r="A25" s="104"/>
      <c r="B25" s="539" t="s">
        <v>182</v>
      </c>
      <c r="C25" s="169">
        <v>159</v>
      </c>
      <c r="D25" s="4">
        <v>19.3</v>
      </c>
      <c r="E25" s="168">
        <v>105</v>
      </c>
      <c r="F25" s="4">
        <v>13.3</v>
      </c>
      <c r="G25" s="168">
        <v>111</v>
      </c>
      <c r="H25" s="4">
        <v>15.3</v>
      </c>
      <c r="I25" s="168">
        <v>117</v>
      </c>
      <c r="J25" s="4">
        <v>12.8</v>
      </c>
      <c r="K25" s="168">
        <v>84</v>
      </c>
      <c r="L25" s="15">
        <v>10.199999999999999</v>
      </c>
      <c r="M25" s="169">
        <v>0</v>
      </c>
      <c r="N25" s="4">
        <v>0</v>
      </c>
      <c r="O25" s="168">
        <v>0</v>
      </c>
      <c r="P25" s="4">
        <v>0</v>
      </c>
      <c r="Q25" s="168">
        <v>0</v>
      </c>
      <c r="R25" s="4">
        <v>0</v>
      </c>
      <c r="S25" s="168">
        <v>0</v>
      </c>
      <c r="T25" s="4">
        <v>0</v>
      </c>
      <c r="U25" s="168">
        <v>0</v>
      </c>
      <c r="V25" s="15">
        <v>0</v>
      </c>
      <c r="W25" s="169">
        <v>2</v>
      </c>
      <c r="X25" s="4">
        <v>40</v>
      </c>
      <c r="Y25" s="168">
        <v>1</v>
      </c>
      <c r="Z25" s="4">
        <v>20</v>
      </c>
      <c r="AA25" s="168">
        <v>2</v>
      </c>
      <c r="AB25" s="4">
        <v>50</v>
      </c>
      <c r="AC25" s="168">
        <v>5</v>
      </c>
      <c r="AD25" s="4">
        <v>83.3</v>
      </c>
      <c r="AE25" s="168">
        <v>1</v>
      </c>
      <c r="AF25" s="15">
        <v>50</v>
      </c>
      <c r="AG25" s="169">
        <v>156</v>
      </c>
      <c r="AH25" s="4">
        <v>20.2</v>
      </c>
      <c r="AI25" s="168">
        <v>102</v>
      </c>
      <c r="AJ25" s="4">
        <v>13.7</v>
      </c>
      <c r="AK25" s="168">
        <v>108</v>
      </c>
      <c r="AL25" s="4">
        <v>15.3</v>
      </c>
      <c r="AM25" s="168">
        <v>112</v>
      </c>
      <c r="AN25" s="4">
        <v>12.8</v>
      </c>
      <c r="AO25" s="168">
        <v>83</v>
      </c>
      <c r="AP25" s="15">
        <v>10.5</v>
      </c>
      <c r="AQ25" s="169">
        <v>1</v>
      </c>
      <c r="AR25" s="4">
        <v>2.2999999999999998</v>
      </c>
      <c r="AS25" s="168">
        <v>2</v>
      </c>
      <c r="AT25" s="4">
        <v>5</v>
      </c>
      <c r="AU25" s="168">
        <v>1</v>
      </c>
      <c r="AV25" s="4">
        <v>6.3</v>
      </c>
      <c r="AW25" s="168">
        <v>0</v>
      </c>
      <c r="AX25" s="4">
        <v>0</v>
      </c>
      <c r="AY25" s="168">
        <v>0</v>
      </c>
      <c r="AZ25" s="15">
        <v>0</v>
      </c>
    </row>
    <row r="26" spans="1:52" ht="13.5">
      <c r="A26" s="446"/>
      <c r="B26" s="467" t="s">
        <v>36</v>
      </c>
      <c r="C26" s="170">
        <v>200</v>
      </c>
      <c r="D26" s="77">
        <v>22.8</v>
      </c>
      <c r="E26" s="171">
        <v>172</v>
      </c>
      <c r="F26" s="77">
        <v>19.7</v>
      </c>
      <c r="G26" s="171">
        <v>196</v>
      </c>
      <c r="H26" s="77">
        <v>23.6</v>
      </c>
      <c r="I26" s="171">
        <v>165</v>
      </c>
      <c r="J26" s="77">
        <v>16.8</v>
      </c>
      <c r="K26" s="171">
        <v>155</v>
      </c>
      <c r="L26" s="18">
        <v>16.8</v>
      </c>
      <c r="M26" s="170">
        <v>0</v>
      </c>
      <c r="N26" s="77">
        <v>0</v>
      </c>
      <c r="O26" s="171">
        <v>1</v>
      </c>
      <c r="P26" s="77">
        <v>100</v>
      </c>
      <c r="Q26" s="171">
        <v>0</v>
      </c>
      <c r="R26" s="77">
        <v>0</v>
      </c>
      <c r="S26" s="171">
        <v>0</v>
      </c>
      <c r="T26" s="77">
        <v>0</v>
      </c>
      <c r="U26" s="171">
        <v>0</v>
      </c>
      <c r="V26" s="18">
        <v>0</v>
      </c>
      <c r="W26" s="170">
        <v>42</v>
      </c>
      <c r="X26" s="77">
        <v>76.400000000000006</v>
      </c>
      <c r="Y26" s="171">
        <v>65</v>
      </c>
      <c r="Z26" s="77">
        <v>73.900000000000006</v>
      </c>
      <c r="AA26" s="171">
        <v>84</v>
      </c>
      <c r="AB26" s="77">
        <v>85.7</v>
      </c>
      <c r="AC26" s="171">
        <v>50</v>
      </c>
      <c r="AD26" s="77">
        <v>78.099999999999994</v>
      </c>
      <c r="AE26" s="171">
        <v>69</v>
      </c>
      <c r="AF26" s="18">
        <v>72.599999999999994</v>
      </c>
      <c r="AG26" s="170">
        <v>157</v>
      </c>
      <c r="AH26" s="77">
        <v>20.2</v>
      </c>
      <c r="AI26" s="171">
        <v>102</v>
      </c>
      <c r="AJ26" s="77">
        <v>13.7</v>
      </c>
      <c r="AK26" s="171">
        <v>108</v>
      </c>
      <c r="AL26" s="77">
        <v>15.3</v>
      </c>
      <c r="AM26" s="171">
        <v>112</v>
      </c>
      <c r="AN26" s="77">
        <v>12.7</v>
      </c>
      <c r="AO26" s="171">
        <v>83</v>
      </c>
      <c r="AP26" s="18">
        <v>10.4</v>
      </c>
      <c r="AQ26" s="170">
        <v>1</v>
      </c>
      <c r="AR26" s="77">
        <v>2.2000000000000002</v>
      </c>
      <c r="AS26" s="171">
        <v>4</v>
      </c>
      <c r="AT26" s="77">
        <v>9.5</v>
      </c>
      <c r="AU26" s="171">
        <v>4</v>
      </c>
      <c r="AV26" s="77">
        <v>14.3</v>
      </c>
      <c r="AW26" s="171">
        <v>3</v>
      </c>
      <c r="AX26" s="77">
        <v>8.3000000000000007</v>
      </c>
      <c r="AY26" s="171">
        <v>3</v>
      </c>
      <c r="AZ26" s="18">
        <v>10</v>
      </c>
    </row>
    <row r="27" spans="1:52" ht="13.5">
      <c r="A27" s="104" t="s">
        <v>11</v>
      </c>
      <c r="B27" s="539" t="s">
        <v>54</v>
      </c>
      <c r="C27" s="169">
        <v>457</v>
      </c>
      <c r="D27" s="4">
        <v>64.400000000000006</v>
      </c>
      <c r="E27" s="168">
        <v>432</v>
      </c>
      <c r="F27" s="4">
        <v>60.8</v>
      </c>
      <c r="G27" s="168">
        <v>501</v>
      </c>
      <c r="H27" s="4">
        <v>60.9</v>
      </c>
      <c r="I27" s="168">
        <v>373</v>
      </c>
      <c r="J27" s="4">
        <v>47.3</v>
      </c>
      <c r="K27" s="168">
        <v>286</v>
      </c>
      <c r="L27" s="15">
        <v>48.6</v>
      </c>
      <c r="M27" s="169">
        <v>0</v>
      </c>
      <c r="N27" s="4">
        <v>0</v>
      </c>
      <c r="O27" s="168">
        <v>1</v>
      </c>
      <c r="P27" s="4">
        <v>100</v>
      </c>
      <c r="Q27" s="168">
        <v>0</v>
      </c>
      <c r="R27" s="4">
        <v>0</v>
      </c>
      <c r="S27" s="168">
        <v>0</v>
      </c>
      <c r="T27" s="4">
        <v>0</v>
      </c>
      <c r="U27" s="168">
        <v>0</v>
      </c>
      <c r="V27" s="15">
        <v>0</v>
      </c>
      <c r="W27" s="169">
        <v>352</v>
      </c>
      <c r="X27" s="4">
        <v>85.2</v>
      </c>
      <c r="Y27" s="168">
        <v>320</v>
      </c>
      <c r="Z27" s="4">
        <v>82.3</v>
      </c>
      <c r="AA27" s="168">
        <v>347</v>
      </c>
      <c r="AB27" s="4">
        <v>81.3</v>
      </c>
      <c r="AC27" s="168">
        <v>266</v>
      </c>
      <c r="AD27" s="4">
        <v>76.2</v>
      </c>
      <c r="AE27" s="168">
        <v>205</v>
      </c>
      <c r="AF27" s="15">
        <v>73.5</v>
      </c>
      <c r="AG27" s="169">
        <v>30</v>
      </c>
      <c r="AH27" s="4">
        <v>53.6</v>
      </c>
      <c r="AI27" s="168">
        <v>40</v>
      </c>
      <c r="AJ27" s="4">
        <v>54.8</v>
      </c>
      <c r="AK27" s="168">
        <v>81</v>
      </c>
      <c r="AL27" s="4">
        <v>63.8</v>
      </c>
      <c r="AM27" s="168">
        <v>49</v>
      </c>
      <c r="AN27" s="4">
        <v>47.1</v>
      </c>
      <c r="AO27" s="168">
        <v>47</v>
      </c>
      <c r="AP27" s="15">
        <v>52.8</v>
      </c>
      <c r="AQ27" s="169">
        <v>75</v>
      </c>
      <c r="AR27" s="4">
        <v>31.1</v>
      </c>
      <c r="AS27" s="168">
        <v>71</v>
      </c>
      <c r="AT27" s="4">
        <v>28.7</v>
      </c>
      <c r="AU27" s="168">
        <v>73</v>
      </c>
      <c r="AV27" s="4">
        <v>27.1</v>
      </c>
      <c r="AW27" s="168">
        <v>58</v>
      </c>
      <c r="AX27" s="4">
        <v>17.3</v>
      </c>
      <c r="AY27" s="168">
        <v>34</v>
      </c>
      <c r="AZ27" s="15">
        <v>15.4</v>
      </c>
    </row>
    <row r="28" spans="1:52" ht="13.5">
      <c r="A28" s="104"/>
      <c r="B28" s="539" t="s">
        <v>57</v>
      </c>
      <c r="C28" s="169">
        <v>2</v>
      </c>
      <c r="D28" s="4">
        <v>22.2</v>
      </c>
      <c r="E28" s="168">
        <v>2</v>
      </c>
      <c r="F28" s="4">
        <v>20</v>
      </c>
      <c r="G28" s="168">
        <v>5</v>
      </c>
      <c r="H28" s="4">
        <v>50</v>
      </c>
      <c r="I28" s="168">
        <v>4</v>
      </c>
      <c r="J28" s="4">
        <v>30.8</v>
      </c>
      <c r="K28" s="168">
        <v>7</v>
      </c>
      <c r="L28" s="15">
        <v>63.6</v>
      </c>
      <c r="M28" s="169">
        <v>0</v>
      </c>
      <c r="N28" s="4">
        <v>0</v>
      </c>
      <c r="O28" s="168">
        <v>0</v>
      </c>
      <c r="P28" s="4">
        <v>0</v>
      </c>
      <c r="Q28" s="168">
        <v>0</v>
      </c>
      <c r="R28" s="4">
        <v>0</v>
      </c>
      <c r="S28" s="168">
        <v>0</v>
      </c>
      <c r="T28" s="4">
        <v>0</v>
      </c>
      <c r="U28" s="168">
        <v>0</v>
      </c>
      <c r="V28" s="15">
        <v>0</v>
      </c>
      <c r="W28" s="169">
        <v>0</v>
      </c>
      <c r="X28" s="4">
        <v>0</v>
      </c>
      <c r="Y28" s="168">
        <v>1</v>
      </c>
      <c r="Z28" s="4">
        <v>50</v>
      </c>
      <c r="AA28" s="168">
        <v>2</v>
      </c>
      <c r="AB28" s="4">
        <v>100</v>
      </c>
      <c r="AC28" s="168">
        <v>1</v>
      </c>
      <c r="AD28" s="4">
        <v>50</v>
      </c>
      <c r="AE28" s="168">
        <v>1</v>
      </c>
      <c r="AF28" s="15">
        <v>100</v>
      </c>
      <c r="AG28" s="169">
        <v>2</v>
      </c>
      <c r="AH28" s="4">
        <v>28.6</v>
      </c>
      <c r="AI28" s="168">
        <v>1</v>
      </c>
      <c r="AJ28" s="4">
        <v>12.5</v>
      </c>
      <c r="AK28" s="168">
        <v>3</v>
      </c>
      <c r="AL28" s="4">
        <v>37.5</v>
      </c>
      <c r="AM28" s="168">
        <v>3</v>
      </c>
      <c r="AN28" s="4">
        <v>33.299999999999997</v>
      </c>
      <c r="AO28" s="168">
        <v>6</v>
      </c>
      <c r="AP28" s="15">
        <v>60</v>
      </c>
      <c r="AQ28" s="169">
        <v>0</v>
      </c>
      <c r="AR28" s="4">
        <v>0</v>
      </c>
      <c r="AS28" s="168">
        <v>0</v>
      </c>
      <c r="AT28" s="4">
        <v>0</v>
      </c>
      <c r="AU28" s="168">
        <v>0</v>
      </c>
      <c r="AV28" s="4">
        <v>0</v>
      </c>
      <c r="AW28" s="168">
        <v>0</v>
      </c>
      <c r="AX28" s="4">
        <v>0</v>
      </c>
      <c r="AY28" s="168">
        <v>0</v>
      </c>
      <c r="AZ28" s="15">
        <v>0</v>
      </c>
    </row>
    <row r="29" spans="1:52" ht="13.5">
      <c r="A29" s="446"/>
      <c r="B29" s="467" t="s">
        <v>36</v>
      </c>
      <c r="C29" s="170">
        <v>459</v>
      </c>
      <c r="D29" s="77">
        <v>63.8</v>
      </c>
      <c r="E29" s="171">
        <v>434</v>
      </c>
      <c r="F29" s="77">
        <v>60.3</v>
      </c>
      <c r="G29" s="171">
        <v>506</v>
      </c>
      <c r="H29" s="77">
        <v>60.7</v>
      </c>
      <c r="I29" s="171">
        <v>377</v>
      </c>
      <c r="J29" s="77">
        <v>47.1</v>
      </c>
      <c r="K29" s="171">
        <v>293</v>
      </c>
      <c r="L29" s="18">
        <v>48.8</v>
      </c>
      <c r="M29" s="170">
        <v>0</v>
      </c>
      <c r="N29" s="77">
        <v>0</v>
      </c>
      <c r="O29" s="171">
        <v>1</v>
      </c>
      <c r="P29" s="77">
        <v>100</v>
      </c>
      <c r="Q29" s="171">
        <v>0</v>
      </c>
      <c r="R29" s="77">
        <v>0</v>
      </c>
      <c r="S29" s="171">
        <v>0</v>
      </c>
      <c r="T29" s="77">
        <v>0</v>
      </c>
      <c r="U29" s="171">
        <v>0</v>
      </c>
      <c r="V29" s="18">
        <v>0</v>
      </c>
      <c r="W29" s="170">
        <v>352</v>
      </c>
      <c r="X29" s="77">
        <v>85</v>
      </c>
      <c r="Y29" s="171">
        <v>321</v>
      </c>
      <c r="Z29" s="77">
        <v>82.1</v>
      </c>
      <c r="AA29" s="171">
        <v>349</v>
      </c>
      <c r="AB29" s="77">
        <v>81.400000000000006</v>
      </c>
      <c r="AC29" s="171">
        <v>267</v>
      </c>
      <c r="AD29" s="77">
        <v>76.099999999999994</v>
      </c>
      <c r="AE29" s="171">
        <v>206</v>
      </c>
      <c r="AF29" s="18">
        <v>73.599999999999994</v>
      </c>
      <c r="AG29" s="170">
        <v>32</v>
      </c>
      <c r="AH29" s="77">
        <v>50.8</v>
      </c>
      <c r="AI29" s="171">
        <v>41</v>
      </c>
      <c r="AJ29" s="77">
        <v>50.6</v>
      </c>
      <c r="AK29" s="171">
        <v>84</v>
      </c>
      <c r="AL29" s="77">
        <v>62.2</v>
      </c>
      <c r="AM29" s="171">
        <v>52</v>
      </c>
      <c r="AN29" s="77">
        <v>46</v>
      </c>
      <c r="AO29" s="171">
        <v>53</v>
      </c>
      <c r="AP29" s="18">
        <v>53.5</v>
      </c>
      <c r="AQ29" s="170">
        <v>75</v>
      </c>
      <c r="AR29" s="77">
        <v>31</v>
      </c>
      <c r="AS29" s="171">
        <v>71</v>
      </c>
      <c r="AT29" s="77">
        <v>28.7</v>
      </c>
      <c r="AU29" s="171">
        <v>73</v>
      </c>
      <c r="AV29" s="77">
        <v>27.1</v>
      </c>
      <c r="AW29" s="171">
        <v>58</v>
      </c>
      <c r="AX29" s="77">
        <v>17.2</v>
      </c>
      <c r="AY29" s="171">
        <v>34</v>
      </c>
      <c r="AZ29" s="18">
        <v>15.4</v>
      </c>
    </row>
    <row r="30" spans="1:52" ht="27" customHeight="1">
      <c r="A30" s="446" t="s">
        <v>12</v>
      </c>
      <c r="B30" s="467" t="s">
        <v>476</v>
      </c>
      <c r="C30" s="170">
        <v>1185</v>
      </c>
      <c r="D30" s="77">
        <v>51.9</v>
      </c>
      <c r="E30" s="171">
        <v>1153</v>
      </c>
      <c r="F30" s="77">
        <v>52.2</v>
      </c>
      <c r="G30" s="171">
        <v>1057</v>
      </c>
      <c r="H30" s="77">
        <v>49.7</v>
      </c>
      <c r="I30" s="171">
        <v>932</v>
      </c>
      <c r="J30" s="77">
        <v>46.5</v>
      </c>
      <c r="K30" s="171">
        <v>948</v>
      </c>
      <c r="L30" s="18">
        <v>48.1</v>
      </c>
      <c r="M30" s="170">
        <v>0</v>
      </c>
      <c r="N30" s="77">
        <v>0</v>
      </c>
      <c r="O30" s="171">
        <v>0</v>
      </c>
      <c r="P30" s="77">
        <v>0</v>
      </c>
      <c r="Q30" s="171">
        <v>0</v>
      </c>
      <c r="R30" s="77">
        <v>0</v>
      </c>
      <c r="S30" s="171">
        <v>0</v>
      </c>
      <c r="T30" s="77">
        <v>0</v>
      </c>
      <c r="U30" s="171">
        <v>0</v>
      </c>
      <c r="V30" s="18">
        <v>0</v>
      </c>
      <c r="W30" s="170">
        <v>354</v>
      </c>
      <c r="X30" s="77">
        <v>71.5</v>
      </c>
      <c r="Y30" s="171">
        <v>328</v>
      </c>
      <c r="Z30" s="77">
        <v>69.3</v>
      </c>
      <c r="AA30" s="171">
        <v>279</v>
      </c>
      <c r="AB30" s="77">
        <v>66.599999999999994</v>
      </c>
      <c r="AC30" s="171">
        <v>238</v>
      </c>
      <c r="AD30" s="77">
        <v>68.599999999999994</v>
      </c>
      <c r="AE30" s="171">
        <v>251</v>
      </c>
      <c r="AF30" s="18">
        <v>63.4</v>
      </c>
      <c r="AG30" s="170">
        <v>734</v>
      </c>
      <c r="AH30" s="77">
        <v>54.9</v>
      </c>
      <c r="AI30" s="171">
        <v>746</v>
      </c>
      <c r="AJ30" s="77">
        <v>54.9</v>
      </c>
      <c r="AK30" s="171">
        <v>722</v>
      </c>
      <c r="AL30" s="77">
        <v>51.6</v>
      </c>
      <c r="AM30" s="171">
        <v>651</v>
      </c>
      <c r="AN30" s="77">
        <v>47.9</v>
      </c>
      <c r="AO30" s="171">
        <v>640</v>
      </c>
      <c r="AP30" s="18">
        <v>50.6</v>
      </c>
      <c r="AQ30" s="170">
        <v>97</v>
      </c>
      <c r="AR30" s="77">
        <v>21.4</v>
      </c>
      <c r="AS30" s="171">
        <v>79</v>
      </c>
      <c r="AT30" s="77">
        <v>20.9</v>
      </c>
      <c r="AU30" s="171">
        <v>56</v>
      </c>
      <c r="AV30" s="77">
        <v>18.100000000000001</v>
      </c>
      <c r="AW30" s="171">
        <v>43</v>
      </c>
      <c r="AX30" s="77">
        <v>14.5</v>
      </c>
      <c r="AY30" s="171">
        <v>57</v>
      </c>
      <c r="AZ30" s="18">
        <v>18.3</v>
      </c>
    </row>
    <row r="31" spans="1:52" ht="13.5">
      <c r="A31" s="104" t="s">
        <v>13</v>
      </c>
      <c r="B31" s="539" t="s">
        <v>183</v>
      </c>
      <c r="C31" s="169">
        <v>305</v>
      </c>
      <c r="D31" s="4">
        <v>42.1</v>
      </c>
      <c r="E31" s="168">
        <v>327</v>
      </c>
      <c r="F31" s="4">
        <v>41.7</v>
      </c>
      <c r="G31" s="168">
        <v>356</v>
      </c>
      <c r="H31" s="4">
        <v>43.3</v>
      </c>
      <c r="I31" s="168">
        <v>332</v>
      </c>
      <c r="J31" s="4">
        <v>37.6</v>
      </c>
      <c r="K31" s="168">
        <v>302</v>
      </c>
      <c r="L31" s="15">
        <v>34.9</v>
      </c>
      <c r="M31" s="169">
        <v>0</v>
      </c>
      <c r="N31" s="4">
        <v>0</v>
      </c>
      <c r="O31" s="168">
        <v>0</v>
      </c>
      <c r="P31" s="4">
        <v>0</v>
      </c>
      <c r="Q31" s="168">
        <v>0</v>
      </c>
      <c r="R31" s="4">
        <v>0</v>
      </c>
      <c r="S31" s="168">
        <v>0</v>
      </c>
      <c r="T31" s="4">
        <v>0</v>
      </c>
      <c r="U31" s="168">
        <v>0</v>
      </c>
      <c r="V31" s="15">
        <v>0</v>
      </c>
      <c r="W31" s="169">
        <v>14</v>
      </c>
      <c r="X31" s="4">
        <v>73.7</v>
      </c>
      <c r="Y31" s="168">
        <v>16</v>
      </c>
      <c r="Z31" s="4">
        <v>69.599999999999994</v>
      </c>
      <c r="AA31" s="168">
        <v>16</v>
      </c>
      <c r="AB31" s="4">
        <v>94.1</v>
      </c>
      <c r="AC31" s="168">
        <v>21</v>
      </c>
      <c r="AD31" s="4">
        <v>75</v>
      </c>
      <c r="AE31" s="168">
        <v>18</v>
      </c>
      <c r="AF31" s="15">
        <v>78.3</v>
      </c>
      <c r="AG31" s="169">
        <v>261</v>
      </c>
      <c r="AH31" s="4">
        <v>50.6</v>
      </c>
      <c r="AI31" s="168">
        <v>287</v>
      </c>
      <c r="AJ31" s="4">
        <v>49.7</v>
      </c>
      <c r="AK31" s="168">
        <v>315</v>
      </c>
      <c r="AL31" s="4">
        <v>50.2</v>
      </c>
      <c r="AM31" s="168">
        <v>285</v>
      </c>
      <c r="AN31" s="4">
        <v>44</v>
      </c>
      <c r="AO31" s="168">
        <v>254</v>
      </c>
      <c r="AP31" s="15">
        <v>43.3</v>
      </c>
      <c r="AQ31" s="169">
        <v>30</v>
      </c>
      <c r="AR31" s="4">
        <v>15.8</v>
      </c>
      <c r="AS31" s="168">
        <v>24</v>
      </c>
      <c r="AT31" s="4">
        <v>13.1</v>
      </c>
      <c r="AU31" s="168">
        <v>25</v>
      </c>
      <c r="AV31" s="4">
        <v>14</v>
      </c>
      <c r="AW31" s="168">
        <v>26</v>
      </c>
      <c r="AX31" s="4">
        <v>12.4</v>
      </c>
      <c r="AY31" s="168">
        <v>30</v>
      </c>
      <c r="AZ31" s="15">
        <v>11.8</v>
      </c>
    </row>
    <row r="32" spans="1:52" ht="13.5">
      <c r="A32" s="104"/>
      <c r="B32" s="539" t="s">
        <v>60</v>
      </c>
      <c r="C32" s="169">
        <v>769</v>
      </c>
      <c r="D32" s="4">
        <v>17.2</v>
      </c>
      <c r="E32" s="168">
        <v>695</v>
      </c>
      <c r="F32" s="4">
        <v>15.2</v>
      </c>
      <c r="G32" s="168">
        <v>646</v>
      </c>
      <c r="H32" s="4">
        <v>14.7</v>
      </c>
      <c r="I32" s="168">
        <v>607</v>
      </c>
      <c r="J32" s="4">
        <v>13.5</v>
      </c>
      <c r="K32" s="168">
        <v>471</v>
      </c>
      <c r="L32" s="15">
        <v>12.3</v>
      </c>
      <c r="M32" s="169">
        <v>0</v>
      </c>
      <c r="N32" s="4">
        <v>0</v>
      </c>
      <c r="O32" s="168">
        <v>0</v>
      </c>
      <c r="P32" s="4">
        <v>0</v>
      </c>
      <c r="Q32" s="168">
        <v>0</v>
      </c>
      <c r="R32" s="4">
        <v>0</v>
      </c>
      <c r="S32" s="168">
        <v>0</v>
      </c>
      <c r="T32" s="4">
        <v>0</v>
      </c>
      <c r="U32" s="168">
        <v>0</v>
      </c>
      <c r="V32" s="15">
        <v>0</v>
      </c>
      <c r="W32" s="169">
        <v>9</v>
      </c>
      <c r="X32" s="4">
        <v>56.3</v>
      </c>
      <c r="Y32" s="168">
        <v>9</v>
      </c>
      <c r="Z32" s="4">
        <v>64.3</v>
      </c>
      <c r="AA32" s="168">
        <v>15</v>
      </c>
      <c r="AB32" s="4">
        <v>78.900000000000006</v>
      </c>
      <c r="AC32" s="168">
        <v>6</v>
      </c>
      <c r="AD32" s="4">
        <v>50</v>
      </c>
      <c r="AE32" s="168">
        <v>4</v>
      </c>
      <c r="AF32" s="15">
        <v>36.4</v>
      </c>
      <c r="AG32" s="169">
        <v>744</v>
      </c>
      <c r="AH32" s="4">
        <v>18.399999999999999</v>
      </c>
      <c r="AI32" s="168">
        <v>673</v>
      </c>
      <c r="AJ32" s="4">
        <v>16.100000000000001</v>
      </c>
      <c r="AK32" s="168">
        <v>620</v>
      </c>
      <c r="AL32" s="4">
        <v>15.4</v>
      </c>
      <c r="AM32" s="168">
        <v>593</v>
      </c>
      <c r="AN32" s="4">
        <v>14.3</v>
      </c>
      <c r="AO32" s="168">
        <v>464</v>
      </c>
      <c r="AP32" s="15">
        <v>12.9</v>
      </c>
      <c r="AQ32" s="169">
        <v>16</v>
      </c>
      <c r="AR32" s="4">
        <v>3.8</v>
      </c>
      <c r="AS32" s="168">
        <v>13</v>
      </c>
      <c r="AT32" s="4">
        <v>3.4</v>
      </c>
      <c r="AU32" s="168">
        <v>11</v>
      </c>
      <c r="AV32" s="4">
        <v>3</v>
      </c>
      <c r="AW32" s="168">
        <v>8</v>
      </c>
      <c r="AX32" s="4">
        <v>2.6</v>
      </c>
      <c r="AY32" s="168">
        <v>3</v>
      </c>
      <c r="AZ32" s="15">
        <v>1.4</v>
      </c>
    </row>
    <row r="33" spans="1:52" ht="13.5">
      <c r="A33" s="104"/>
      <c r="B33" s="539" t="s">
        <v>64</v>
      </c>
      <c r="C33" s="169">
        <v>435</v>
      </c>
      <c r="D33" s="4">
        <v>18.2</v>
      </c>
      <c r="E33" s="168">
        <v>396</v>
      </c>
      <c r="F33" s="4">
        <v>15</v>
      </c>
      <c r="G33" s="168">
        <v>350</v>
      </c>
      <c r="H33" s="4">
        <v>13</v>
      </c>
      <c r="I33" s="168">
        <v>277</v>
      </c>
      <c r="J33" s="4">
        <v>10.1</v>
      </c>
      <c r="K33" s="168">
        <v>262</v>
      </c>
      <c r="L33" s="15">
        <v>10.8</v>
      </c>
      <c r="M33" s="169">
        <v>1</v>
      </c>
      <c r="N33" s="4">
        <v>100</v>
      </c>
      <c r="O33" s="168">
        <v>1</v>
      </c>
      <c r="P33" s="4">
        <v>100</v>
      </c>
      <c r="Q33" s="168">
        <v>0</v>
      </c>
      <c r="R33" s="4">
        <v>0</v>
      </c>
      <c r="S33" s="168">
        <v>2</v>
      </c>
      <c r="T33" s="4">
        <v>100</v>
      </c>
      <c r="U33" s="168">
        <v>1</v>
      </c>
      <c r="V33" s="15">
        <v>100</v>
      </c>
      <c r="W33" s="169">
        <v>46</v>
      </c>
      <c r="X33" s="4">
        <v>51.7</v>
      </c>
      <c r="Y33" s="168">
        <v>37</v>
      </c>
      <c r="Z33" s="4">
        <v>52.1</v>
      </c>
      <c r="AA33" s="168">
        <v>34</v>
      </c>
      <c r="AB33" s="4">
        <v>59.6</v>
      </c>
      <c r="AC33" s="168">
        <v>14</v>
      </c>
      <c r="AD33" s="4">
        <v>45.2</v>
      </c>
      <c r="AE33" s="168">
        <v>15</v>
      </c>
      <c r="AF33" s="15">
        <v>41.7</v>
      </c>
      <c r="AG33" s="169">
        <v>382</v>
      </c>
      <c r="AH33" s="4">
        <v>17.8</v>
      </c>
      <c r="AI33" s="168">
        <v>356</v>
      </c>
      <c r="AJ33" s="4">
        <v>14.7</v>
      </c>
      <c r="AK33" s="168">
        <v>314</v>
      </c>
      <c r="AL33" s="4">
        <v>12.6</v>
      </c>
      <c r="AM33" s="168">
        <v>260</v>
      </c>
      <c r="AN33" s="4">
        <v>10</v>
      </c>
      <c r="AO33" s="168">
        <v>246</v>
      </c>
      <c r="AP33" s="15">
        <v>10.6</v>
      </c>
      <c r="AQ33" s="169">
        <v>6</v>
      </c>
      <c r="AR33" s="4">
        <v>3.8</v>
      </c>
      <c r="AS33" s="168">
        <v>2</v>
      </c>
      <c r="AT33" s="4">
        <v>1.4</v>
      </c>
      <c r="AU33" s="168">
        <v>2</v>
      </c>
      <c r="AV33" s="4">
        <v>1.4</v>
      </c>
      <c r="AW33" s="168">
        <v>1</v>
      </c>
      <c r="AX33" s="4">
        <v>0.9</v>
      </c>
      <c r="AY33" s="168">
        <v>0</v>
      </c>
      <c r="AZ33" s="15">
        <v>0</v>
      </c>
    </row>
    <row r="34" spans="1:52" ht="13.5">
      <c r="A34" s="104"/>
      <c r="B34" s="539" t="s">
        <v>65</v>
      </c>
      <c r="C34" s="169">
        <v>0</v>
      </c>
      <c r="D34" s="4">
        <v>0</v>
      </c>
      <c r="E34" s="168">
        <v>0</v>
      </c>
      <c r="F34" s="4">
        <v>0</v>
      </c>
      <c r="G34" s="168">
        <v>0</v>
      </c>
      <c r="H34" s="4">
        <v>0</v>
      </c>
      <c r="I34" s="168">
        <v>0</v>
      </c>
      <c r="J34" s="4">
        <v>0</v>
      </c>
      <c r="K34" s="168">
        <v>0</v>
      </c>
      <c r="L34" s="15">
        <v>0</v>
      </c>
      <c r="M34" s="169">
        <v>0</v>
      </c>
      <c r="N34" s="4">
        <v>0</v>
      </c>
      <c r="O34" s="168">
        <v>0</v>
      </c>
      <c r="P34" s="4">
        <v>0</v>
      </c>
      <c r="Q34" s="168">
        <v>0</v>
      </c>
      <c r="R34" s="4">
        <v>0</v>
      </c>
      <c r="S34" s="168">
        <v>0</v>
      </c>
      <c r="T34" s="4">
        <v>0</v>
      </c>
      <c r="U34" s="168">
        <v>0</v>
      </c>
      <c r="V34" s="15">
        <v>0</v>
      </c>
      <c r="W34" s="169">
        <v>0</v>
      </c>
      <c r="X34" s="4">
        <v>0</v>
      </c>
      <c r="Y34" s="168">
        <v>0</v>
      </c>
      <c r="Z34" s="4">
        <v>0</v>
      </c>
      <c r="AA34" s="168">
        <v>0</v>
      </c>
      <c r="AB34" s="4">
        <v>0</v>
      </c>
      <c r="AC34" s="168">
        <v>0</v>
      </c>
      <c r="AD34" s="4">
        <v>0</v>
      </c>
      <c r="AE34" s="168">
        <v>0</v>
      </c>
      <c r="AF34" s="15">
        <v>0</v>
      </c>
      <c r="AG34" s="169">
        <v>0</v>
      </c>
      <c r="AH34" s="4">
        <v>0</v>
      </c>
      <c r="AI34" s="168">
        <v>0</v>
      </c>
      <c r="AJ34" s="4">
        <v>0</v>
      </c>
      <c r="AK34" s="168">
        <v>0</v>
      </c>
      <c r="AL34" s="4">
        <v>0</v>
      </c>
      <c r="AM34" s="168">
        <v>0</v>
      </c>
      <c r="AN34" s="4">
        <v>0</v>
      </c>
      <c r="AO34" s="168">
        <v>0</v>
      </c>
      <c r="AP34" s="15">
        <v>0</v>
      </c>
      <c r="AQ34" s="169">
        <v>0</v>
      </c>
      <c r="AR34" s="4">
        <v>0</v>
      </c>
      <c r="AS34" s="168">
        <v>0</v>
      </c>
      <c r="AT34" s="4">
        <v>0</v>
      </c>
      <c r="AU34" s="168">
        <v>0</v>
      </c>
      <c r="AV34" s="4">
        <v>0</v>
      </c>
      <c r="AW34" s="168">
        <v>0</v>
      </c>
      <c r="AX34" s="4">
        <v>0</v>
      </c>
      <c r="AY34" s="168">
        <v>0</v>
      </c>
      <c r="AZ34" s="15">
        <v>0</v>
      </c>
    </row>
    <row r="35" spans="1:52" ht="13.5">
      <c r="A35" s="446"/>
      <c r="B35" s="467" t="s">
        <v>36</v>
      </c>
      <c r="C35" s="170">
        <v>1509</v>
      </c>
      <c r="D35" s="77">
        <v>19.899999999999999</v>
      </c>
      <c r="E35" s="171">
        <v>1418</v>
      </c>
      <c r="F35" s="77">
        <v>17.7</v>
      </c>
      <c r="G35" s="171">
        <v>1352</v>
      </c>
      <c r="H35" s="77">
        <v>17.100000000000001</v>
      </c>
      <c r="I35" s="171">
        <v>1216</v>
      </c>
      <c r="J35" s="77">
        <v>15</v>
      </c>
      <c r="K35" s="171">
        <v>1035</v>
      </c>
      <c r="L35" s="18">
        <v>14.5</v>
      </c>
      <c r="M35" s="170">
        <v>1</v>
      </c>
      <c r="N35" s="77">
        <v>100</v>
      </c>
      <c r="O35" s="171">
        <v>1</v>
      </c>
      <c r="P35" s="77">
        <v>100</v>
      </c>
      <c r="Q35" s="171">
        <v>0</v>
      </c>
      <c r="R35" s="77">
        <v>0</v>
      </c>
      <c r="S35" s="171">
        <v>2</v>
      </c>
      <c r="T35" s="77">
        <v>100</v>
      </c>
      <c r="U35" s="171">
        <v>1</v>
      </c>
      <c r="V35" s="18">
        <v>100</v>
      </c>
      <c r="W35" s="170">
        <v>69</v>
      </c>
      <c r="X35" s="77">
        <v>55.6</v>
      </c>
      <c r="Y35" s="171">
        <v>62</v>
      </c>
      <c r="Z35" s="77">
        <v>57.4</v>
      </c>
      <c r="AA35" s="171">
        <v>65</v>
      </c>
      <c r="AB35" s="77">
        <v>69.900000000000006</v>
      </c>
      <c r="AC35" s="171">
        <v>41</v>
      </c>
      <c r="AD35" s="77">
        <v>57.7</v>
      </c>
      <c r="AE35" s="171">
        <v>37</v>
      </c>
      <c r="AF35" s="18">
        <v>52.9</v>
      </c>
      <c r="AG35" s="170">
        <v>1387</v>
      </c>
      <c r="AH35" s="77">
        <v>20.7</v>
      </c>
      <c r="AI35" s="171">
        <v>1316</v>
      </c>
      <c r="AJ35" s="77">
        <v>18.3</v>
      </c>
      <c r="AK35" s="171">
        <v>1249</v>
      </c>
      <c r="AL35" s="77">
        <v>17.5</v>
      </c>
      <c r="AM35" s="171">
        <v>1138</v>
      </c>
      <c r="AN35" s="77">
        <v>15.4</v>
      </c>
      <c r="AO35" s="171">
        <v>964</v>
      </c>
      <c r="AP35" s="18">
        <v>14.8</v>
      </c>
      <c r="AQ35" s="170">
        <v>52</v>
      </c>
      <c r="AR35" s="77">
        <v>6.8</v>
      </c>
      <c r="AS35" s="171">
        <v>39</v>
      </c>
      <c r="AT35" s="77">
        <v>5.5</v>
      </c>
      <c r="AU35" s="171">
        <v>38</v>
      </c>
      <c r="AV35" s="77">
        <v>5.5</v>
      </c>
      <c r="AW35" s="171">
        <v>35</v>
      </c>
      <c r="AX35" s="77">
        <v>5.6</v>
      </c>
      <c r="AY35" s="171">
        <v>33</v>
      </c>
      <c r="AZ35" s="18">
        <v>5.9</v>
      </c>
    </row>
    <row r="36" spans="1:52" ht="13.5">
      <c r="A36" s="104" t="s">
        <v>14</v>
      </c>
      <c r="B36" s="539" t="s">
        <v>66</v>
      </c>
      <c r="C36" s="169">
        <v>499</v>
      </c>
      <c r="D36" s="4">
        <v>20.7</v>
      </c>
      <c r="E36" s="168">
        <v>435</v>
      </c>
      <c r="F36" s="4">
        <v>17.2</v>
      </c>
      <c r="G36" s="168">
        <v>420</v>
      </c>
      <c r="H36" s="4">
        <v>17.7</v>
      </c>
      <c r="I36" s="168">
        <v>386</v>
      </c>
      <c r="J36" s="4">
        <v>15.7</v>
      </c>
      <c r="K36" s="168">
        <v>268</v>
      </c>
      <c r="L36" s="15">
        <v>13.8</v>
      </c>
      <c r="M36" s="169">
        <v>0</v>
      </c>
      <c r="N36" s="4">
        <v>0</v>
      </c>
      <c r="O36" s="168">
        <v>1</v>
      </c>
      <c r="P36" s="4">
        <v>100</v>
      </c>
      <c r="Q36" s="168">
        <v>1</v>
      </c>
      <c r="R36" s="4">
        <v>100</v>
      </c>
      <c r="S36" s="168">
        <v>0</v>
      </c>
      <c r="T36" s="4">
        <v>0</v>
      </c>
      <c r="U36" s="168">
        <v>0</v>
      </c>
      <c r="V36" s="15">
        <v>0</v>
      </c>
      <c r="W36" s="169">
        <v>49</v>
      </c>
      <c r="X36" s="4">
        <v>76.599999999999994</v>
      </c>
      <c r="Y36" s="168">
        <v>32</v>
      </c>
      <c r="Z36" s="4">
        <v>65.3</v>
      </c>
      <c r="AA36" s="168">
        <v>40</v>
      </c>
      <c r="AB36" s="4">
        <v>58.8</v>
      </c>
      <c r="AC36" s="168">
        <v>38</v>
      </c>
      <c r="AD36" s="4">
        <v>70.400000000000006</v>
      </c>
      <c r="AE36" s="168">
        <v>33</v>
      </c>
      <c r="AF36" s="15">
        <v>63.5</v>
      </c>
      <c r="AG36" s="169">
        <v>443</v>
      </c>
      <c r="AH36" s="4">
        <v>19.7</v>
      </c>
      <c r="AI36" s="168">
        <v>398</v>
      </c>
      <c r="AJ36" s="4">
        <v>16.7</v>
      </c>
      <c r="AK36" s="168">
        <v>377</v>
      </c>
      <c r="AL36" s="4">
        <v>16.899999999999999</v>
      </c>
      <c r="AM36" s="168">
        <v>346</v>
      </c>
      <c r="AN36" s="4">
        <v>15</v>
      </c>
      <c r="AO36" s="168">
        <v>234</v>
      </c>
      <c r="AP36" s="15">
        <v>12.8</v>
      </c>
      <c r="AQ36" s="169">
        <v>7</v>
      </c>
      <c r="AR36" s="4">
        <v>7.8</v>
      </c>
      <c r="AS36" s="168">
        <v>4</v>
      </c>
      <c r="AT36" s="4">
        <v>4.0999999999999996</v>
      </c>
      <c r="AU36" s="168">
        <v>2</v>
      </c>
      <c r="AV36" s="4">
        <v>2.7</v>
      </c>
      <c r="AW36" s="168">
        <v>2</v>
      </c>
      <c r="AX36" s="4">
        <v>2</v>
      </c>
      <c r="AY36" s="168">
        <v>1</v>
      </c>
      <c r="AZ36" s="15">
        <v>1.7</v>
      </c>
    </row>
    <row r="37" spans="1:52" ht="13.5">
      <c r="A37" s="104"/>
      <c r="B37" s="539" t="s">
        <v>67</v>
      </c>
      <c r="C37" s="169">
        <v>22</v>
      </c>
      <c r="D37" s="4">
        <v>33.299999999999997</v>
      </c>
      <c r="E37" s="168">
        <v>31</v>
      </c>
      <c r="F37" s="4">
        <v>28.4</v>
      </c>
      <c r="G37" s="168">
        <v>17</v>
      </c>
      <c r="H37" s="4">
        <v>25.4</v>
      </c>
      <c r="I37" s="168">
        <v>9</v>
      </c>
      <c r="J37" s="4">
        <v>11.5</v>
      </c>
      <c r="K37" s="168">
        <v>9</v>
      </c>
      <c r="L37" s="15">
        <v>11.4</v>
      </c>
      <c r="M37" s="169">
        <v>0</v>
      </c>
      <c r="N37" s="4">
        <v>0</v>
      </c>
      <c r="O37" s="168">
        <v>0</v>
      </c>
      <c r="P37" s="4">
        <v>0</v>
      </c>
      <c r="Q37" s="168">
        <v>0</v>
      </c>
      <c r="R37" s="4">
        <v>0</v>
      </c>
      <c r="S37" s="168">
        <v>0</v>
      </c>
      <c r="T37" s="4">
        <v>0</v>
      </c>
      <c r="U37" s="168">
        <v>0</v>
      </c>
      <c r="V37" s="15">
        <v>0</v>
      </c>
      <c r="W37" s="169">
        <v>3</v>
      </c>
      <c r="X37" s="4">
        <v>75</v>
      </c>
      <c r="Y37" s="168">
        <v>3</v>
      </c>
      <c r="Z37" s="4">
        <v>75</v>
      </c>
      <c r="AA37" s="168">
        <v>1</v>
      </c>
      <c r="AB37" s="4">
        <v>33.299999999999997</v>
      </c>
      <c r="AC37" s="168">
        <v>0</v>
      </c>
      <c r="AD37" s="4">
        <v>0</v>
      </c>
      <c r="AE37" s="168">
        <v>1</v>
      </c>
      <c r="AF37" s="15">
        <v>50</v>
      </c>
      <c r="AG37" s="169">
        <v>19</v>
      </c>
      <c r="AH37" s="4">
        <v>30.6</v>
      </c>
      <c r="AI37" s="168">
        <v>28</v>
      </c>
      <c r="AJ37" s="4">
        <v>26.7</v>
      </c>
      <c r="AK37" s="168">
        <v>16</v>
      </c>
      <c r="AL37" s="4">
        <v>25</v>
      </c>
      <c r="AM37" s="168">
        <v>9</v>
      </c>
      <c r="AN37" s="4">
        <v>11.7</v>
      </c>
      <c r="AO37" s="168">
        <v>8</v>
      </c>
      <c r="AP37" s="15">
        <v>10.5</v>
      </c>
      <c r="AQ37" s="169">
        <v>0</v>
      </c>
      <c r="AR37" s="4">
        <v>0</v>
      </c>
      <c r="AS37" s="168">
        <v>0</v>
      </c>
      <c r="AT37" s="4">
        <v>0</v>
      </c>
      <c r="AU37" s="168">
        <v>0</v>
      </c>
      <c r="AV37" s="4">
        <v>0</v>
      </c>
      <c r="AW37" s="168">
        <v>0</v>
      </c>
      <c r="AX37" s="4">
        <v>0</v>
      </c>
      <c r="AY37" s="168">
        <v>0</v>
      </c>
      <c r="AZ37" s="15">
        <v>0</v>
      </c>
    </row>
    <row r="38" spans="1:52" ht="13.5">
      <c r="A38" s="104"/>
      <c r="B38" s="539" t="s">
        <v>184</v>
      </c>
      <c r="C38" s="169">
        <v>1</v>
      </c>
      <c r="D38" s="4">
        <v>3.2</v>
      </c>
      <c r="E38" s="168">
        <v>2</v>
      </c>
      <c r="F38" s="4">
        <v>3.8</v>
      </c>
      <c r="G38" s="168">
        <v>4</v>
      </c>
      <c r="H38" s="4">
        <v>12.1</v>
      </c>
      <c r="I38" s="168">
        <v>4</v>
      </c>
      <c r="J38" s="4">
        <v>9.3000000000000007</v>
      </c>
      <c r="K38" s="168">
        <v>3</v>
      </c>
      <c r="L38" s="15">
        <v>9.4</v>
      </c>
      <c r="M38" s="169">
        <v>0</v>
      </c>
      <c r="N38" s="4">
        <v>0</v>
      </c>
      <c r="O38" s="168">
        <v>0</v>
      </c>
      <c r="P38" s="4">
        <v>0</v>
      </c>
      <c r="Q38" s="168">
        <v>0</v>
      </c>
      <c r="R38" s="4">
        <v>0</v>
      </c>
      <c r="S38" s="168">
        <v>0</v>
      </c>
      <c r="T38" s="4">
        <v>0</v>
      </c>
      <c r="U38" s="168">
        <v>0</v>
      </c>
      <c r="V38" s="15">
        <v>0</v>
      </c>
      <c r="W38" s="169">
        <v>0</v>
      </c>
      <c r="X38" s="4">
        <v>0</v>
      </c>
      <c r="Y38" s="168">
        <v>1</v>
      </c>
      <c r="Z38" s="4">
        <v>100</v>
      </c>
      <c r="AA38" s="168">
        <v>2</v>
      </c>
      <c r="AB38" s="4">
        <v>40</v>
      </c>
      <c r="AC38" s="168">
        <v>2</v>
      </c>
      <c r="AD38" s="4">
        <v>50</v>
      </c>
      <c r="AE38" s="168">
        <v>2</v>
      </c>
      <c r="AF38" s="15">
        <v>40</v>
      </c>
      <c r="AG38" s="169">
        <v>1</v>
      </c>
      <c r="AH38" s="4">
        <v>3.3</v>
      </c>
      <c r="AI38" s="168">
        <v>1</v>
      </c>
      <c r="AJ38" s="4">
        <v>2</v>
      </c>
      <c r="AK38" s="168">
        <v>2</v>
      </c>
      <c r="AL38" s="4">
        <v>7.4</v>
      </c>
      <c r="AM38" s="168">
        <v>2</v>
      </c>
      <c r="AN38" s="4">
        <v>5.0999999999999996</v>
      </c>
      <c r="AO38" s="168">
        <v>1</v>
      </c>
      <c r="AP38" s="15">
        <v>3.7</v>
      </c>
      <c r="AQ38" s="169">
        <v>0</v>
      </c>
      <c r="AR38" s="4">
        <v>0</v>
      </c>
      <c r="AS38" s="168">
        <v>0</v>
      </c>
      <c r="AT38" s="4">
        <v>0</v>
      </c>
      <c r="AU38" s="168">
        <v>0</v>
      </c>
      <c r="AV38" s="4">
        <v>0</v>
      </c>
      <c r="AW38" s="168">
        <v>0</v>
      </c>
      <c r="AX38" s="4">
        <v>0</v>
      </c>
      <c r="AY38" s="168">
        <v>0</v>
      </c>
      <c r="AZ38" s="15">
        <v>0</v>
      </c>
    </row>
    <row r="39" spans="1:52" ht="13.5">
      <c r="A39" s="104"/>
      <c r="B39" s="539" t="s">
        <v>174</v>
      </c>
      <c r="C39" s="169">
        <v>24</v>
      </c>
      <c r="D39" s="4">
        <v>2.2999999999999998</v>
      </c>
      <c r="E39" s="168">
        <v>19</v>
      </c>
      <c r="F39" s="4">
        <v>2.7</v>
      </c>
      <c r="G39" s="168">
        <v>21</v>
      </c>
      <c r="H39" s="4">
        <v>3.3</v>
      </c>
      <c r="I39" s="168">
        <v>19</v>
      </c>
      <c r="J39" s="4">
        <v>3</v>
      </c>
      <c r="K39" s="168">
        <v>5</v>
      </c>
      <c r="L39" s="15">
        <v>1.1000000000000001</v>
      </c>
      <c r="M39" s="169">
        <v>0</v>
      </c>
      <c r="N39" s="4">
        <v>0</v>
      </c>
      <c r="O39" s="168">
        <v>0</v>
      </c>
      <c r="P39" s="4">
        <v>0</v>
      </c>
      <c r="Q39" s="168">
        <v>0</v>
      </c>
      <c r="R39" s="4">
        <v>0</v>
      </c>
      <c r="S39" s="168">
        <v>0</v>
      </c>
      <c r="T39" s="4">
        <v>0</v>
      </c>
      <c r="U39" s="168">
        <v>0</v>
      </c>
      <c r="V39" s="15">
        <v>0</v>
      </c>
      <c r="W39" s="169">
        <v>5</v>
      </c>
      <c r="X39" s="4">
        <v>100</v>
      </c>
      <c r="Y39" s="168">
        <v>2</v>
      </c>
      <c r="Z39" s="4">
        <v>50</v>
      </c>
      <c r="AA39" s="168">
        <v>4</v>
      </c>
      <c r="AB39" s="4">
        <v>44.4</v>
      </c>
      <c r="AC39" s="168">
        <v>1</v>
      </c>
      <c r="AD39" s="4">
        <v>100</v>
      </c>
      <c r="AE39" s="168">
        <v>0</v>
      </c>
      <c r="AF39" s="15">
        <v>0</v>
      </c>
      <c r="AG39" s="169">
        <v>19</v>
      </c>
      <c r="AH39" s="4">
        <v>1.8</v>
      </c>
      <c r="AI39" s="168">
        <v>17</v>
      </c>
      <c r="AJ39" s="4">
        <v>2.4</v>
      </c>
      <c r="AK39" s="168">
        <v>17</v>
      </c>
      <c r="AL39" s="4">
        <v>2.8</v>
      </c>
      <c r="AM39" s="168">
        <v>18</v>
      </c>
      <c r="AN39" s="4">
        <v>2.9</v>
      </c>
      <c r="AO39" s="168">
        <v>5</v>
      </c>
      <c r="AP39" s="15">
        <v>1.2</v>
      </c>
      <c r="AQ39" s="169">
        <v>0</v>
      </c>
      <c r="AR39" s="4">
        <v>0</v>
      </c>
      <c r="AS39" s="168">
        <v>0</v>
      </c>
      <c r="AT39" s="4">
        <v>0</v>
      </c>
      <c r="AU39" s="168">
        <v>0</v>
      </c>
      <c r="AV39" s="4">
        <v>0</v>
      </c>
      <c r="AW39" s="168">
        <v>0</v>
      </c>
      <c r="AX39" s="4">
        <v>0</v>
      </c>
      <c r="AY39" s="168">
        <v>0</v>
      </c>
      <c r="AZ39" s="15">
        <v>0</v>
      </c>
    </row>
    <row r="40" spans="1:52" ht="13.5">
      <c r="A40" s="446"/>
      <c r="B40" s="467" t="s">
        <v>36</v>
      </c>
      <c r="C40" s="170">
        <v>546</v>
      </c>
      <c r="D40" s="77">
        <v>15.3</v>
      </c>
      <c r="E40" s="171">
        <v>487</v>
      </c>
      <c r="F40" s="77">
        <v>14.3</v>
      </c>
      <c r="G40" s="171">
        <v>462</v>
      </c>
      <c r="H40" s="77">
        <v>14.9</v>
      </c>
      <c r="I40" s="171">
        <v>418</v>
      </c>
      <c r="J40" s="77">
        <v>13</v>
      </c>
      <c r="K40" s="171">
        <v>285</v>
      </c>
      <c r="L40" s="18">
        <v>11.4</v>
      </c>
      <c r="M40" s="170">
        <v>0</v>
      </c>
      <c r="N40" s="77">
        <v>0</v>
      </c>
      <c r="O40" s="171">
        <v>1</v>
      </c>
      <c r="P40" s="77">
        <v>100</v>
      </c>
      <c r="Q40" s="171">
        <v>1</v>
      </c>
      <c r="R40" s="77">
        <v>100</v>
      </c>
      <c r="S40" s="171">
        <v>0</v>
      </c>
      <c r="T40" s="77">
        <v>0</v>
      </c>
      <c r="U40" s="171">
        <v>0</v>
      </c>
      <c r="V40" s="18">
        <v>0</v>
      </c>
      <c r="W40" s="170">
        <v>57</v>
      </c>
      <c r="X40" s="77">
        <v>77</v>
      </c>
      <c r="Y40" s="171">
        <v>38</v>
      </c>
      <c r="Z40" s="77">
        <v>65.5</v>
      </c>
      <c r="AA40" s="171">
        <v>47</v>
      </c>
      <c r="AB40" s="77">
        <v>55.3</v>
      </c>
      <c r="AC40" s="171">
        <v>41</v>
      </c>
      <c r="AD40" s="77">
        <v>69.5</v>
      </c>
      <c r="AE40" s="171">
        <v>36</v>
      </c>
      <c r="AF40" s="18">
        <v>59</v>
      </c>
      <c r="AG40" s="170">
        <v>482</v>
      </c>
      <c r="AH40" s="77">
        <v>14.2</v>
      </c>
      <c r="AI40" s="171">
        <v>444</v>
      </c>
      <c r="AJ40" s="77">
        <v>13.7</v>
      </c>
      <c r="AK40" s="171">
        <v>412</v>
      </c>
      <c r="AL40" s="77">
        <v>14.1</v>
      </c>
      <c r="AM40" s="171">
        <v>375</v>
      </c>
      <c r="AN40" s="77">
        <v>12.3</v>
      </c>
      <c r="AO40" s="171">
        <v>248</v>
      </c>
      <c r="AP40" s="18">
        <v>10.5</v>
      </c>
      <c r="AQ40" s="170">
        <v>7</v>
      </c>
      <c r="AR40" s="77">
        <v>7.4</v>
      </c>
      <c r="AS40" s="171">
        <v>4</v>
      </c>
      <c r="AT40" s="77">
        <v>4</v>
      </c>
      <c r="AU40" s="171">
        <v>2</v>
      </c>
      <c r="AV40" s="77">
        <v>2.4</v>
      </c>
      <c r="AW40" s="171">
        <v>2</v>
      </c>
      <c r="AX40" s="77">
        <v>2</v>
      </c>
      <c r="AY40" s="171">
        <v>1</v>
      </c>
      <c r="AZ40" s="18">
        <v>1.6</v>
      </c>
    </row>
    <row r="41" spans="1:52" ht="13.5">
      <c r="A41" s="104" t="s">
        <v>15</v>
      </c>
      <c r="B41" s="539" t="s">
        <v>75</v>
      </c>
      <c r="C41" s="169">
        <v>96</v>
      </c>
      <c r="D41" s="4">
        <v>90.6</v>
      </c>
      <c r="E41" s="168">
        <v>86</v>
      </c>
      <c r="F41" s="4">
        <v>89.6</v>
      </c>
      <c r="G41" s="168">
        <v>100</v>
      </c>
      <c r="H41" s="4">
        <v>96.2</v>
      </c>
      <c r="I41" s="168">
        <v>71</v>
      </c>
      <c r="J41" s="4">
        <v>83.5</v>
      </c>
      <c r="K41" s="168">
        <v>59</v>
      </c>
      <c r="L41" s="15">
        <v>79.7</v>
      </c>
      <c r="M41" s="169">
        <v>0</v>
      </c>
      <c r="N41" s="4">
        <v>0</v>
      </c>
      <c r="O41" s="168">
        <v>3</v>
      </c>
      <c r="P41" s="4">
        <v>100</v>
      </c>
      <c r="Q41" s="168">
        <v>1</v>
      </c>
      <c r="R41" s="4">
        <v>100</v>
      </c>
      <c r="S41" s="168">
        <v>2</v>
      </c>
      <c r="T41" s="4">
        <v>100</v>
      </c>
      <c r="U41" s="168">
        <v>0</v>
      </c>
      <c r="V41" s="15">
        <v>0</v>
      </c>
      <c r="W41" s="169">
        <v>96</v>
      </c>
      <c r="X41" s="4">
        <v>92.3</v>
      </c>
      <c r="Y41" s="168">
        <v>83</v>
      </c>
      <c r="Z41" s="4">
        <v>94.3</v>
      </c>
      <c r="AA41" s="168">
        <v>99</v>
      </c>
      <c r="AB41" s="4">
        <v>97.1</v>
      </c>
      <c r="AC41" s="168">
        <v>69</v>
      </c>
      <c r="AD41" s="4">
        <v>87.3</v>
      </c>
      <c r="AE41" s="168">
        <v>59</v>
      </c>
      <c r="AF41" s="15">
        <v>83.1</v>
      </c>
      <c r="AG41" s="169">
        <v>0</v>
      </c>
      <c r="AH41" s="4">
        <v>0</v>
      </c>
      <c r="AI41" s="168">
        <v>0</v>
      </c>
      <c r="AJ41" s="4">
        <v>0</v>
      </c>
      <c r="AK41" s="168">
        <v>0</v>
      </c>
      <c r="AL41" s="4">
        <v>0</v>
      </c>
      <c r="AM41" s="168">
        <v>0</v>
      </c>
      <c r="AN41" s="4">
        <v>0</v>
      </c>
      <c r="AO41" s="168">
        <v>0</v>
      </c>
      <c r="AP41" s="15">
        <v>0</v>
      </c>
      <c r="AQ41" s="169">
        <v>0</v>
      </c>
      <c r="AR41" s="4">
        <v>0</v>
      </c>
      <c r="AS41" s="168">
        <v>0</v>
      </c>
      <c r="AT41" s="4">
        <v>0</v>
      </c>
      <c r="AU41" s="168">
        <v>0</v>
      </c>
      <c r="AV41" s="4">
        <v>0</v>
      </c>
      <c r="AW41" s="168">
        <v>0</v>
      </c>
      <c r="AX41" s="4">
        <v>0</v>
      </c>
      <c r="AY41" s="168">
        <v>0</v>
      </c>
      <c r="AZ41" s="15">
        <v>0</v>
      </c>
    </row>
    <row r="42" spans="1:52" ht="13.5">
      <c r="A42" s="104"/>
      <c r="B42" s="539" t="s">
        <v>77</v>
      </c>
      <c r="C42" s="169">
        <v>721</v>
      </c>
      <c r="D42" s="4">
        <v>36.799999999999997</v>
      </c>
      <c r="E42" s="168">
        <v>705</v>
      </c>
      <c r="F42" s="4">
        <v>28.1</v>
      </c>
      <c r="G42" s="168">
        <v>677</v>
      </c>
      <c r="H42" s="4">
        <v>29.6</v>
      </c>
      <c r="I42" s="168">
        <v>639</v>
      </c>
      <c r="J42" s="4">
        <v>26.6</v>
      </c>
      <c r="K42" s="168">
        <v>576</v>
      </c>
      <c r="L42" s="15">
        <v>29.8</v>
      </c>
      <c r="M42" s="169">
        <v>0</v>
      </c>
      <c r="N42" s="4">
        <v>0</v>
      </c>
      <c r="O42" s="168">
        <v>0</v>
      </c>
      <c r="P42" s="4">
        <v>0</v>
      </c>
      <c r="Q42" s="168">
        <v>0</v>
      </c>
      <c r="R42" s="4">
        <v>0</v>
      </c>
      <c r="S42" s="168">
        <v>0</v>
      </c>
      <c r="T42" s="4">
        <v>0</v>
      </c>
      <c r="U42" s="168">
        <v>0</v>
      </c>
      <c r="V42" s="15">
        <v>0</v>
      </c>
      <c r="W42" s="169">
        <v>563</v>
      </c>
      <c r="X42" s="4">
        <v>51.8</v>
      </c>
      <c r="Y42" s="168">
        <v>504</v>
      </c>
      <c r="Z42" s="4">
        <v>40.299999999999997</v>
      </c>
      <c r="AA42" s="168">
        <v>390</v>
      </c>
      <c r="AB42" s="4">
        <v>56</v>
      </c>
      <c r="AC42" s="168">
        <v>287</v>
      </c>
      <c r="AD42" s="4">
        <v>59.5</v>
      </c>
      <c r="AE42" s="168">
        <v>269</v>
      </c>
      <c r="AF42" s="15">
        <v>60.7</v>
      </c>
      <c r="AG42" s="169">
        <v>155</v>
      </c>
      <c r="AH42" s="4">
        <v>19.2</v>
      </c>
      <c r="AI42" s="168">
        <v>199</v>
      </c>
      <c r="AJ42" s="4">
        <v>16.7</v>
      </c>
      <c r="AK42" s="168">
        <v>286</v>
      </c>
      <c r="AL42" s="4">
        <v>18.7</v>
      </c>
      <c r="AM42" s="168">
        <v>351</v>
      </c>
      <c r="AN42" s="4">
        <v>18.899999999999999</v>
      </c>
      <c r="AO42" s="168">
        <v>307</v>
      </c>
      <c r="AP42" s="15">
        <v>21.3</v>
      </c>
      <c r="AQ42" s="169">
        <v>3</v>
      </c>
      <c r="AR42" s="4">
        <v>4.5999999999999996</v>
      </c>
      <c r="AS42" s="168">
        <v>2</v>
      </c>
      <c r="AT42" s="4">
        <v>3.4</v>
      </c>
      <c r="AU42" s="168">
        <v>1</v>
      </c>
      <c r="AV42" s="4">
        <v>1.8</v>
      </c>
      <c r="AW42" s="168">
        <v>1</v>
      </c>
      <c r="AX42" s="4">
        <v>1.6</v>
      </c>
      <c r="AY42" s="168">
        <v>0</v>
      </c>
      <c r="AZ42" s="15">
        <v>0</v>
      </c>
    </row>
    <row r="43" spans="1:52" ht="13.5">
      <c r="A43" s="104"/>
      <c r="B43" s="539" t="s">
        <v>175</v>
      </c>
      <c r="C43" s="169">
        <v>120</v>
      </c>
      <c r="D43" s="4">
        <v>18.7</v>
      </c>
      <c r="E43" s="168">
        <v>114</v>
      </c>
      <c r="F43" s="4">
        <v>15.8</v>
      </c>
      <c r="G43" s="168">
        <v>64</v>
      </c>
      <c r="H43" s="4">
        <v>12.1</v>
      </c>
      <c r="I43" s="168">
        <v>114</v>
      </c>
      <c r="J43" s="4">
        <v>14.8</v>
      </c>
      <c r="K43" s="168">
        <v>108</v>
      </c>
      <c r="L43" s="15">
        <v>17.2</v>
      </c>
      <c r="M43" s="169">
        <v>0</v>
      </c>
      <c r="N43" s="4">
        <v>0</v>
      </c>
      <c r="O43" s="168">
        <v>0</v>
      </c>
      <c r="P43" s="4">
        <v>0</v>
      </c>
      <c r="Q43" s="168">
        <v>0</v>
      </c>
      <c r="R43" s="4">
        <v>0</v>
      </c>
      <c r="S43" s="168">
        <v>0</v>
      </c>
      <c r="T43" s="4">
        <v>0</v>
      </c>
      <c r="U43" s="168">
        <v>0</v>
      </c>
      <c r="V43" s="15">
        <v>0</v>
      </c>
      <c r="W43" s="169">
        <v>115</v>
      </c>
      <c r="X43" s="4">
        <v>69.7</v>
      </c>
      <c r="Y43" s="168">
        <v>108</v>
      </c>
      <c r="Z43" s="4">
        <v>65.099999999999994</v>
      </c>
      <c r="AA43" s="168">
        <v>60</v>
      </c>
      <c r="AB43" s="4">
        <v>53.1</v>
      </c>
      <c r="AC43" s="168">
        <v>105</v>
      </c>
      <c r="AD43" s="4">
        <v>55.9</v>
      </c>
      <c r="AE43" s="168">
        <v>107</v>
      </c>
      <c r="AF43" s="15">
        <v>57.5</v>
      </c>
      <c r="AG43" s="169">
        <v>5</v>
      </c>
      <c r="AH43" s="4">
        <v>1</v>
      </c>
      <c r="AI43" s="168">
        <v>6</v>
      </c>
      <c r="AJ43" s="4">
        <v>1.1000000000000001</v>
      </c>
      <c r="AK43" s="168">
        <v>4</v>
      </c>
      <c r="AL43" s="4">
        <v>1</v>
      </c>
      <c r="AM43" s="168">
        <v>9</v>
      </c>
      <c r="AN43" s="4">
        <v>1.6</v>
      </c>
      <c r="AO43" s="168">
        <v>1</v>
      </c>
      <c r="AP43" s="15">
        <v>0.2</v>
      </c>
      <c r="AQ43" s="169">
        <v>0</v>
      </c>
      <c r="AR43" s="4">
        <v>0</v>
      </c>
      <c r="AS43" s="168">
        <v>0</v>
      </c>
      <c r="AT43" s="4">
        <v>0</v>
      </c>
      <c r="AU43" s="168">
        <v>0</v>
      </c>
      <c r="AV43" s="4">
        <v>0</v>
      </c>
      <c r="AW43" s="168">
        <v>0</v>
      </c>
      <c r="AX43" s="4">
        <v>0</v>
      </c>
      <c r="AY43" s="168">
        <v>0</v>
      </c>
      <c r="AZ43" s="15">
        <v>0</v>
      </c>
    </row>
    <row r="44" spans="1:52" ht="13.5">
      <c r="A44" s="104"/>
      <c r="B44" s="539" t="s">
        <v>82</v>
      </c>
      <c r="C44" s="169">
        <v>163</v>
      </c>
      <c r="D44" s="4">
        <v>1.4</v>
      </c>
      <c r="E44" s="168">
        <v>110</v>
      </c>
      <c r="F44" s="4">
        <v>1</v>
      </c>
      <c r="G44" s="168">
        <v>90</v>
      </c>
      <c r="H44" s="4">
        <v>0.9</v>
      </c>
      <c r="I44" s="168">
        <v>85</v>
      </c>
      <c r="J44" s="4">
        <v>0.7</v>
      </c>
      <c r="K44" s="168">
        <v>54</v>
      </c>
      <c r="L44" s="15">
        <v>0.6</v>
      </c>
      <c r="M44" s="169">
        <v>0</v>
      </c>
      <c r="N44" s="4">
        <v>0</v>
      </c>
      <c r="O44" s="168">
        <v>0</v>
      </c>
      <c r="P44" s="4">
        <v>0</v>
      </c>
      <c r="Q44" s="168">
        <v>0</v>
      </c>
      <c r="R44" s="4">
        <v>0</v>
      </c>
      <c r="S44" s="168">
        <v>0</v>
      </c>
      <c r="T44" s="4">
        <v>0</v>
      </c>
      <c r="U44" s="168">
        <v>0</v>
      </c>
      <c r="V44" s="15">
        <v>0</v>
      </c>
      <c r="W44" s="169">
        <v>0</v>
      </c>
      <c r="X44" s="4">
        <v>0</v>
      </c>
      <c r="Y44" s="168">
        <v>1</v>
      </c>
      <c r="Z44" s="4">
        <v>8.3000000000000007</v>
      </c>
      <c r="AA44" s="168">
        <v>0</v>
      </c>
      <c r="AB44" s="4">
        <v>0</v>
      </c>
      <c r="AC44" s="168">
        <v>0</v>
      </c>
      <c r="AD44" s="4">
        <v>0</v>
      </c>
      <c r="AE44" s="168">
        <v>1</v>
      </c>
      <c r="AF44" s="15">
        <v>33.299999999999997</v>
      </c>
      <c r="AG44" s="169">
        <v>163</v>
      </c>
      <c r="AH44" s="4">
        <v>1.4</v>
      </c>
      <c r="AI44" s="168">
        <v>109</v>
      </c>
      <c r="AJ44" s="4">
        <v>1</v>
      </c>
      <c r="AK44" s="168">
        <v>90</v>
      </c>
      <c r="AL44" s="4">
        <v>0.9</v>
      </c>
      <c r="AM44" s="168">
        <v>85</v>
      </c>
      <c r="AN44" s="4">
        <v>0.8</v>
      </c>
      <c r="AO44" s="168">
        <v>53</v>
      </c>
      <c r="AP44" s="15">
        <v>0.6</v>
      </c>
      <c r="AQ44" s="169">
        <v>0</v>
      </c>
      <c r="AR44" s="4">
        <v>0</v>
      </c>
      <c r="AS44" s="168">
        <v>0</v>
      </c>
      <c r="AT44" s="4">
        <v>0</v>
      </c>
      <c r="AU44" s="168">
        <v>0</v>
      </c>
      <c r="AV44" s="4">
        <v>0</v>
      </c>
      <c r="AW44" s="168">
        <v>0</v>
      </c>
      <c r="AX44" s="4">
        <v>0</v>
      </c>
      <c r="AY44" s="168">
        <v>0</v>
      </c>
      <c r="AZ44" s="15">
        <v>0</v>
      </c>
    </row>
    <row r="45" spans="1:52" ht="13.5">
      <c r="A45" s="104"/>
      <c r="B45" s="539" t="s">
        <v>85</v>
      </c>
      <c r="C45" s="169">
        <v>8</v>
      </c>
      <c r="D45" s="4">
        <v>3.1</v>
      </c>
      <c r="E45" s="168">
        <v>4</v>
      </c>
      <c r="F45" s="4">
        <v>1.8</v>
      </c>
      <c r="G45" s="168">
        <v>5</v>
      </c>
      <c r="H45" s="4">
        <v>2.2000000000000002</v>
      </c>
      <c r="I45" s="168">
        <v>8</v>
      </c>
      <c r="J45" s="4">
        <v>2.7</v>
      </c>
      <c r="K45" s="168">
        <v>1</v>
      </c>
      <c r="L45" s="15">
        <v>0.4</v>
      </c>
      <c r="M45" s="169">
        <v>0</v>
      </c>
      <c r="N45" s="4">
        <v>0</v>
      </c>
      <c r="O45" s="168">
        <v>0</v>
      </c>
      <c r="P45" s="4">
        <v>0</v>
      </c>
      <c r="Q45" s="168">
        <v>0</v>
      </c>
      <c r="R45" s="4">
        <v>0</v>
      </c>
      <c r="S45" s="168">
        <v>0</v>
      </c>
      <c r="T45" s="4">
        <v>0</v>
      </c>
      <c r="U45" s="168">
        <v>0</v>
      </c>
      <c r="V45" s="15">
        <v>0</v>
      </c>
      <c r="W45" s="169">
        <v>0</v>
      </c>
      <c r="X45" s="4">
        <v>0</v>
      </c>
      <c r="Y45" s="168">
        <v>2</v>
      </c>
      <c r="Z45" s="4">
        <v>100</v>
      </c>
      <c r="AA45" s="168">
        <v>2</v>
      </c>
      <c r="AB45" s="4">
        <v>66.7</v>
      </c>
      <c r="AC45" s="168">
        <v>0</v>
      </c>
      <c r="AD45" s="4">
        <v>0</v>
      </c>
      <c r="AE45" s="168">
        <v>0</v>
      </c>
      <c r="AF45" s="15">
        <v>0</v>
      </c>
      <c r="AG45" s="169">
        <v>8</v>
      </c>
      <c r="AH45" s="4">
        <v>3.1</v>
      </c>
      <c r="AI45" s="168">
        <v>2</v>
      </c>
      <c r="AJ45" s="4">
        <v>0.9</v>
      </c>
      <c r="AK45" s="168">
        <v>3</v>
      </c>
      <c r="AL45" s="4">
        <v>1.3</v>
      </c>
      <c r="AM45" s="168">
        <v>8</v>
      </c>
      <c r="AN45" s="4">
        <v>2.7</v>
      </c>
      <c r="AO45" s="168">
        <v>1</v>
      </c>
      <c r="AP45" s="15">
        <v>0.4</v>
      </c>
      <c r="AQ45" s="169">
        <v>0</v>
      </c>
      <c r="AR45" s="4">
        <v>0</v>
      </c>
      <c r="AS45" s="168">
        <v>0</v>
      </c>
      <c r="AT45" s="4">
        <v>0</v>
      </c>
      <c r="AU45" s="168">
        <v>0</v>
      </c>
      <c r="AV45" s="4">
        <v>0</v>
      </c>
      <c r="AW45" s="168">
        <v>0</v>
      </c>
      <c r="AX45" s="4">
        <v>0</v>
      </c>
      <c r="AY45" s="168">
        <v>0</v>
      </c>
      <c r="AZ45" s="15">
        <v>0</v>
      </c>
    </row>
    <row r="46" spans="1:52" ht="13.5">
      <c r="A46" s="446"/>
      <c r="B46" s="467" t="s">
        <v>36</v>
      </c>
      <c r="C46" s="170">
        <v>1108</v>
      </c>
      <c r="D46" s="77">
        <v>7.7</v>
      </c>
      <c r="E46" s="171">
        <v>1019</v>
      </c>
      <c r="F46" s="77">
        <v>6.9</v>
      </c>
      <c r="G46" s="171">
        <v>936</v>
      </c>
      <c r="H46" s="77">
        <v>7.3</v>
      </c>
      <c r="I46" s="171">
        <v>917</v>
      </c>
      <c r="J46" s="77">
        <v>6.2</v>
      </c>
      <c r="K46" s="171">
        <v>798</v>
      </c>
      <c r="L46" s="18">
        <v>6.6</v>
      </c>
      <c r="M46" s="170">
        <v>0</v>
      </c>
      <c r="N46" s="77">
        <v>0</v>
      </c>
      <c r="O46" s="171">
        <v>3</v>
      </c>
      <c r="P46" s="77">
        <v>75</v>
      </c>
      <c r="Q46" s="171">
        <v>1</v>
      </c>
      <c r="R46" s="77">
        <v>100</v>
      </c>
      <c r="S46" s="171">
        <v>2</v>
      </c>
      <c r="T46" s="77">
        <v>100</v>
      </c>
      <c r="U46" s="171">
        <v>0</v>
      </c>
      <c r="V46" s="18">
        <v>0</v>
      </c>
      <c r="W46" s="170">
        <v>774</v>
      </c>
      <c r="X46" s="77">
        <v>56.4</v>
      </c>
      <c r="Y46" s="171">
        <v>698</v>
      </c>
      <c r="Z46" s="77">
        <v>46</v>
      </c>
      <c r="AA46" s="171">
        <v>551</v>
      </c>
      <c r="AB46" s="77">
        <v>59.9</v>
      </c>
      <c r="AC46" s="171">
        <v>461</v>
      </c>
      <c r="AD46" s="77">
        <v>61.1</v>
      </c>
      <c r="AE46" s="171">
        <v>436</v>
      </c>
      <c r="AF46" s="18">
        <v>62</v>
      </c>
      <c r="AG46" s="170">
        <v>331</v>
      </c>
      <c r="AH46" s="77">
        <v>2.6</v>
      </c>
      <c r="AI46" s="171">
        <v>316</v>
      </c>
      <c r="AJ46" s="77">
        <v>2.4</v>
      </c>
      <c r="AK46" s="171">
        <v>383</v>
      </c>
      <c r="AL46" s="77">
        <v>3.3</v>
      </c>
      <c r="AM46" s="171">
        <v>453</v>
      </c>
      <c r="AN46" s="77">
        <v>3.3</v>
      </c>
      <c r="AO46" s="171">
        <v>362</v>
      </c>
      <c r="AP46" s="18">
        <v>3.2</v>
      </c>
      <c r="AQ46" s="170">
        <v>3</v>
      </c>
      <c r="AR46" s="77">
        <v>1.2</v>
      </c>
      <c r="AS46" s="171">
        <v>2</v>
      </c>
      <c r="AT46" s="77">
        <v>0.8</v>
      </c>
      <c r="AU46" s="171">
        <v>1</v>
      </c>
      <c r="AV46" s="77">
        <v>0.4</v>
      </c>
      <c r="AW46" s="171">
        <v>1</v>
      </c>
      <c r="AX46" s="77">
        <v>0.4</v>
      </c>
      <c r="AY46" s="171">
        <v>0</v>
      </c>
      <c r="AZ46" s="18">
        <v>0</v>
      </c>
    </row>
    <row r="47" spans="1:52" ht="27.75" customHeight="1">
      <c r="A47" s="104" t="s">
        <v>16</v>
      </c>
      <c r="B47" s="539" t="s">
        <v>185</v>
      </c>
      <c r="C47" s="169">
        <v>105</v>
      </c>
      <c r="D47" s="4">
        <v>17.2</v>
      </c>
      <c r="E47" s="168">
        <v>114</v>
      </c>
      <c r="F47" s="4">
        <v>13.4</v>
      </c>
      <c r="G47" s="168">
        <v>123</v>
      </c>
      <c r="H47" s="4">
        <v>14</v>
      </c>
      <c r="I47" s="168">
        <v>146</v>
      </c>
      <c r="J47" s="4">
        <v>14</v>
      </c>
      <c r="K47" s="168">
        <v>103</v>
      </c>
      <c r="L47" s="15">
        <v>10.9</v>
      </c>
      <c r="M47" s="169">
        <v>0</v>
      </c>
      <c r="N47" s="4">
        <v>0</v>
      </c>
      <c r="O47" s="168">
        <v>0</v>
      </c>
      <c r="P47" s="4">
        <v>0</v>
      </c>
      <c r="Q47" s="168">
        <v>0</v>
      </c>
      <c r="R47" s="4">
        <v>0</v>
      </c>
      <c r="S47" s="168">
        <v>0</v>
      </c>
      <c r="T47" s="4">
        <v>0</v>
      </c>
      <c r="U47" s="168">
        <v>0</v>
      </c>
      <c r="V47" s="15">
        <v>0</v>
      </c>
      <c r="W47" s="169">
        <v>46</v>
      </c>
      <c r="X47" s="4">
        <v>75.400000000000006</v>
      </c>
      <c r="Y47" s="168">
        <v>34</v>
      </c>
      <c r="Z47" s="4">
        <v>65.400000000000006</v>
      </c>
      <c r="AA47" s="168">
        <v>30</v>
      </c>
      <c r="AB47" s="4">
        <v>85.7</v>
      </c>
      <c r="AC47" s="168">
        <v>34</v>
      </c>
      <c r="AD47" s="4">
        <v>69.400000000000006</v>
      </c>
      <c r="AE47" s="168">
        <v>27</v>
      </c>
      <c r="AF47" s="15">
        <v>69.2</v>
      </c>
      <c r="AG47" s="169">
        <v>58</v>
      </c>
      <c r="AH47" s="4">
        <v>10.8</v>
      </c>
      <c r="AI47" s="168">
        <v>80</v>
      </c>
      <c r="AJ47" s="4">
        <v>10.3</v>
      </c>
      <c r="AK47" s="168">
        <v>91</v>
      </c>
      <c r="AL47" s="4">
        <v>11.1</v>
      </c>
      <c r="AM47" s="168">
        <v>112</v>
      </c>
      <c r="AN47" s="4">
        <v>11.4</v>
      </c>
      <c r="AO47" s="168">
        <v>76</v>
      </c>
      <c r="AP47" s="15">
        <v>8.6999999999999993</v>
      </c>
      <c r="AQ47" s="169">
        <v>1</v>
      </c>
      <c r="AR47" s="4">
        <v>6.7</v>
      </c>
      <c r="AS47" s="168">
        <v>0</v>
      </c>
      <c r="AT47" s="4">
        <v>0</v>
      </c>
      <c r="AU47" s="168">
        <v>2</v>
      </c>
      <c r="AV47" s="4">
        <v>9.5</v>
      </c>
      <c r="AW47" s="168">
        <v>0</v>
      </c>
      <c r="AX47" s="4">
        <v>0</v>
      </c>
      <c r="AY47" s="168">
        <v>0</v>
      </c>
      <c r="AZ47" s="15">
        <v>0</v>
      </c>
    </row>
    <row r="48" spans="1:52" ht="13.5">
      <c r="A48" s="104"/>
      <c r="B48" s="539" t="s">
        <v>186</v>
      </c>
      <c r="C48" s="169">
        <v>213</v>
      </c>
      <c r="D48" s="4">
        <v>11.5</v>
      </c>
      <c r="E48" s="168">
        <v>222</v>
      </c>
      <c r="F48" s="4">
        <v>10.8</v>
      </c>
      <c r="G48" s="168">
        <v>285</v>
      </c>
      <c r="H48" s="4">
        <v>12.9</v>
      </c>
      <c r="I48" s="168">
        <v>262</v>
      </c>
      <c r="J48" s="4">
        <v>9.4</v>
      </c>
      <c r="K48" s="168">
        <v>221</v>
      </c>
      <c r="L48" s="15">
        <v>9.1</v>
      </c>
      <c r="M48" s="169">
        <v>1</v>
      </c>
      <c r="N48" s="4">
        <v>100</v>
      </c>
      <c r="O48" s="168">
        <v>0</v>
      </c>
      <c r="P48" s="4">
        <v>0</v>
      </c>
      <c r="Q48" s="168">
        <v>1</v>
      </c>
      <c r="R48" s="4">
        <v>50</v>
      </c>
      <c r="S48" s="168">
        <v>0</v>
      </c>
      <c r="T48" s="4">
        <v>0</v>
      </c>
      <c r="U48" s="168">
        <v>1</v>
      </c>
      <c r="V48" s="15">
        <v>100</v>
      </c>
      <c r="W48" s="169">
        <v>64</v>
      </c>
      <c r="X48" s="4">
        <v>86.5</v>
      </c>
      <c r="Y48" s="168">
        <v>68</v>
      </c>
      <c r="Z48" s="4">
        <v>88.3</v>
      </c>
      <c r="AA48" s="168">
        <v>84</v>
      </c>
      <c r="AB48" s="4">
        <v>89.4</v>
      </c>
      <c r="AC48" s="168">
        <v>52</v>
      </c>
      <c r="AD48" s="4">
        <v>81.3</v>
      </c>
      <c r="AE48" s="168">
        <v>60</v>
      </c>
      <c r="AF48" s="15">
        <v>80</v>
      </c>
      <c r="AG48" s="169">
        <v>145</v>
      </c>
      <c r="AH48" s="4">
        <v>8.5</v>
      </c>
      <c r="AI48" s="168">
        <v>154</v>
      </c>
      <c r="AJ48" s="4">
        <v>8.1</v>
      </c>
      <c r="AK48" s="168">
        <v>198</v>
      </c>
      <c r="AL48" s="4">
        <v>9.8000000000000007</v>
      </c>
      <c r="AM48" s="168">
        <v>209</v>
      </c>
      <c r="AN48" s="4">
        <v>7.9</v>
      </c>
      <c r="AO48" s="168">
        <v>158</v>
      </c>
      <c r="AP48" s="15">
        <v>7</v>
      </c>
      <c r="AQ48" s="169">
        <v>3</v>
      </c>
      <c r="AR48" s="4">
        <v>4.7</v>
      </c>
      <c r="AS48" s="168">
        <v>0</v>
      </c>
      <c r="AT48" s="4">
        <v>0</v>
      </c>
      <c r="AU48" s="168">
        <v>2</v>
      </c>
      <c r="AV48" s="4">
        <v>2.2000000000000002</v>
      </c>
      <c r="AW48" s="168">
        <v>1</v>
      </c>
      <c r="AX48" s="4">
        <v>1.1000000000000001</v>
      </c>
      <c r="AY48" s="168">
        <v>2</v>
      </c>
      <c r="AZ48" s="15">
        <v>2.2999999999999998</v>
      </c>
    </row>
    <row r="49" spans="1:52" ht="13.5">
      <c r="A49" s="446"/>
      <c r="B49" s="467" t="s">
        <v>36</v>
      </c>
      <c r="C49" s="170">
        <v>318</v>
      </c>
      <c r="D49" s="77">
        <v>12.9</v>
      </c>
      <c r="E49" s="171">
        <v>336</v>
      </c>
      <c r="F49" s="77">
        <v>11.6</v>
      </c>
      <c r="G49" s="171">
        <v>408</v>
      </c>
      <c r="H49" s="77">
        <v>13.2</v>
      </c>
      <c r="I49" s="171">
        <v>408</v>
      </c>
      <c r="J49" s="77">
        <v>10.6</v>
      </c>
      <c r="K49" s="171">
        <v>324</v>
      </c>
      <c r="L49" s="18">
        <v>9.6</v>
      </c>
      <c r="M49" s="170">
        <v>1</v>
      </c>
      <c r="N49" s="77">
        <v>100</v>
      </c>
      <c r="O49" s="171">
        <v>0</v>
      </c>
      <c r="P49" s="77">
        <v>0</v>
      </c>
      <c r="Q49" s="171">
        <v>1</v>
      </c>
      <c r="R49" s="77">
        <v>50</v>
      </c>
      <c r="S49" s="171">
        <v>0</v>
      </c>
      <c r="T49" s="77">
        <v>0</v>
      </c>
      <c r="U49" s="171">
        <v>1</v>
      </c>
      <c r="V49" s="18">
        <v>100</v>
      </c>
      <c r="W49" s="170">
        <v>110</v>
      </c>
      <c r="X49" s="77">
        <v>81.5</v>
      </c>
      <c r="Y49" s="171">
        <v>102</v>
      </c>
      <c r="Z49" s="77">
        <v>79.099999999999994</v>
      </c>
      <c r="AA49" s="171">
        <v>114</v>
      </c>
      <c r="AB49" s="77">
        <v>88.4</v>
      </c>
      <c r="AC49" s="171">
        <v>86</v>
      </c>
      <c r="AD49" s="77">
        <v>76.099999999999994</v>
      </c>
      <c r="AE49" s="171">
        <v>87</v>
      </c>
      <c r="AF49" s="18">
        <v>76.3</v>
      </c>
      <c r="AG49" s="170">
        <v>203</v>
      </c>
      <c r="AH49" s="77">
        <v>9</v>
      </c>
      <c r="AI49" s="171">
        <v>234</v>
      </c>
      <c r="AJ49" s="77">
        <v>8.6999999999999993</v>
      </c>
      <c r="AK49" s="171">
        <v>289</v>
      </c>
      <c r="AL49" s="77">
        <v>10.199999999999999</v>
      </c>
      <c r="AM49" s="171">
        <v>321</v>
      </c>
      <c r="AN49" s="77">
        <v>8.9</v>
      </c>
      <c r="AO49" s="171">
        <v>234</v>
      </c>
      <c r="AP49" s="18">
        <v>7.5</v>
      </c>
      <c r="AQ49" s="170">
        <v>4</v>
      </c>
      <c r="AR49" s="77">
        <v>5.0999999999999996</v>
      </c>
      <c r="AS49" s="171">
        <v>0</v>
      </c>
      <c r="AT49" s="77">
        <v>0</v>
      </c>
      <c r="AU49" s="171">
        <v>4</v>
      </c>
      <c r="AV49" s="77">
        <v>3.5</v>
      </c>
      <c r="AW49" s="171">
        <v>1</v>
      </c>
      <c r="AX49" s="77">
        <v>1</v>
      </c>
      <c r="AY49" s="171">
        <v>2</v>
      </c>
      <c r="AZ49" s="18">
        <v>1.7</v>
      </c>
    </row>
    <row r="50" spans="1:52" ht="13.5">
      <c r="A50" s="104" t="s">
        <v>17</v>
      </c>
      <c r="B50" s="539" t="s">
        <v>89</v>
      </c>
      <c r="C50" s="169">
        <v>251</v>
      </c>
      <c r="D50" s="4">
        <v>6.3</v>
      </c>
      <c r="E50" s="168">
        <v>197</v>
      </c>
      <c r="F50" s="4">
        <v>5</v>
      </c>
      <c r="G50" s="168">
        <v>198</v>
      </c>
      <c r="H50" s="4">
        <v>5.6</v>
      </c>
      <c r="I50" s="168">
        <v>203</v>
      </c>
      <c r="J50" s="4">
        <v>4.8</v>
      </c>
      <c r="K50" s="168">
        <v>207</v>
      </c>
      <c r="L50" s="15">
        <v>5.8</v>
      </c>
      <c r="M50" s="169">
        <v>0</v>
      </c>
      <c r="N50" s="4">
        <v>0</v>
      </c>
      <c r="O50" s="168">
        <v>0</v>
      </c>
      <c r="P50" s="4">
        <v>0</v>
      </c>
      <c r="Q50" s="168">
        <v>0</v>
      </c>
      <c r="R50" s="4">
        <v>0</v>
      </c>
      <c r="S50" s="168">
        <v>0</v>
      </c>
      <c r="T50" s="4">
        <v>0</v>
      </c>
      <c r="U50" s="168">
        <v>0</v>
      </c>
      <c r="V50" s="15">
        <v>0</v>
      </c>
      <c r="W50" s="169">
        <v>24</v>
      </c>
      <c r="X50" s="4">
        <v>85.7</v>
      </c>
      <c r="Y50" s="168">
        <v>22</v>
      </c>
      <c r="Z50" s="4">
        <v>68.8</v>
      </c>
      <c r="AA50" s="168">
        <v>17</v>
      </c>
      <c r="AB50" s="4">
        <v>77.3</v>
      </c>
      <c r="AC50" s="168">
        <v>18</v>
      </c>
      <c r="AD50" s="4">
        <v>75</v>
      </c>
      <c r="AE50" s="168">
        <v>15</v>
      </c>
      <c r="AF50" s="15">
        <v>71.400000000000006</v>
      </c>
      <c r="AG50" s="169">
        <v>216</v>
      </c>
      <c r="AH50" s="4">
        <v>6.1</v>
      </c>
      <c r="AI50" s="168">
        <v>167</v>
      </c>
      <c r="AJ50" s="4">
        <v>4.8</v>
      </c>
      <c r="AK50" s="168">
        <v>177</v>
      </c>
      <c r="AL50" s="4">
        <v>5.6</v>
      </c>
      <c r="AM50" s="168">
        <v>178</v>
      </c>
      <c r="AN50" s="4">
        <v>4.5</v>
      </c>
      <c r="AO50" s="168">
        <v>187</v>
      </c>
      <c r="AP50" s="15">
        <v>5.6</v>
      </c>
      <c r="AQ50" s="169">
        <v>11</v>
      </c>
      <c r="AR50" s="4">
        <v>2.9</v>
      </c>
      <c r="AS50" s="168">
        <v>8</v>
      </c>
      <c r="AT50" s="4">
        <v>2</v>
      </c>
      <c r="AU50" s="168">
        <v>4</v>
      </c>
      <c r="AV50" s="4">
        <v>1.2</v>
      </c>
      <c r="AW50" s="168">
        <v>7</v>
      </c>
      <c r="AX50" s="4">
        <v>2.2999999999999998</v>
      </c>
      <c r="AY50" s="168">
        <v>5</v>
      </c>
      <c r="AZ50" s="15">
        <v>2.1</v>
      </c>
    </row>
    <row r="51" spans="1:52" ht="13.5">
      <c r="A51" s="104"/>
      <c r="B51" s="539" t="s">
        <v>92</v>
      </c>
      <c r="C51" s="169">
        <v>0</v>
      </c>
      <c r="D51" s="4">
        <v>0</v>
      </c>
      <c r="E51" s="168">
        <v>0</v>
      </c>
      <c r="F51" s="4">
        <v>0</v>
      </c>
      <c r="G51" s="168">
        <v>0</v>
      </c>
      <c r="H51" s="4">
        <v>0</v>
      </c>
      <c r="I51" s="168">
        <v>0</v>
      </c>
      <c r="J51" s="4">
        <v>0</v>
      </c>
      <c r="K51" s="168">
        <v>0</v>
      </c>
      <c r="L51" s="15">
        <v>0</v>
      </c>
      <c r="M51" s="169">
        <v>0</v>
      </c>
      <c r="N51" s="4">
        <v>0</v>
      </c>
      <c r="O51" s="168">
        <v>0</v>
      </c>
      <c r="P51" s="4">
        <v>0</v>
      </c>
      <c r="Q51" s="168">
        <v>0</v>
      </c>
      <c r="R51" s="4">
        <v>0</v>
      </c>
      <c r="S51" s="168">
        <v>0</v>
      </c>
      <c r="T51" s="4">
        <v>0</v>
      </c>
      <c r="U51" s="168">
        <v>0</v>
      </c>
      <c r="V51" s="15">
        <v>0</v>
      </c>
      <c r="W51" s="169">
        <v>0</v>
      </c>
      <c r="X51" s="4">
        <v>0</v>
      </c>
      <c r="Y51" s="168">
        <v>0</v>
      </c>
      <c r="Z51" s="4">
        <v>0</v>
      </c>
      <c r="AA51" s="168">
        <v>0</v>
      </c>
      <c r="AB51" s="4">
        <v>0</v>
      </c>
      <c r="AC51" s="168">
        <v>0</v>
      </c>
      <c r="AD51" s="4">
        <v>0</v>
      </c>
      <c r="AE51" s="168">
        <v>0</v>
      </c>
      <c r="AF51" s="15">
        <v>0</v>
      </c>
      <c r="AG51" s="169">
        <v>0</v>
      </c>
      <c r="AH51" s="4">
        <v>0</v>
      </c>
      <c r="AI51" s="168">
        <v>0</v>
      </c>
      <c r="AJ51" s="4">
        <v>0</v>
      </c>
      <c r="AK51" s="168">
        <v>0</v>
      </c>
      <c r="AL51" s="4">
        <v>0</v>
      </c>
      <c r="AM51" s="168">
        <v>0</v>
      </c>
      <c r="AN51" s="4">
        <v>0</v>
      </c>
      <c r="AO51" s="168">
        <v>0</v>
      </c>
      <c r="AP51" s="15">
        <v>0</v>
      </c>
      <c r="AQ51" s="169">
        <v>0</v>
      </c>
      <c r="AR51" s="4">
        <v>0</v>
      </c>
      <c r="AS51" s="168">
        <v>0</v>
      </c>
      <c r="AT51" s="4">
        <v>0</v>
      </c>
      <c r="AU51" s="168">
        <v>0</v>
      </c>
      <c r="AV51" s="4">
        <v>0</v>
      </c>
      <c r="AW51" s="168">
        <v>0</v>
      </c>
      <c r="AX51" s="4">
        <v>0</v>
      </c>
      <c r="AY51" s="168">
        <v>0</v>
      </c>
      <c r="AZ51" s="15">
        <v>0</v>
      </c>
    </row>
    <row r="52" spans="1:52" ht="13.5">
      <c r="A52" s="446"/>
      <c r="B52" s="467" t="s">
        <v>36</v>
      </c>
      <c r="C52" s="170">
        <v>251</v>
      </c>
      <c r="D52" s="77">
        <v>6.1</v>
      </c>
      <c r="E52" s="171">
        <v>197</v>
      </c>
      <c r="F52" s="77">
        <v>4.9000000000000004</v>
      </c>
      <c r="G52" s="171">
        <v>198</v>
      </c>
      <c r="H52" s="77">
        <v>5.5</v>
      </c>
      <c r="I52" s="171">
        <v>203</v>
      </c>
      <c r="J52" s="77">
        <v>4.5999999999999996</v>
      </c>
      <c r="K52" s="171">
        <v>207</v>
      </c>
      <c r="L52" s="18">
        <v>5.7</v>
      </c>
      <c r="M52" s="170">
        <v>0</v>
      </c>
      <c r="N52" s="77">
        <v>0</v>
      </c>
      <c r="O52" s="171">
        <v>0</v>
      </c>
      <c r="P52" s="77">
        <v>0</v>
      </c>
      <c r="Q52" s="171">
        <v>0</v>
      </c>
      <c r="R52" s="77">
        <v>0</v>
      </c>
      <c r="S52" s="171">
        <v>0</v>
      </c>
      <c r="T52" s="77">
        <v>0</v>
      </c>
      <c r="U52" s="171">
        <v>0</v>
      </c>
      <c r="V52" s="18">
        <v>0</v>
      </c>
      <c r="W52" s="170">
        <v>24</v>
      </c>
      <c r="X52" s="77">
        <v>85.7</v>
      </c>
      <c r="Y52" s="171">
        <v>22</v>
      </c>
      <c r="Z52" s="77">
        <v>68.8</v>
      </c>
      <c r="AA52" s="171">
        <v>17</v>
      </c>
      <c r="AB52" s="77">
        <v>77.3</v>
      </c>
      <c r="AC52" s="171">
        <v>18</v>
      </c>
      <c r="AD52" s="77">
        <v>75</v>
      </c>
      <c r="AE52" s="171">
        <v>15</v>
      </c>
      <c r="AF52" s="18">
        <v>71.400000000000006</v>
      </c>
      <c r="AG52" s="170">
        <v>216</v>
      </c>
      <c r="AH52" s="77">
        <v>5.9</v>
      </c>
      <c r="AI52" s="171">
        <v>167</v>
      </c>
      <c r="AJ52" s="77">
        <v>4.5999999999999996</v>
      </c>
      <c r="AK52" s="171">
        <v>177</v>
      </c>
      <c r="AL52" s="77">
        <v>5.4</v>
      </c>
      <c r="AM52" s="171">
        <v>178</v>
      </c>
      <c r="AN52" s="77">
        <v>4.4000000000000004</v>
      </c>
      <c r="AO52" s="171">
        <v>187</v>
      </c>
      <c r="AP52" s="18">
        <v>5.5</v>
      </c>
      <c r="AQ52" s="170">
        <v>11</v>
      </c>
      <c r="AR52" s="77">
        <v>2.9</v>
      </c>
      <c r="AS52" s="171">
        <v>8</v>
      </c>
      <c r="AT52" s="77">
        <v>2</v>
      </c>
      <c r="AU52" s="171">
        <v>4</v>
      </c>
      <c r="AV52" s="77">
        <v>1.2</v>
      </c>
      <c r="AW52" s="171">
        <v>7</v>
      </c>
      <c r="AX52" s="77">
        <v>2.2999999999999998</v>
      </c>
      <c r="AY52" s="171">
        <v>5</v>
      </c>
      <c r="AZ52" s="18">
        <v>2.1</v>
      </c>
    </row>
    <row r="53" spans="1:52" ht="13.5">
      <c r="A53" s="104" t="s">
        <v>18</v>
      </c>
      <c r="B53" s="539" t="s">
        <v>97</v>
      </c>
      <c r="C53" s="169">
        <v>490</v>
      </c>
      <c r="D53" s="4">
        <v>15.4</v>
      </c>
      <c r="E53" s="168">
        <v>447</v>
      </c>
      <c r="F53" s="4">
        <v>13.7</v>
      </c>
      <c r="G53" s="168">
        <v>484</v>
      </c>
      <c r="H53" s="4">
        <v>15</v>
      </c>
      <c r="I53" s="168">
        <v>420</v>
      </c>
      <c r="J53" s="4">
        <v>12.2</v>
      </c>
      <c r="K53" s="168">
        <v>426</v>
      </c>
      <c r="L53" s="15">
        <v>13.4</v>
      </c>
      <c r="M53" s="169">
        <v>0</v>
      </c>
      <c r="N53" s="4">
        <v>0</v>
      </c>
      <c r="O53" s="168">
        <v>0</v>
      </c>
      <c r="P53" s="4">
        <v>0</v>
      </c>
      <c r="Q53" s="168">
        <v>2</v>
      </c>
      <c r="R53" s="4">
        <v>100</v>
      </c>
      <c r="S53" s="168">
        <v>1</v>
      </c>
      <c r="T53" s="4">
        <v>100</v>
      </c>
      <c r="U53" s="168">
        <v>0</v>
      </c>
      <c r="V53" s="15">
        <v>0</v>
      </c>
      <c r="W53" s="169">
        <v>20</v>
      </c>
      <c r="X53" s="4">
        <v>43.5</v>
      </c>
      <c r="Y53" s="168">
        <v>14</v>
      </c>
      <c r="Z53" s="4">
        <v>53.8</v>
      </c>
      <c r="AA53" s="168">
        <v>18</v>
      </c>
      <c r="AB53" s="4">
        <v>52.9</v>
      </c>
      <c r="AC53" s="168">
        <v>22</v>
      </c>
      <c r="AD53" s="4">
        <v>51.2</v>
      </c>
      <c r="AE53" s="168">
        <v>22</v>
      </c>
      <c r="AF53" s="15">
        <v>88</v>
      </c>
      <c r="AG53" s="169">
        <v>436</v>
      </c>
      <c r="AH53" s="4">
        <v>16</v>
      </c>
      <c r="AI53" s="168">
        <v>414</v>
      </c>
      <c r="AJ53" s="4">
        <v>14.6</v>
      </c>
      <c r="AK53" s="168">
        <v>421</v>
      </c>
      <c r="AL53" s="4">
        <v>15.2</v>
      </c>
      <c r="AM53" s="168">
        <v>372</v>
      </c>
      <c r="AN53" s="4">
        <v>12.5</v>
      </c>
      <c r="AO53" s="168">
        <v>386</v>
      </c>
      <c r="AP53" s="15">
        <v>14</v>
      </c>
      <c r="AQ53" s="169">
        <v>34</v>
      </c>
      <c r="AR53" s="4">
        <v>8.1</v>
      </c>
      <c r="AS53" s="168">
        <v>19</v>
      </c>
      <c r="AT53" s="4">
        <v>4.8</v>
      </c>
      <c r="AU53" s="168">
        <v>43</v>
      </c>
      <c r="AV53" s="4">
        <v>10.6</v>
      </c>
      <c r="AW53" s="168">
        <v>25</v>
      </c>
      <c r="AX53" s="4">
        <v>5.7</v>
      </c>
      <c r="AY53" s="168">
        <v>18</v>
      </c>
      <c r="AZ53" s="15">
        <v>4.7</v>
      </c>
    </row>
    <row r="54" spans="1:52" ht="13.5">
      <c r="A54" s="104"/>
      <c r="B54" s="539" t="s">
        <v>101</v>
      </c>
      <c r="C54" s="169">
        <v>5</v>
      </c>
      <c r="D54" s="4">
        <v>1.2</v>
      </c>
      <c r="E54" s="168">
        <v>7</v>
      </c>
      <c r="F54" s="4">
        <v>1.8</v>
      </c>
      <c r="G54" s="168">
        <v>10</v>
      </c>
      <c r="H54" s="4">
        <v>3</v>
      </c>
      <c r="I54" s="168">
        <v>9</v>
      </c>
      <c r="J54" s="4">
        <v>3.4</v>
      </c>
      <c r="K54" s="168">
        <v>14</v>
      </c>
      <c r="L54" s="15">
        <v>4.9000000000000004</v>
      </c>
      <c r="M54" s="169">
        <v>0</v>
      </c>
      <c r="N54" s="4">
        <v>0</v>
      </c>
      <c r="O54" s="168">
        <v>0</v>
      </c>
      <c r="P54" s="4">
        <v>0</v>
      </c>
      <c r="Q54" s="168">
        <v>0</v>
      </c>
      <c r="R54" s="4">
        <v>0</v>
      </c>
      <c r="S54" s="168">
        <v>0</v>
      </c>
      <c r="T54" s="4">
        <v>0</v>
      </c>
      <c r="U54" s="168">
        <v>0</v>
      </c>
      <c r="V54" s="15">
        <v>0</v>
      </c>
      <c r="W54" s="169">
        <v>0</v>
      </c>
      <c r="X54" s="4">
        <v>0</v>
      </c>
      <c r="Y54" s="168">
        <v>0</v>
      </c>
      <c r="Z54" s="4">
        <v>0</v>
      </c>
      <c r="AA54" s="168">
        <v>1</v>
      </c>
      <c r="AB54" s="4">
        <v>100</v>
      </c>
      <c r="AC54" s="168">
        <v>1</v>
      </c>
      <c r="AD54" s="4">
        <v>16.7</v>
      </c>
      <c r="AE54" s="168">
        <v>2</v>
      </c>
      <c r="AF54" s="15">
        <v>33.299999999999997</v>
      </c>
      <c r="AG54" s="169">
        <v>5</v>
      </c>
      <c r="AH54" s="4">
        <v>1.3</v>
      </c>
      <c r="AI54" s="168">
        <v>7</v>
      </c>
      <c r="AJ54" s="4">
        <v>1.8</v>
      </c>
      <c r="AK54" s="168">
        <v>9</v>
      </c>
      <c r="AL54" s="4">
        <v>2.8</v>
      </c>
      <c r="AM54" s="168">
        <v>8</v>
      </c>
      <c r="AN54" s="4">
        <v>3.1</v>
      </c>
      <c r="AO54" s="168">
        <v>12</v>
      </c>
      <c r="AP54" s="15">
        <v>4.3</v>
      </c>
      <c r="AQ54" s="169">
        <v>0</v>
      </c>
      <c r="AR54" s="4">
        <v>0</v>
      </c>
      <c r="AS54" s="168">
        <v>0</v>
      </c>
      <c r="AT54" s="4">
        <v>0</v>
      </c>
      <c r="AU54" s="168">
        <v>0</v>
      </c>
      <c r="AV54" s="4">
        <v>0</v>
      </c>
      <c r="AW54" s="168">
        <v>0</v>
      </c>
      <c r="AX54" s="4">
        <v>0</v>
      </c>
      <c r="AY54" s="168">
        <v>0</v>
      </c>
      <c r="AZ54" s="15">
        <v>0</v>
      </c>
    </row>
    <row r="55" spans="1:52" ht="13.5">
      <c r="A55" s="104"/>
      <c r="B55" s="539" t="s">
        <v>108</v>
      </c>
      <c r="C55" s="169">
        <v>12</v>
      </c>
      <c r="D55" s="4">
        <v>1.5</v>
      </c>
      <c r="E55" s="168">
        <v>10</v>
      </c>
      <c r="F55" s="4">
        <v>1.3</v>
      </c>
      <c r="G55" s="168">
        <v>7</v>
      </c>
      <c r="H55" s="4">
        <v>1.1000000000000001</v>
      </c>
      <c r="I55" s="168">
        <v>16</v>
      </c>
      <c r="J55" s="4">
        <v>2.4</v>
      </c>
      <c r="K55" s="168">
        <v>12</v>
      </c>
      <c r="L55" s="15">
        <v>2.1</v>
      </c>
      <c r="M55" s="169">
        <v>0</v>
      </c>
      <c r="N55" s="4">
        <v>0</v>
      </c>
      <c r="O55" s="168">
        <v>0</v>
      </c>
      <c r="P55" s="4">
        <v>0</v>
      </c>
      <c r="Q55" s="168">
        <v>0</v>
      </c>
      <c r="R55" s="4">
        <v>0</v>
      </c>
      <c r="S55" s="168">
        <v>0</v>
      </c>
      <c r="T55" s="4">
        <v>0</v>
      </c>
      <c r="U55" s="168">
        <v>0</v>
      </c>
      <c r="V55" s="15">
        <v>0</v>
      </c>
      <c r="W55" s="169">
        <v>0</v>
      </c>
      <c r="X55" s="4">
        <v>0</v>
      </c>
      <c r="Y55" s="168">
        <v>0</v>
      </c>
      <c r="Z55" s="4">
        <v>0</v>
      </c>
      <c r="AA55" s="168">
        <v>0</v>
      </c>
      <c r="AB55" s="4">
        <v>0</v>
      </c>
      <c r="AC55" s="168">
        <v>1</v>
      </c>
      <c r="AD55" s="4">
        <v>50</v>
      </c>
      <c r="AE55" s="168">
        <v>0</v>
      </c>
      <c r="AF55" s="15">
        <v>0</v>
      </c>
      <c r="AG55" s="169">
        <v>12</v>
      </c>
      <c r="AH55" s="4">
        <v>1.6</v>
      </c>
      <c r="AI55" s="168">
        <v>10</v>
      </c>
      <c r="AJ55" s="4">
        <v>1.4</v>
      </c>
      <c r="AK55" s="168">
        <v>7</v>
      </c>
      <c r="AL55" s="4">
        <v>1.2</v>
      </c>
      <c r="AM55" s="168">
        <v>15</v>
      </c>
      <c r="AN55" s="4">
        <v>2.4</v>
      </c>
      <c r="AO55" s="168">
        <v>12</v>
      </c>
      <c r="AP55" s="15">
        <v>2.1</v>
      </c>
      <c r="AQ55" s="169">
        <v>0</v>
      </c>
      <c r="AR55" s="4">
        <v>0</v>
      </c>
      <c r="AS55" s="168">
        <v>0</v>
      </c>
      <c r="AT55" s="4">
        <v>0</v>
      </c>
      <c r="AU55" s="168">
        <v>0</v>
      </c>
      <c r="AV55" s="4">
        <v>0</v>
      </c>
      <c r="AW55" s="168">
        <v>0</v>
      </c>
      <c r="AX55" s="4">
        <v>0</v>
      </c>
      <c r="AY55" s="168">
        <v>0</v>
      </c>
      <c r="AZ55" s="15">
        <v>0</v>
      </c>
    </row>
    <row r="56" spans="1:52" ht="13.5">
      <c r="A56" s="446"/>
      <c r="B56" s="467" t="s">
        <v>36</v>
      </c>
      <c r="C56" s="170">
        <v>507</v>
      </c>
      <c r="D56" s="77">
        <v>11.5</v>
      </c>
      <c r="E56" s="171">
        <v>464</v>
      </c>
      <c r="F56" s="77">
        <v>10.6</v>
      </c>
      <c r="G56" s="171">
        <v>501</v>
      </c>
      <c r="H56" s="77">
        <v>12</v>
      </c>
      <c r="I56" s="171">
        <v>445</v>
      </c>
      <c r="J56" s="77">
        <v>10.199999999999999</v>
      </c>
      <c r="K56" s="171">
        <v>452</v>
      </c>
      <c r="L56" s="18">
        <v>11.2</v>
      </c>
      <c r="M56" s="170">
        <v>0</v>
      </c>
      <c r="N56" s="77">
        <v>0</v>
      </c>
      <c r="O56" s="171">
        <v>0</v>
      </c>
      <c r="P56" s="77">
        <v>0</v>
      </c>
      <c r="Q56" s="171">
        <v>2</v>
      </c>
      <c r="R56" s="77">
        <v>100</v>
      </c>
      <c r="S56" s="171">
        <v>1</v>
      </c>
      <c r="T56" s="77">
        <v>100</v>
      </c>
      <c r="U56" s="171">
        <v>0</v>
      </c>
      <c r="V56" s="18">
        <v>0</v>
      </c>
      <c r="W56" s="170">
        <v>20</v>
      </c>
      <c r="X56" s="77">
        <v>41.7</v>
      </c>
      <c r="Y56" s="171">
        <v>14</v>
      </c>
      <c r="Z56" s="77">
        <v>50</v>
      </c>
      <c r="AA56" s="171">
        <v>19</v>
      </c>
      <c r="AB56" s="77">
        <v>54.3</v>
      </c>
      <c r="AC56" s="171">
        <v>24</v>
      </c>
      <c r="AD56" s="77">
        <v>47.1</v>
      </c>
      <c r="AE56" s="171">
        <v>24</v>
      </c>
      <c r="AF56" s="18">
        <v>75</v>
      </c>
      <c r="AG56" s="170">
        <v>453</v>
      </c>
      <c r="AH56" s="77">
        <v>11.7</v>
      </c>
      <c r="AI56" s="171">
        <v>431</v>
      </c>
      <c r="AJ56" s="77">
        <v>11</v>
      </c>
      <c r="AK56" s="171">
        <v>437</v>
      </c>
      <c r="AL56" s="77">
        <v>11.8</v>
      </c>
      <c r="AM56" s="171">
        <v>395</v>
      </c>
      <c r="AN56" s="77">
        <v>10.199999999999999</v>
      </c>
      <c r="AO56" s="171">
        <v>410</v>
      </c>
      <c r="AP56" s="18">
        <v>11.4</v>
      </c>
      <c r="AQ56" s="170">
        <v>34</v>
      </c>
      <c r="AR56" s="77">
        <v>7.2</v>
      </c>
      <c r="AS56" s="171">
        <v>19</v>
      </c>
      <c r="AT56" s="77">
        <v>4.3</v>
      </c>
      <c r="AU56" s="171">
        <v>43</v>
      </c>
      <c r="AV56" s="77">
        <v>9.6</v>
      </c>
      <c r="AW56" s="171">
        <v>25</v>
      </c>
      <c r="AX56" s="77">
        <v>5.3</v>
      </c>
      <c r="AY56" s="171">
        <v>18</v>
      </c>
      <c r="AZ56" s="18">
        <v>4.5</v>
      </c>
    </row>
    <row r="57" spans="1:52" ht="13.5">
      <c r="A57" s="104" t="s">
        <v>19</v>
      </c>
      <c r="B57" s="539" t="s">
        <v>112</v>
      </c>
      <c r="C57" s="169">
        <v>684</v>
      </c>
      <c r="D57" s="4">
        <v>4.0999999999999996</v>
      </c>
      <c r="E57" s="168">
        <v>519</v>
      </c>
      <c r="F57" s="4">
        <v>3.3</v>
      </c>
      <c r="G57" s="168">
        <v>467</v>
      </c>
      <c r="H57" s="4">
        <v>3.5</v>
      </c>
      <c r="I57" s="168">
        <v>638</v>
      </c>
      <c r="J57" s="4">
        <v>3.9</v>
      </c>
      <c r="K57" s="168">
        <v>487</v>
      </c>
      <c r="L57" s="15">
        <v>2.9</v>
      </c>
      <c r="M57" s="169">
        <v>0</v>
      </c>
      <c r="N57" s="4">
        <v>0</v>
      </c>
      <c r="O57" s="168">
        <v>0</v>
      </c>
      <c r="P57" s="4">
        <v>0</v>
      </c>
      <c r="Q57" s="168">
        <v>0</v>
      </c>
      <c r="R57" s="4">
        <v>0</v>
      </c>
      <c r="S57" s="168">
        <v>0</v>
      </c>
      <c r="T57" s="4">
        <v>0</v>
      </c>
      <c r="U57" s="168">
        <v>0</v>
      </c>
      <c r="V57" s="15">
        <v>0</v>
      </c>
      <c r="W57" s="169">
        <v>0</v>
      </c>
      <c r="X57" s="4">
        <v>0</v>
      </c>
      <c r="Y57" s="168">
        <v>1</v>
      </c>
      <c r="Z57" s="4">
        <v>50</v>
      </c>
      <c r="AA57" s="168">
        <v>0</v>
      </c>
      <c r="AB57" s="4">
        <v>0</v>
      </c>
      <c r="AC57" s="168">
        <v>1</v>
      </c>
      <c r="AD57" s="4">
        <v>100</v>
      </c>
      <c r="AE57" s="168">
        <v>0</v>
      </c>
      <c r="AF57" s="15">
        <v>0</v>
      </c>
      <c r="AG57" s="169">
        <v>684</v>
      </c>
      <c r="AH57" s="4">
        <v>4.0999999999999996</v>
      </c>
      <c r="AI57" s="168">
        <v>518</v>
      </c>
      <c r="AJ57" s="4">
        <v>3.3</v>
      </c>
      <c r="AK57" s="168">
        <v>467</v>
      </c>
      <c r="AL57" s="4">
        <v>3.5</v>
      </c>
      <c r="AM57" s="168">
        <v>637</v>
      </c>
      <c r="AN57" s="4">
        <v>3.9</v>
      </c>
      <c r="AO57" s="168">
        <v>487</v>
      </c>
      <c r="AP57" s="15">
        <v>2.9</v>
      </c>
      <c r="AQ57" s="169">
        <v>0</v>
      </c>
      <c r="AR57" s="4">
        <v>0</v>
      </c>
      <c r="AS57" s="168">
        <v>0</v>
      </c>
      <c r="AT57" s="4">
        <v>0</v>
      </c>
      <c r="AU57" s="168">
        <v>0</v>
      </c>
      <c r="AV57" s="4">
        <v>0</v>
      </c>
      <c r="AW57" s="168">
        <v>0</v>
      </c>
      <c r="AX57" s="4">
        <v>0</v>
      </c>
      <c r="AY57" s="168">
        <v>0</v>
      </c>
      <c r="AZ57" s="15">
        <v>0</v>
      </c>
    </row>
    <row r="58" spans="1:52" ht="13.5" customHeight="1">
      <c r="A58" s="104"/>
      <c r="B58" s="539" t="s">
        <v>187</v>
      </c>
      <c r="C58" s="169">
        <v>0</v>
      </c>
      <c r="D58" s="4">
        <v>0</v>
      </c>
      <c r="E58" s="168">
        <v>0</v>
      </c>
      <c r="F58" s="4">
        <v>0</v>
      </c>
      <c r="G58" s="168">
        <v>0</v>
      </c>
      <c r="H58" s="4">
        <v>0</v>
      </c>
      <c r="I58" s="168">
        <v>0</v>
      </c>
      <c r="J58" s="4">
        <v>0</v>
      </c>
      <c r="K58" s="168">
        <v>0</v>
      </c>
      <c r="L58" s="15">
        <v>0</v>
      </c>
      <c r="M58" s="169">
        <v>0</v>
      </c>
      <c r="N58" s="4">
        <v>0</v>
      </c>
      <c r="O58" s="168">
        <v>0</v>
      </c>
      <c r="P58" s="4">
        <v>0</v>
      </c>
      <c r="Q58" s="168">
        <v>0</v>
      </c>
      <c r="R58" s="4">
        <v>0</v>
      </c>
      <c r="S58" s="168">
        <v>0</v>
      </c>
      <c r="T58" s="4">
        <v>0</v>
      </c>
      <c r="U58" s="168">
        <v>0</v>
      </c>
      <c r="V58" s="15">
        <v>0</v>
      </c>
      <c r="W58" s="169">
        <v>0</v>
      </c>
      <c r="X58" s="4">
        <v>0</v>
      </c>
      <c r="Y58" s="168">
        <v>0</v>
      </c>
      <c r="Z58" s="4">
        <v>0</v>
      </c>
      <c r="AA58" s="168">
        <v>0</v>
      </c>
      <c r="AB58" s="4">
        <v>0</v>
      </c>
      <c r="AC58" s="168">
        <v>0</v>
      </c>
      <c r="AD58" s="4">
        <v>0</v>
      </c>
      <c r="AE58" s="168">
        <v>0</v>
      </c>
      <c r="AF58" s="15">
        <v>0</v>
      </c>
      <c r="AG58" s="169">
        <v>0</v>
      </c>
      <c r="AH58" s="4">
        <v>0</v>
      </c>
      <c r="AI58" s="168">
        <v>0</v>
      </c>
      <c r="AJ58" s="4">
        <v>0</v>
      </c>
      <c r="AK58" s="168">
        <v>0</v>
      </c>
      <c r="AL58" s="4">
        <v>0</v>
      </c>
      <c r="AM58" s="168">
        <v>0</v>
      </c>
      <c r="AN58" s="4">
        <v>0</v>
      </c>
      <c r="AO58" s="168">
        <v>0</v>
      </c>
      <c r="AP58" s="15">
        <v>0</v>
      </c>
      <c r="AQ58" s="169">
        <v>0</v>
      </c>
      <c r="AR58" s="4">
        <v>0</v>
      </c>
      <c r="AS58" s="168">
        <v>0</v>
      </c>
      <c r="AT58" s="4">
        <v>0</v>
      </c>
      <c r="AU58" s="168">
        <v>0</v>
      </c>
      <c r="AV58" s="4">
        <v>0</v>
      </c>
      <c r="AW58" s="168">
        <v>0</v>
      </c>
      <c r="AX58" s="4">
        <v>0</v>
      </c>
      <c r="AY58" s="168">
        <v>0</v>
      </c>
      <c r="AZ58" s="15">
        <v>0</v>
      </c>
    </row>
    <row r="59" spans="1:52" ht="13.5">
      <c r="A59" s="104"/>
      <c r="B59" s="539" t="s">
        <v>117</v>
      </c>
      <c r="C59" s="169">
        <v>155</v>
      </c>
      <c r="D59" s="4">
        <v>0.6</v>
      </c>
      <c r="E59" s="168">
        <v>143</v>
      </c>
      <c r="F59" s="4">
        <v>0.5</v>
      </c>
      <c r="G59" s="168">
        <v>116</v>
      </c>
      <c r="H59" s="4">
        <v>0.7</v>
      </c>
      <c r="I59" s="168">
        <v>144</v>
      </c>
      <c r="J59" s="4">
        <v>0.7</v>
      </c>
      <c r="K59" s="168">
        <v>100</v>
      </c>
      <c r="L59" s="15">
        <v>0.5</v>
      </c>
      <c r="M59" s="169">
        <v>0</v>
      </c>
      <c r="N59" s="4">
        <v>0</v>
      </c>
      <c r="O59" s="168">
        <v>0</v>
      </c>
      <c r="P59" s="4">
        <v>0</v>
      </c>
      <c r="Q59" s="168">
        <v>0</v>
      </c>
      <c r="R59" s="4">
        <v>0</v>
      </c>
      <c r="S59" s="168">
        <v>0</v>
      </c>
      <c r="T59" s="4">
        <v>0</v>
      </c>
      <c r="U59" s="168">
        <v>0</v>
      </c>
      <c r="V59" s="15">
        <v>0</v>
      </c>
      <c r="W59" s="169">
        <v>0</v>
      </c>
      <c r="X59" s="4">
        <v>0</v>
      </c>
      <c r="Y59" s="168">
        <v>3</v>
      </c>
      <c r="Z59" s="4">
        <v>75</v>
      </c>
      <c r="AA59" s="168">
        <v>2</v>
      </c>
      <c r="AB59" s="4">
        <v>100</v>
      </c>
      <c r="AC59" s="168">
        <v>2</v>
      </c>
      <c r="AD59" s="4">
        <v>33.299999999999997</v>
      </c>
      <c r="AE59" s="168">
        <v>1</v>
      </c>
      <c r="AF59" s="15">
        <v>33.299999999999997</v>
      </c>
      <c r="AG59" s="169">
        <v>155</v>
      </c>
      <c r="AH59" s="4">
        <v>0.6</v>
      </c>
      <c r="AI59" s="168">
        <v>139</v>
      </c>
      <c r="AJ59" s="4">
        <v>0.5</v>
      </c>
      <c r="AK59" s="168">
        <v>114</v>
      </c>
      <c r="AL59" s="4">
        <v>0.7</v>
      </c>
      <c r="AM59" s="168">
        <v>142</v>
      </c>
      <c r="AN59" s="4">
        <v>0.7</v>
      </c>
      <c r="AO59" s="168">
        <v>99</v>
      </c>
      <c r="AP59" s="15">
        <v>0.5</v>
      </c>
      <c r="AQ59" s="169">
        <v>0</v>
      </c>
      <c r="AR59" s="4">
        <v>0</v>
      </c>
      <c r="AS59" s="168">
        <v>1</v>
      </c>
      <c r="AT59" s="4">
        <v>3.6</v>
      </c>
      <c r="AU59" s="168">
        <v>0</v>
      </c>
      <c r="AV59" s="4">
        <v>0</v>
      </c>
      <c r="AW59" s="168">
        <v>0</v>
      </c>
      <c r="AX59" s="4">
        <v>0</v>
      </c>
      <c r="AY59" s="168">
        <v>0</v>
      </c>
      <c r="AZ59" s="15">
        <v>0</v>
      </c>
    </row>
    <row r="60" spans="1:52" ht="13.5">
      <c r="A60" s="446"/>
      <c r="B60" s="467" t="s">
        <v>36</v>
      </c>
      <c r="C60" s="170">
        <v>839</v>
      </c>
      <c r="D60" s="77">
        <v>1.8</v>
      </c>
      <c r="E60" s="171">
        <v>662</v>
      </c>
      <c r="F60" s="77">
        <v>1.5</v>
      </c>
      <c r="G60" s="171">
        <v>583</v>
      </c>
      <c r="H60" s="77">
        <v>1.9</v>
      </c>
      <c r="I60" s="171">
        <v>782</v>
      </c>
      <c r="J60" s="77">
        <v>2.1</v>
      </c>
      <c r="K60" s="171">
        <v>587</v>
      </c>
      <c r="L60" s="18">
        <v>1.6</v>
      </c>
      <c r="M60" s="170">
        <v>0</v>
      </c>
      <c r="N60" s="77">
        <v>0</v>
      </c>
      <c r="O60" s="171">
        <v>0</v>
      </c>
      <c r="P60" s="77">
        <v>0</v>
      </c>
      <c r="Q60" s="171">
        <v>0</v>
      </c>
      <c r="R60" s="77">
        <v>0</v>
      </c>
      <c r="S60" s="171">
        <v>0</v>
      </c>
      <c r="T60" s="77">
        <v>0</v>
      </c>
      <c r="U60" s="171">
        <v>0</v>
      </c>
      <c r="V60" s="18">
        <v>0</v>
      </c>
      <c r="W60" s="170">
        <v>0</v>
      </c>
      <c r="X60" s="77">
        <v>0</v>
      </c>
      <c r="Y60" s="171">
        <v>4</v>
      </c>
      <c r="Z60" s="77">
        <v>66.7</v>
      </c>
      <c r="AA60" s="171">
        <v>2</v>
      </c>
      <c r="AB60" s="77">
        <v>100</v>
      </c>
      <c r="AC60" s="171">
        <v>3</v>
      </c>
      <c r="AD60" s="77">
        <v>42.9</v>
      </c>
      <c r="AE60" s="171">
        <v>1</v>
      </c>
      <c r="AF60" s="18">
        <v>33.299999999999997</v>
      </c>
      <c r="AG60" s="170">
        <v>839</v>
      </c>
      <c r="AH60" s="77">
        <v>1.9</v>
      </c>
      <c r="AI60" s="171">
        <v>657</v>
      </c>
      <c r="AJ60" s="77">
        <v>1.5</v>
      </c>
      <c r="AK60" s="171">
        <v>581</v>
      </c>
      <c r="AL60" s="77">
        <v>1.8</v>
      </c>
      <c r="AM60" s="171">
        <v>779</v>
      </c>
      <c r="AN60" s="77">
        <v>2.1</v>
      </c>
      <c r="AO60" s="171">
        <v>586</v>
      </c>
      <c r="AP60" s="18">
        <v>1.6</v>
      </c>
      <c r="AQ60" s="170">
        <v>0</v>
      </c>
      <c r="AR60" s="77">
        <v>0</v>
      </c>
      <c r="AS60" s="171">
        <v>1</v>
      </c>
      <c r="AT60" s="77">
        <v>1.1000000000000001</v>
      </c>
      <c r="AU60" s="171">
        <v>0</v>
      </c>
      <c r="AV60" s="77">
        <v>0</v>
      </c>
      <c r="AW60" s="171">
        <v>0</v>
      </c>
      <c r="AX60" s="77">
        <v>0</v>
      </c>
      <c r="AY60" s="171">
        <v>0</v>
      </c>
      <c r="AZ60" s="18">
        <v>0</v>
      </c>
    </row>
    <row r="61" spans="1:52" ht="30" customHeight="1">
      <c r="A61" s="104" t="s">
        <v>20</v>
      </c>
      <c r="B61" s="539" t="s">
        <v>118</v>
      </c>
      <c r="C61" s="169">
        <v>772</v>
      </c>
      <c r="D61" s="4">
        <v>50.9</v>
      </c>
      <c r="E61" s="168">
        <v>474</v>
      </c>
      <c r="F61" s="4">
        <v>37.4</v>
      </c>
      <c r="G61" s="168">
        <v>107</v>
      </c>
      <c r="H61" s="4">
        <v>33.799999999999997</v>
      </c>
      <c r="I61" s="168">
        <v>70</v>
      </c>
      <c r="J61" s="4">
        <v>45.8</v>
      </c>
      <c r="K61" s="168">
        <v>41</v>
      </c>
      <c r="L61" s="15">
        <v>45.1</v>
      </c>
      <c r="M61" s="169">
        <v>0</v>
      </c>
      <c r="N61" s="4">
        <v>0</v>
      </c>
      <c r="O61" s="168">
        <v>0</v>
      </c>
      <c r="P61" s="4">
        <v>0</v>
      </c>
      <c r="Q61" s="168">
        <v>0</v>
      </c>
      <c r="R61" s="4">
        <v>0</v>
      </c>
      <c r="S61" s="168">
        <v>0</v>
      </c>
      <c r="T61" s="4">
        <v>0</v>
      </c>
      <c r="U61" s="168">
        <v>0</v>
      </c>
      <c r="V61" s="15">
        <v>0</v>
      </c>
      <c r="W61" s="169">
        <v>2</v>
      </c>
      <c r="X61" s="4">
        <v>100</v>
      </c>
      <c r="Y61" s="168">
        <v>0</v>
      </c>
      <c r="Z61" s="4">
        <v>0</v>
      </c>
      <c r="AA61" s="168">
        <v>1</v>
      </c>
      <c r="AB61" s="4">
        <v>100</v>
      </c>
      <c r="AC61" s="168">
        <v>1</v>
      </c>
      <c r="AD61" s="4">
        <v>50</v>
      </c>
      <c r="AE61" s="168">
        <v>0</v>
      </c>
      <c r="AF61" s="15">
        <v>0</v>
      </c>
      <c r="AG61" s="169">
        <v>713</v>
      </c>
      <c r="AH61" s="4">
        <v>49.9</v>
      </c>
      <c r="AI61" s="168">
        <v>430</v>
      </c>
      <c r="AJ61" s="4">
        <v>35.9</v>
      </c>
      <c r="AK61" s="168">
        <v>82</v>
      </c>
      <c r="AL61" s="4">
        <v>31.3</v>
      </c>
      <c r="AM61" s="168">
        <v>45</v>
      </c>
      <c r="AN61" s="4">
        <v>45.9</v>
      </c>
      <c r="AO61" s="168">
        <v>26</v>
      </c>
      <c r="AP61" s="15">
        <v>43.3</v>
      </c>
      <c r="AQ61" s="169">
        <v>57</v>
      </c>
      <c r="AR61" s="4">
        <v>66.3</v>
      </c>
      <c r="AS61" s="168">
        <v>44</v>
      </c>
      <c r="AT61" s="4">
        <v>62</v>
      </c>
      <c r="AU61" s="168">
        <v>24</v>
      </c>
      <c r="AV61" s="4">
        <v>44.4</v>
      </c>
      <c r="AW61" s="168">
        <v>24</v>
      </c>
      <c r="AX61" s="4">
        <v>45.3</v>
      </c>
      <c r="AY61" s="168">
        <v>15</v>
      </c>
      <c r="AZ61" s="15">
        <v>50</v>
      </c>
    </row>
    <row r="62" spans="1:52" ht="13.5">
      <c r="A62" s="104"/>
      <c r="B62" s="539" t="s">
        <v>121</v>
      </c>
      <c r="C62" s="169">
        <v>714</v>
      </c>
      <c r="D62" s="4">
        <v>10.199999999999999</v>
      </c>
      <c r="E62" s="168">
        <v>682</v>
      </c>
      <c r="F62" s="4">
        <v>8.6999999999999993</v>
      </c>
      <c r="G62" s="168">
        <v>657</v>
      </c>
      <c r="H62" s="4">
        <v>8.8000000000000007</v>
      </c>
      <c r="I62" s="168">
        <v>581</v>
      </c>
      <c r="J62" s="4">
        <v>8.6</v>
      </c>
      <c r="K62" s="168">
        <v>498</v>
      </c>
      <c r="L62" s="15">
        <v>8.6</v>
      </c>
      <c r="M62" s="169">
        <v>0</v>
      </c>
      <c r="N62" s="4">
        <v>0</v>
      </c>
      <c r="O62" s="168">
        <v>0</v>
      </c>
      <c r="P62" s="4">
        <v>0</v>
      </c>
      <c r="Q62" s="168">
        <v>0</v>
      </c>
      <c r="R62" s="4">
        <v>0</v>
      </c>
      <c r="S62" s="168">
        <v>0</v>
      </c>
      <c r="T62" s="4">
        <v>0</v>
      </c>
      <c r="U62" s="168">
        <v>0</v>
      </c>
      <c r="V62" s="15">
        <v>0</v>
      </c>
      <c r="W62" s="169">
        <v>0</v>
      </c>
      <c r="X62" s="4">
        <v>0</v>
      </c>
      <c r="Y62" s="168">
        <v>1</v>
      </c>
      <c r="Z62" s="4">
        <v>100</v>
      </c>
      <c r="AA62" s="168">
        <v>2</v>
      </c>
      <c r="AB62" s="4">
        <v>50</v>
      </c>
      <c r="AC62" s="168">
        <v>3</v>
      </c>
      <c r="AD62" s="4">
        <v>100</v>
      </c>
      <c r="AE62" s="168">
        <v>2</v>
      </c>
      <c r="AF62" s="15">
        <v>66.7</v>
      </c>
      <c r="AG62" s="169">
        <v>656</v>
      </c>
      <c r="AH62" s="4">
        <v>10.3</v>
      </c>
      <c r="AI62" s="168">
        <v>637</v>
      </c>
      <c r="AJ62" s="4">
        <v>8.8000000000000007</v>
      </c>
      <c r="AK62" s="168">
        <v>623</v>
      </c>
      <c r="AL62" s="4">
        <v>9</v>
      </c>
      <c r="AM62" s="168">
        <v>562</v>
      </c>
      <c r="AN62" s="4">
        <v>8.8000000000000007</v>
      </c>
      <c r="AO62" s="168">
        <v>488</v>
      </c>
      <c r="AP62" s="15">
        <v>8.8000000000000007</v>
      </c>
      <c r="AQ62" s="169">
        <v>58</v>
      </c>
      <c r="AR62" s="4">
        <v>9</v>
      </c>
      <c r="AS62" s="168">
        <v>44</v>
      </c>
      <c r="AT62" s="4">
        <v>7.7</v>
      </c>
      <c r="AU62" s="168">
        <v>32</v>
      </c>
      <c r="AV62" s="4">
        <v>6.3</v>
      </c>
      <c r="AW62" s="168">
        <v>16</v>
      </c>
      <c r="AX62" s="4">
        <v>4.2</v>
      </c>
      <c r="AY62" s="168">
        <v>8</v>
      </c>
      <c r="AZ62" s="15">
        <v>3.1</v>
      </c>
    </row>
    <row r="63" spans="1:52" ht="13.5" customHeight="1">
      <c r="A63" s="104"/>
      <c r="B63" s="539" t="s">
        <v>188</v>
      </c>
      <c r="C63" s="169">
        <v>684</v>
      </c>
      <c r="D63" s="4">
        <v>16.399999999999999</v>
      </c>
      <c r="E63" s="168">
        <v>607</v>
      </c>
      <c r="F63" s="4">
        <v>13.8</v>
      </c>
      <c r="G63" s="168">
        <v>632</v>
      </c>
      <c r="H63" s="4">
        <v>13.9</v>
      </c>
      <c r="I63" s="168">
        <v>740</v>
      </c>
      <c r="J63" s="4">
        <v>11.8</v>
      </c>
      <c r="K63" s="168">
        <v>748</v>
      </c>
      <c r="L63" s="15">
        <v>11.9</v>
      </c>
      <c r="M63" s="169">
        <v>0</v>
      </c>
      <c r="N63" s="4">
        <v>0</v>
      </c>
      <c r="O63" s="168">
        <v>0</v>
      </c>
      <c r="P63" s="4">
        <v>0</v>
      </c>
      <c r="Q63" s="168">
        <v>0</v>
      </c>
      <c r="R63" s="4">
        <v>0</v>
      </c>
      <c r="S63" s="168">
        <v>0</v>
      </c>
      <c r="T63" s="4">
        <v>0</v>
      </c>
      <c r="U63" s="168">
        <v>0</v>
      </c>
      <c r="V63" s="15">
        <v>0</v>
      </c>
      <c r="W63" s="169">
        <v>5</v>
      </c>
      <c r="X63" s="4">
        <v>71.400000000000006</v>
      </c>
      <c r="Y63" s="168">
        <v>1</v>
      </c>
      <c r="Z63" s="4">
        <v>50</v>
      </c>
      <c r="AA63" s="168">
        <v>2</v>
      </c>
      <c r="AB63" s="4">
        <v>40</v>
      </c>
      <c r="AC63" s="168">
        <v>4</v>
      </c>
      <c r="AD63" s="4">
        <v>100</v>
      </c>
      <c r="AE63" s="168">
        <v>2</v>
      </c>
      <c r="AF63" s="15">
        <v>40</v>
      </c>
      <c r="AG63" s="169">
        <v>674</v>
      </c>
      <c r="AH63" s="4">
        <v>16.899999999999999</v>
      </c>
      <c r="AI63" s="168">
        <v>602</v>
      </c>
      <c r="AJ63" s="4">
        <v>14.3</v>
      </c>
      <c r="AK63" s="168">
        <v>628</v>
      </c>
      <c r="AL63" s="4">
        <v>14.5</v>
      </c>
      <c r="AM63" s="168">
        <v>733</v>
      </c>
      <c r="AN63" s="4">
        <v>12.1</v>
      </c>
      <c r="AO63" s="168">
        <v>746</v>
      </c>
      <c r="AP63" s="15">
        <v>12.2</v>
      </c>
      <c r="AQ63" s="169">
        <v>5</v>
      </c>
      <c r="AR63" s="4">
        <v>2.7</v>
      </c>
      <c r="AS63" s="168">
        <v>4</v>
      </c>
      <c r="AT63" s="4">
        <v>2.2999999999999998</v>
      </c>
      <c r="AU63" s="168">
        <v>2</v>
      </c>
      <c r="AV63" s="4">
        <v>1</v>
      </c>
      <c r="AW63" s="168">
        <v>3</v>
      </c>
      <c r="AX63" s="4">
        <v>1.3</v>
      </c>
      <c r="AY63" s="168">
        <v>0</v>
      </c>
      <c r="AZ63" s="15">
        <v>0</v>
      </c>
    </row>
    <row r="64" spans="1:52" ht="13.5">
      <c r="A64" s="104"/>
      <c r="B64" s="539" t="s">
        <v>189</v>
      </c>
      <c r="C64" s="169">
        <v>8</v>
      </c>
      <c r="D64" s="4">
        <v>1</v>
      </c>
      <c r="E64" s="168">
        <v>0</v>
      </c>
      <c r="F64" s="4">
        <v>0</v>
      </c>
      <c r="G64" s="168">
        <v>7</v>
      </c>
      <c r="H64" s="4">
        <v>2.8</v>
      </c>
      <c r="I64" s="168">
        <v>2</v>
      </c>
      <c r="J64" s="4">
        <v>1.2</v>
      </c>
      <c r="K64" s="168">
        <v>6</v>
      </c>
      <c r="L64" s="15">
        <v>5.2</v>
      </c>
      <c r="M64" s="169">
        <v>3</v>
      </c>
      <c r="N64" s="4">
        <v>100</v>
      </c>
      <c r="O64" s="168">
        <v>0</v>
      </c>
      <c r="P64" s="4">
        <v>0</v>
      </c>
      <c r="Q64" s="168">
        <v>0</v>
      </c>
      <c r="R64" s="4">
        <v>0</v>
      </c>
      <c r="S64" s="168">
        <v>0</v>
      </c>
      <c r="T64" s="4">
        <v>0</v>
      </c>
      <c r="U64" s="168">
        <v>2</v>
      </c>
      <c r="V64" s="15">
        <v>100</v>
      </c>
      <c r="W64" s="169">
        <v>4</v>
      </c>
      <c r="X64" s="4">
        <v>100</v>
      </c>
      <c r="Y64" s="168">
        <v>0</v>
      </c>
      <c r="Z64" s="4">
        <v>0</v>
      </c>
      <c r="AA64" s="168">
        <v>3</v>
      </c>
      <c r="AB64" s="4">
        <v>33.299999999999997</v>
      </c>
      <c r="AC64" s="168">
        <v>1</v>
      </c>
      <c r="AD64" s="4">
        <v>16.7</v>
      </c>
      <c r="AE64" s="168">
        <v>1</v>
      </c>
      <c r="AF64" s="15">
        <v>16.7</v>
      </c>
      <c r="AG64" s="169">
        <v>1</v>
      </c>
      <c r="AH64" s="4">
        <v>0.1</v>
      </c>
      <c r="AI64" s="168">
        <v>0</v>
      </c>
      <c r="AJ64" s="4">
        <v>0</v>
      </c>
      <c r="AK64" s="168">
        <v>4</v>
      </c>
      <c r="AL64" s="4">
        <v>1.7</v>
      </c>
      <c r="AM64" s="168">
        <v>1</v>
      </c>
      <c r="AN64" s="4">
        <v>0.6</v>
      </c>
      <c r="AO64" s="168">
        <v>3</v>
      </c>
      <c r="AP64" s="15">
        <v>2.9</v>
      </c>
      <c r="AQ64" s="169">
        <v>0</v>
      </c>
      <c r="AR64" s="4">
        <v>0</v>
      </c>
      <c r="AS64" s="168">
        <v>0</v>
      </c>
      <c r="AT64" s="4">
        <v>0</v>
      </c>
      <c r="AU64" s="168">
        <v>0</v>
      </c>
      <c r="AV64" s="4">
        <v>0</v>
      </c>
      <c r="AW64" s="168">
        <v>0</v>
      </c>
      <c r="AX64" s="4">
        <v>0</v>
      </c>
      <c r="AY64" s="168">
        <v>0</v>
      </c>
      <c r="AZ64" s="15">
        <v>0</v>
      </c>
    </row>
    <row r="65" spans="1:52" ht="13.5">
      <c r="A65" s="104"/>
      <c r="B65" s="539" t="s">
        <v>177</v>
      </c>
      <c r="C65" s="169">
        <v>15</v>
      </c>
      <c r="D65" s="4">
        <v>75</v>
      </c>
      <c r="E65" s="168">
        <v>10</v>
      </c>
      <c r="F65" s="4">
        <v>58.8</v>
      </c>
      <c r="G65" s="168">
        <v>9</v>
      </c>
      <c r="H65" s="4">
        <v>60</v>
      </c>
      <c r="I65" s="168">
        <v>3</v>
      </c>
      <c r="J65" s="4">
        <v>60</v>
      </c>
      <c r="K65" s="168">
        <v>7</v>
      </c>
      <c r="L65" s="15">
        <v>63.6</v>
      </c>
      <c r="M65" s="169">
        <v>11</v>
      </c>
      <c r="N65" s="4">
        <v>100</v>
      </c>
      <c r="O65" s="168">
        <v>8</v>
      </c>
      <c r="P65" s="4">
        <v>80</v>
      </c>
      <c r="Q65" s="168">
        <v>7</v>
      </c>
      <c r="R65" s="4">
        <v>87.5</v>
      </c>
      <c r="S65" s="168">
        <v>2</v>
      </c>
      <c r="T65" s="4">
        <v>100</v>
      </c>
      <c r="U65" s="168">
        <v>3</v>
      </c>
      <c r="V65" s="15">
        <v>75</v>
      </c>
      <c r="W65" s="169">
        <v>3</v>
      </c>
      <c r="X65" s="4">
        <v>75</v>
      </c>
      <c r="Y65" s="168">
        <v>1</v>
      </c>
      <c r="Z65" s="4">
        <v>100</v>
      </c>
      <c r="AA65" s="168">
        <v>1</v>
      </c>
      <c r="AB65" s="4">
        <v>50</v>
      </c>
      <c r="AC65" s="168">
        <v>0</v>
      </c>
      <c r="AD65" s="4">
        <v>0</v>
      </c>
      <c r="AE65" s="168">
        <v>4</v>
      </c>
      <c r="AF65" s="15">
        <v>100</v>
      </c>
      <c r="AG65" s="169">
        <v>1</v>
      </c>
      <c r="AH65" s="4">
        <v>20</v>
      </c>
      <c r="AI65" s="168">
        <v>1</v>
      </c>
      <c r="AJ65" s="4">
        <v>16.7</v>
      </c>
      <c r="AK65" s="168">
        <v>1</v>
      </c>
      <c r="AL65" s="4">
        <v>20</v>
      </c>
      <c r="AM65" s="168">
        <v>1</v>
      </c>
      <c r="AN65" s="4">
        <v>33.299999999999997</v>
      </c>
      <c r="AO65" s="168">
        <v>0</v>
      </c>
      <c r="AP65" s="15">
        <v>0</v>
      </c>
      <c r="AQ65" s="169">
        <v>0</v>
      </c>
      <c r="AR65" s="4">
        <v>0</v>
      </c>
      <c r="AS65" s="168">
        <v>0</v>
      </c>
      <c r="AT65" s="4">
        <v>0</v>
      </c>
      <c r="AU65" s="168">
        <v>0</v>
      </c>
      <c r="AV65" s="4">
        <v>0</v>
      </c>
      <c r="AW65" s="168">
        <v>0</v>
      </c>
      <c r="AX65" s="4">
        <v>0</v>
      </c>
      <c r="AY65" s="168">
        <v>0</v>
      </c>
      <c r="AZ65" s="15">
        <v>0</v>
      </c>
    </row>
    <row r="66" spans="1:52" ht="13.5">
      <c r="A66" s="104"/>
      <c r="B66" s="539" t="s">
        <v>176</v>
      </c>
      <c r="C66" s="169">
        <v>355</v>
      </c>
      <c r="D66" s="4">
        <v>11.6</v>
      </c>
      <c r="E66" s="168">
        <v>305</v>
      </c>
      <c r="F66" s="4">
        <v>10.6</v>
      </c>
      <c r="G66" s="168">
        <v>299</v>
      </c>
      <c r="H66" s="4">
        <v>11.4</v>
      </c>
      <c r="I66" s="168">
        <v>247</v>
      </c>
      <c r="J66" s="4">
        <v>9.1999999999999993</v>
      </c>
      <c r="K66" s="168">
        <v>196</v>
      </c>
      <c r="L66" s="15">
        <v>8.4</v>
      </c>
      <c r="M66" s="169">
        <v>8</v>
      </c>
      <c r="N66" s="4">
        <v>72.7</v>
      </c>
      <c r="O66" s="168">
        <v>3</v>
      </c>
      <c r="P66" s="4">
        <v>60</v>
      </c>
      <c r="Q66" s="168">
        <v>1</v>
      </c>
      <c r="R66" s="4">
        <v>100</v>
      </c>
      <c r="S66" s="168">
        <v>3</v>
      </c>
      <c r="T66" s="4">
        <v>60</v>
      </c>
      <c r="U66" s="168">
        <v>1</v>
      </c>
      <c r="V66" s="15">
        <v>100</v>
      </c>
      <c r="W66" s="169">
        <v>34</v>
      </c>
      <c r="X66" s="4">
        <v>46.6</v>
      </c>
      <c r="Y66" s="168">
        <v>40</v>
      </c>
      <c r="Z66" s="4">
        <v>50.6</v>
      </c>
      <c r="AA66" s="168">
        <v>40</v>
      </c>
      <c r="AB66" s="4">
        <v>55.6</v>
      </c>
      <c r="AC66" s="168">
        <v>32</v>
      </c>
      <c r="AD66" s="4">
        <v>51.6</v>
      </c>
      <c r="AE66" s="168">
        <v>23</v>
      </c>
      <c r="AF66" s="15">
        <v>46.9</v>
      </c>
      <c r="AG66" s="169">
        <v>307</v>
      </c>
      <c r="AH66" s="4">
        <v>10.8</v>
      </c>
      <c r="AI66" s="168">
        <v>261</v>
      </c>
      <c r="AJ66" s="4">
        <v>9.8000000000000007</v>
      </c>
      <c r="AK66" s="168">
        <v>255</v>
      </c>
      <c r="AL66" s="4">
        <v>10.4</v>
      </c>
      <c r="AM66" s="168">
        <v>211</v>
      </c>
      <c r="AN66" s="4">
        <v>8.4</v>
      </c>
      <c r="AO66" s="168">
        <v>172</v>
      </c>
      <c r="AP66" s="15">
        <v>7.8</v>
      </c>
      <c r="AQ66" s="169">
        <v>6</v>
      </c>
      <c r="AR66" s="4">
        <v>5</v>
      </c>
      <c r="AS66" s="168">
        <v>1</v>
      </c>
      <c r="AT66" s="4">
        <v>0.8</v>
      </c>
      <c r="AU66" s="168">
        <v>3</v>
      </c>
      <c r="AV66" s="4">
        <v>3.3</v>
      </c>
      <c r="AW66" s="168">
        <v>1</v>
      </c>
      <c r="AX66" s="4">
        <v>1.1000000000000001</v>
      </c>
      <c r="AY66" s="168">
        <v>0</v>
      </c>
      <c r="AZ66" s="15">
        <v>0</v>
      </c>
    </row>
    <row r="67" spans="1:52" ht="13.5">
      <c r="A67" s="446"/>
      <c r="B67" s="467" t="s">
        <v>36</v>
      </c>
      <c r="C67" s="170">
        <v>2548</v>
      </c>
      <c r="D67" s="77">
        <v>15.4</v>
      </c>
      <c r="E67" s="171">
        <v>2078</v>
      </c>
      <c r="F67" s="77">
        <v>12.4</v>
      </c>
      <c r="G67" s="171">
        <v>1711</v>
      </c>
      <c r="H67" s="77">
        <v>11.2</v>
      </c>
      <c r="I67" s="171">
        <v>1643</v>
      </c>
      <c r="J67" s="77">
        <v>10.199999999999999</v>
      </c>
      <c r="K67" s="171">
        <v>1496</v>
      </c>
      <c r="L67" s="18">
        <v>10.199999999999999</v>
      </c>
      <c r="M67" s="170">
        <v>22</v>
      </c>
      <c r="N67" s="77">
        <v>88</v>
      </c>
      <c r="O67" s="171">
        <v>11</v>
      </c>
      <c r="P67" s="77">
        <v>73.3</v>
      </c>
      <c r="Q67" s="171">
        <v>8</v>
      </c>
      <c r="R67" s="77">
        <v>88.9</v>
      </c>
      <c r="S67" s="171">
        <v>5</v>
      </c>
      <c r="T67" s="77">
        <v>62.5</v>
      </c>
      <c r="U67" s="171">
        <v>6</v>
      </c>
      <c r="V67" s="18">
        <v>85.7</v>
      </c>
      <c r="W67" s="170">
        <v>48</v>
      </c>
      <c r="X67" s="77">
        <v>53.3</v>
      </c>
      <c r="Y67" s="171">
        <v>43</v>
      </c>
      <c r="Z67" s="77">
        <v>51.2</v>
      </c>
      <c r="AA67" s="171">
        <v>49</v>
      </c>
      <c r="AB67" s="77">
        <v>52.7</v>
      </c>
      <c r="AC67" s="171">
        <v>41</v>
      </c>
      <c r="AD67" s="77">
        <v>53.2</v>
      </c>
      <c r="AE67" s="171">
        <v>32</v>
      </c>
      <c r="AF67" s="18">
        <v>47.1</v>
      </c>
      <c r="AG67" s="170">
        <v>2352</v>
      </c>
      <c r="AH67" s="77">
        <v>15.3</v>
      </c>
      <c r="AI67" s="171">
        <v>1931</v>
      </c>
      <c r="AJ67" s="77">
        <v>12.2</v>
      </c>
      <c r="AK67" s="171">
        <v>1593</v>
      </c>
      <c r="AL67" s="77">
        <v>11.2</v>
      </c>
      <c r="AM67" s="171">
        <v>1553</v>
      </c>
      <c r="AN67" s="77">
        <v>10.199999999999999</v>
      </c>
      <c r="AO67" s="171">
        <v>1435</v>
      </c>
      <c r="AP67" s="18">
        <v>10.3</v>
      </c>
      <c r="AQ67" s="170">
        <v>126</v>
      </c>
      <c r="AR67" s="77">
        <v>12.1</v>
      </c>
      <c r="AS67" s="171">
        <v>93</v>
      </c>
      <c r="AT67" s="77">
        <v>9.9</v>
      </c>
      <c r="AU67" s="171">
        <v>61</v>
      </c>
      <c r="AV67" s="77">
        <v>7.1</v>
      </c>
      <c r="AW67" s="171">
        <v>44</v>
      </c>
      <c r="AX67" s="77">
        <v>5.9</v>
      </c>
      <c r="AY67" s="171">
        <v>23</v>
      </c>
      <c r="AZ67" s="18">
        <v>4.0999999999999996</v>
      </c>
    </row>
    <row r="68" spans="1:52" ht="13.5">
      <c r="A68" s="104" t="s">
        <v>21</v>
      </c>
      <c r="B68" s="539" t="s">
        <v>178</v>
      </c>
      <c r="C68" s="169">
        <v>1</v>
      </c>
      <c r="D68" s="4">
        <v>12.5</v>
      </c>
      <c r="E68" s="168">
        <v>2</v>
      </c>
      <c r="F68" s="4">
        <v>18.2</v>
      </c>
      <c r="G68" s="168">
        <v>1</v>
      </c>
      <c r="H68" s="4">
        <v>20</v>
      </c>
      <c r="I68" s="168">
        <v>1</v>
      </c>
      <c r="J68" s="4">
        <v>20</v>
      </c>
      <c r="K68" s="168">
        <v>1</v>
      </c>
      <c r="L68" s="15">
        <v>20</v>
      </c>
      <c r="M68" s="169">
        <v>0</v>
      </c>
      <c r="N68" s="4">
        <v>0</v>
      </c>
      <c r="O68" s="168">
        <v>0</v>
      </c>
      <c r="P68" s="4">
        <v>0</v>
      </c>
      <c r="Q68" s="168">
        <v>0</v>
      </c>
      <c r="R68" s="4">
        <v>0</v>
      </c>
      <c r="S68" s="168">
        <v>0</v>
      </c>
      <c r="T68" s="4">
        <v>0</v>
      </c>
      <c r="U68" s="168">
        <v>0</v>
      </c>
      <c r="V68" s="15">
        <v>0</v>
      </c>
      <c r="W68" s="169">
        <v>0</v>
      </c>
      <c r="X68" s="4">
        <v>0</v>
      </c>
      <c r="Y68" s="168">
        <v>0</v>
      </c>
      <c r="Z68" s="4">
        <v>0</v>
      </c>
      <c r="AA68" s="168">
        <v>0</v>
      </c>
      <c r="AB68" s="4">
        <v>0</v>
      </c>
      <c r="AC68" s="168">
        <v>0</v>
      </c>
      <c r="AD68" s="4">
        <v>0</v>
      </c>
      <c r="AE68" s="168">
        <v>0</v>
      </c>
      <c r="AF68" s="15">
        <v>0</v>
      </c>
      <c r="AG68" s="169">
        <v>1</v>
      </c>
      <c r="AH68" s="4">
        <v>14.3</v>
      </c>
      <c r="AI68" s="168">
        <v>2</v>
      </c>
      <c r="AJ68" s="4">
        <v>18.2</v>
      </c>
      <c r="AK68" s="168">
        <v>1</v>
      </c>
      <c r="AL68" s="4">
        <v>20</v>
      </c>
      <c r="AM68" s="168">
        <v>1</v>
      </c>
      <c r="AN68" s="4">
        <v>20</v>
      </c>
      <c r="AO68" s="168">
        <v>1</v>
      </c>
      <c r="AP68" s="15">
        <v>20</v>
      </c>
      <c r="AQ68" s="169">
        <v>0</v>
      </c>
      <c r="AR68" s="4">
        <v>0</v>
      </c>
      <c r="AS68" s="168">
        <v>0</v>
      </c>
      <c r="AT68" s="4">
        <v>0</v>
      </c>
      <c r="AU68" s="168">
        <v>0</v>
      </c>
      <c r="AV68" s="4">
        <v>0</v>
      </c>
      <c r="AW68" s="168">
        <v>0</v>
      </c>
      <c r="AX68" s="4">
        <v>0</v>
      </c>
      <c r="AY68" s="168">
        <v>0</v>
      </c>
      <c r="AZ68" s="15">
        <v>0</v>
      </c>
    </row>
    <row r="69" spans="1:52" ht="13.5">
      <c r="A69" s="104"/>
      <c r="B69" s="539" t="s">
        <v>132</v>
      </c>
      <c r="C69" s="169">
        <v>17</v>
      </c>
      <c r="D69" s="4">
        <v>2.2999999999999998</v>
      </c>
      <c r="E69" s="168">
        <v>6</v>
      </c>
      <c r="F69" s="4">
        <v>0.8</v>
      </c>
      <c r="G69" s="168">
        <v>11</v>
      </c>
      <c r="H69" s="4">
        <v>1.4</v>
      </c>
      <c r="I69" s="168">
        <v>12</v>
      </c>
      <c r="J69" s="4">
        <v>1</v>
      </c>
      <c r="K69" s="168">
        <v>64</v>
      </c>
      <c r="L69" s="15">
        <v>1.4</v>
      </c>
      <c r="M69" s="169">
        <v>0</v>
      </c>
      <c r="N69" s="4">
        <v>0</v>
      </c>
      <c r="O69" s="168">
        <v>0</v>
      </c>
      <c r="P69" s="4">
        <v>0</v>
      </c>
      <c r="Q69" s="168">
        <v>0</v>
      </c>
      <c r="R69" s="4">
        <v>0</v>
      </c>
      <c r="S69" s="168">
        <v>0</v>
      </c>
      <c r="T69" s="4">
        <v>0</v>
      </c>
      <c r="U69" s="168">
        <v>0</v>
      </c>
      <c r="V69" s="15">
        <v>0</v>
      </c>
      <c r="W69" s="169">
        <v>0</v>
      </c>
      <c r="X69" s="4">
        <v>0</v>
      </c>
      <c r="Y69" s="168">
        <v>0</v>
      </c>
      <c r="Z69" s="4">
        <v>0</v>
      </c>
      <c r="AA69" s="168">
        <v>0</v>
      </c>
      <c r="AB69" s="4">
        <v>0</v>
      </c>
      <c r="AC69" s="168">
        <v>0</v>
      </c>
      <c r="AD69" s="4">
        <v>0</v>
      </c>
      <c r="AE69" s="168">
        <v>0</v>
      </c>
      <c r="AF69" s="15">
        <v>0</v>
      </c>
      <c r="AG69" s="169">
        <v>17</v>
      </c>
      <c r="AH69" s="4">
        <v>2.5</v>
      </c>
      <c r="AI69" s="168">
        <v>6</v>
      </c>
      <c r="AJ69" s="4">
        <v>0.9</v>
      </c>
      <c r="AK69" s="168">
        <v>11</v>
      </c>
      <c r="AL69" s="4">
        <v>1.5</v>
      </c>
      <c r="AM69" s="168">
        <v>12</v>
      </c>
      <c r="AN69" s="4">
        <v>1</v>
      </c>
      <c r="AO69" s="168">
        <v>64</v>
      </c>
      <c r="AP69" s="15">
        <v>1.5</v>
      </c>
      <c r="AQ69" s="169">
        <v>0</v>
      </c>
      <c r="AR69" s="4">
        <v>0</v>
      </c>
      <c r="AS69" s="168">
        <v>0</v>
      </c>
      <c r="AT69" s="4">
        <v>0</v>
      </c>
      <c r="AU69" s="168">
        <v>0</v>
      </c>
      <c r="AV69" s="4">
        <v>0</v>
      </c>
      <c r="AW69" s="168">
        <v>0</v>
      </c>
      <c r="AX69" s="4">
        <v>0</v>
      </c>
      <c r="AY69" s="168">
        <v>0</v>
      </c>
      <c r="AZ69" s="15">
        <v>0</v>
      </c>
    </row>
    <row r="70" spans="1:52" ht="13.5">
      <c r="A70" s="104"/>
      <c r="B70" s="539" t="s">
        <v>138</v>
      </c>
      <c r="C70" s="169">
        <v>1</v>
      </c>
      <c r="D70" s="4">
        <v>0.3</v>
      </c>
      <c r="E70" s="168">
        <v>1</v>
      </c>
      <c r="F70" s="4">
        <v>0.3</v>
      </c>
      <c r="G70" s="168">
        <v>1</v>
      </c>
      <c r="H70" s="4">
        <v>0.3</v>
      </c>
      <c r="I70" s="168">
        <v>1</v>
      </c>
      <c r="J70" s="4">
        <v>0.4</v>
      </c>
      <c r="K70" s="168">
        <v>2</v>
      </c>
      <c r="L70" s="15">
        <v>1.2</v>
      </c>
      <c r="M70" s="169">
        <v>0</v>
      </c>
      <c r="N70" s="4">
        <v>0</v>
      </c>
      <c r="O70" s="168">
        <v>1</v>
      </c>
      <c r="P70" s="4">
        <v>100</v>
      </c>
      <c r="Q70" s="168">
        <v>0</v>
      </c>
      <c r="R70" s="4">
        <v>0</v>
      </c>
      <c r="S70" s="168">
        <v>0</v>
      </c>
      <c r="T70" s="4">
        <v>0</v>
      </c>
      <c r="U70" s="168">
        <v>0</v>
      </c>
      <c r="V70" s="15">
        <v>0</v>
      </c>
      <c r="W70" s="169">
        <v>0</v>
      </c>
      <c r="X70" s="4">
        <v>0</v>
      </c>
      <c r="Y70" s="168">
        <v>0</v>
      </c>
      <c r="Z70" s="4">
        <v>0</v>
      </c>
      <c r="AA70" s="168">
        <v>0</v>
      </c>
      <c r="AB70" s="4">
        <v>0</v>
      </c>
      <c r="AC70" s="168">
        <v>1</v>
      </c>
      <c r="AD70" s="4">
        <v>50</v>
      </c>
      <c r="AE70" s="168">
        <v>2</v>
      </c>
      <c r="AF70" s="15">
        <v>66.7</v>
      </c>
      <c r="AG70" s="169">
        <v>1</v>
      </c>
      <c r="AH70" s="4">
        <v>0.3</v>
      </c>
      <c r="AI70" s="168">
        <v>0</v>
      </c>
      <c r="AJ70" s="4">
        <v>0</v>
      </c>
      <c r="AK70" s="168">
        <v>1</v>
      </c>
      <c r="AL70" s="4">
        <v>0.3</v>
      </c>
      <c r="AM70" s="168">
        <v>0</v>
      </c>
      <c r="AN70" s="4">
        <v>0</v>
      </c>
      <c r="AO70" s="168">
        <v>0</v>
      </c>
      <c r="AP70" s="15">
        <v>0</v>
      </c>
      <c r="AQ70" s="169">
        <v>0</v>
      </c>
      <c r="AR70" s="4">
        <v>0</v>
      </c>
      <c r="AS70" s="168">
        <v>0</v>
      </c>
      <c r="AT70" s="4">
        <v>0</v>
      </c>
      <c r="AU70" s="168">
        <v>0</v>
      </c>
      <c r="AV70" s="4">
        <v>0</v>
      </c>
      <c r="AW70" s="168">
        <v>0</v>
      </c>
      <c r="AX70" s="4">
        <v>0</v>
      </c>
      <c r="AY70" s="168">
        <v>0</v>
      </c>
      <c r="AZ70" s="15">
        <v>0</v>
      </c>
    </row>
    <row r="71" spans="1:52" ht="13.5">
      <c r="A71" s="104"/>
      <c r="B71" s="539" t="s">
        <v>139</v>
      </c>
      <c r="C71" s="169">
        <v>14</v>
      </c>
      <c r="D71" s="4">
        <v>5.0999999999999996</v>
      </c>
      <c r="E71" s="168">
        <v>19</v>
      </c>
      <c r="F71" s="4">
        <v>5.7</v>
      </c>
      <c r="G71" s="168">
        <v>10</v>
      </c>
      <c r="H71" s="4">
        <v>3.8</v>
      </c>
      <c r="I71" s="168">
        <v>25</v>
      </c>
      <c r="J71" s="4">
        <v>7.8</v>
      </c>
      <c r="K71" s="168">
        <v>15</v>
      </c>
      <c r="L71" s="15">
        <v>5.6</v>
      </c>
      <c r="M71" s="169">
        <v>0</v>
      </c>
      <c r="N71" s="4">
        <v>0</v>
      </c>
      <c r="O71" s="168">
        <v>0</v>
      </c>
      <c r="P71" s="4">
        <v>0</v>
      </c>
      <c r="Q71" s="168">
        <v>0</v>
      </c>
      <c r="R71" s="4">
        <v>0</v>
      </c>
      <c r="S71" s="168">
        <v>0</v>
      </c>
      <c r="T71" s="4">
        <v>0</v>
      </c>
      <c r="U71" s="168">
        <v>1</v>
      </c>
      <c r="V71" s="15">
        <v>100</v>
      </c>
      <c r="W71" s="169">
        <v>8</v>
      </c>
      <c r="X71" s="4">
        <v>38.1</v>
      </c>
      <c r="Y71" s="168">
        <v>14</v>
      </c>
      <c r="Z71" s="4">
        <v>50</v>
      </c>
      <c r="AA71" s="168">
        <v>6</v>
      </c>
      <c r="AB71" s="4">
        <v>46.2</v>
      </c>
      <c r="AC71" s="168">
        <v>14</v>
      </c>
      <c r="AD71" s="4">
        <v>42.4</v>
      </c>
      <c r="AE71" s="168">
        <v>9</v>
      </c>
      <c r="AF71" s="15">
        <v>52.9</v>
      </c>
      <c r="AG71" s="169">
        <v>6</v>
      </c>
      <c r="AH71" s="4">
        <v>2.4</v>
      </c>
      <c r="AI71" s="168">
        <v>5</v>
      </c>
      <c r="AJ71" s="4">
        <v>1.7</v>
      </c>
      <c r="AK71" s="168">
        <v>4</v>
      </c>
      <c r="AL71" s="4">
        <v>1.6</v>
      </c>
      <c r="AM71" s="168">
        <v>11</v>
      </c>
      <c r="AN71" s="4">
        <v>3.8</v>
      </c>
      <c r="AO71" s="168">
        <v>5</v>
      </c>
      <c r="AP71" s="15">
        <v>2.1</v>
      </c>
      <c r="AQ71" s="169">
        <v>0</v>
      </c>
      <c r="AR71" s="4">
        <v>0</v>
      </c>
      <c r="AS71" s="168">
        <v>0</v>
      </c>
      <c r="AT71" s="4">
        <v>0</v>
      </c>
      <c r="AU71" s="168">
        <v>0</v>
      </c>
      <c r="AV71" s="4">
        <v>0</v>
      </c>
      <c r="AW71" s="168">
        <v>0</v>
      </c>
      <c r="AX71" s="4">
        <v>0</v>
      </c>
      <c r="AY71" s="168">
        <v>0</v>
      </c>
      <c r="AZ71" s="15">
        <v>0</v>
      </c>
    </row>
    <row r="72" spans="1:52" ht="13.5">
      <c r="A72" s="104"/>
      <c r="B72" s="468" t="s">
        <v>36</v>
      </c>
      <c r="C72" s="169">
        <v>33</v>
      </c>
      <c r="D72" s="4">
        <v>2.4</v>
      </c>
      <c r="E72" s="168">
        <v>28</v>
      </c>
      <c r="F72" s="4">
        <v>1.9</v>
      </c>
      <c r="G72" s="168">
        <v>23</v>
      </c>
      <c r="H72" s="4">
        <v>1.7</v>
      </c>
      <c r="I72" s="168">
        <v>39</v>
      </c>
      <c r="J72" s="4">
        <v>2.2000000000000002</v>
      </c>
      <c r="K72" s="168">
        <v>82</v>
      </c>
      <c r="L72" s="15">
        <v>1.7</v>
      </c>
      <c r="M72" s="169">
        <v>0</v>
      </c>
      <c r="N72" s="4">
        <v>0</v>
      </c>
      <c r="O72" s="168">
        <v>1</v>
      </c>
      <c r="P72" s="4">
        <v>100</v>
      </c>
      <c r="Q72" s="168">
        <v>0</v>
      </c>
      <c r="R72" s="4">
        <v>0</v>
      </c>
      <c r="S72" s="168">
        <v>0</v>
      </c>
      <c r="T72" s="4">
        <v>0</v>
      </c>
      <c r="U72" s="168">
        <v>1</v>
      </c>
      <c r="V72" s="15">
        <v>100</v>
      </c>
      <c r="W72" s="169">
        <v>8</v>
      </c>
      <c r="X72" s="4">
        <v>11.9</v>
      </c>
      <c r="Y72" s="168">
        <v>14</v>
      </c>
      <c r="Z72" s="4">
        <v>22.2</v>
      </c>
      <c r="AA72" s="168">
        <v>6</v>
      </c>
      <c r="AB72" s="4">
        <v>8</v>
      </c>
      <c r="AC72" s="168">
        <v>15</v>
      </c>
      <c r="AD72" s="4">
        <v>16.3</v>
      </c>
      <c r="AE72" s="168">
        <v>11</v>
      </c>
      <c r="AF72" s="15">
        <v>16.2</v>
      </c>
      <c r="AG72" s="169">
        <v>25</v>
      </c>
      <c r="AH72" s="4">
        <v>1.9</v>
      </c>
      <c r="AI72" s="168">
        <v>13</v>
      </c>
      <c r="AJ72" s="4">
        <v>0.9</v>
      </c>
      <c r="AK72" s="168">
        <v>17</v>
      </c>
      <c r="AL72" s="4">
        <v>1.3</v>
      </c>
      <c r="AM72" s="168">
        <v>24</v>
      </c>
      <c r="AN72" s="4">
        <v>1.4</v>
      </c>
      <c r="AO72" s="168">
        <v>70</v>
      </c>
      <c r="AP72" s="15">
        <v>1.5</v>
      </c>
      <c r="AQ72" s="169">
        <v>0</v>
      </c>
      <c r="AR72" s="4">
        <v>0</v>
      </c>
      <c r="AS72" s="168">
        <v>0</v>
      </c>
      <c r="AT72" s="4">
        <v>0</v>
      </c>
      <c r="AU72" s="168">
        <v>0</v>
      </c>
      <c r="AV72" s="4">
        <v>0</v>
      </c>
      <c r="AW72" s="168">
        <v>0</v>
      </c>
      <c r="AX72" s="4">
        <v>0</v>
      </c>
      <c r="AY72" s="168">
        <v>0</v>
      </c>
      <c r="AZ72" s="15">
        <v>0</v>
      </c>
    </row>
    <row r="73" spans="1:52" ht="13.5" customHeight="1">
      <c r="A73" s="459" t="s">
        <v>36</v>
      </c>
      <c r="B73" s="466"/>
      <c r="C73" s="179">
        <v>13470</v>
      </c>
      <c r="D73" s="60">
        <v>10.6</v>
      </c>
      <c r="E73" s="178">
        <v>12548</v>
      </c>
      <c r="F73" s="60">
        <v>9.9</v>
      </c>
      <c r="G73" s="178">
        <v>12101</v>
      </c>
      <c r="H73" s="60">
        <v>11.1</v>
      </c>
      <c r="I73" s="178">
        <v>12006</v>
      </c>
      <c r="J73" s="60">
        <v>9.6</v>
      </c>
      <c r="K73" s="178">
        <v>10826</v>
      </c>
      <c r="L73" s="64">
        <v>9.1</v>
      </c>
      <c r="M73" s="179">
        <v>71</v>
      </c>
      <c r="N73" s="60">
        <v>95.9</v>
      </c>
      <c r="O73" s="178">
        <v>72</v>
      </c>
      <c r="P73" s="60">
        <v>92.3</v>
      </c>
      <c r="Q73" s="178">
        <v>50</v>
      </c>
      <c r="R73" s="60">
        <v>94.3</v>
      </c>
      <c r="S73" s="178">
        <v>50</v>
      </c>
      <c r="T73" s="60">
        <v>92.6</v>
      </c>
      <c r="U73" s="178">
        <v>59</v>
      </c>
      <c r="V73" s="64">
        <v>98.3</v>
      </c>
      <c r="W73" s="179">
        <v>2644</v>
      </c>
      <c r="X73" s="60">
        <v>66.900000000000006</v>
      </c>
      <c r="Y73" s="178">
        <v>2627</v>
      </c>
      <c r="Z73" s="60">
        <v>63</v>
      </c>
      <c r="AA73" s="178">
        <v>2545</v>
      </c>
      <c r="AB73" s="60">
        <v>70.5</v>
      </c>
      <c r="AC73" s="178">
        <v>2116</v>
      </c>
      <c r="AD73" s="60">
        <v>68.5</v>
      </c>
      <c r="AE73" s="178">
        <v>2019</v>
      </c>
      <c r="AF73" s="64">
        <v>68.2</v>
      </c>
      <c r="AG73" s="179">
        <v>10245</v>
      </c>
      <c r="AH73" s="60">
        <v>8.6999999999999993</v>
      </c>
      <c r="AI73" s="178">
        <v>9421</v>
      </c>
      <c r="AJ73" s="60">
        <v>8</v>
      </c>
      <c r="AK73" s="178">
        <v>9105</v>
      </c>
      <c r="AL73" s="60">
        <v>9.1</v>
      </c>
      <c r="AM73" s="178">
        <v>9557</v>
      </c>
      <c r="AN73" s="60">
        <v>8.1</v>
      </c>
      <c r="AO73" s="178">
        <v>8511</v>
      </c>
      <c r="AP73" s="64">
        <v>7.6</v>
      </c>
      <c r="AQ73" s="179">
        <v>510</v>
      </c>
      <c r="AR73" s="60">
        <v>9.6</v>
      </c>
      <c r="AS73" s="178">
        <v>428</v>
      </c>
      <c r="AT73" s="60">
        <v>8.4</v>
      </c>
      <c r="AU73" s="178">
        <v>401</v>
      </c>
      <c r="AV73" s="60">
        <v>8.4</v>
      </c>
      <c r="AW73" s="178">
        <v>283</v>
      </c>
      <c r="AX73" s="60">
        <v>6</v>
      </c>
      <c r="AY73" s="178">
        <v>237</v>
      </c>
      <c r="AZ73" s="64">
        <v>5.7</v>
      </c>
    </row>
    <row r="74" spans="1:52" ht="15" customHeight="1">
      <c r="A74" s="165"/>
      <c r="B74" s="165"/>
      <c r="C74" s="439"/>
      <c r="D74" s="165"/>
      <c r="E74" s="439"/>
      <c r="F74" s="165"/>
      <c r="G74" s="439"/>
      <c r="H74" s="165"/>
      <c r="I74" s="439"/>
      <c r="J74" s="165"/>
      <c r="K74" s="439"/>
      <c r="L74" s="165"/>
      <c r="M74" s="165"/>
      <c r="N74" s="165"/>
      <c r="O74" s="165"/>
      <c r="P74" s="165"/>
      <c r="Q74" s="165"/>
      <c r="R74" s="165"/>
      <c r="S74" s="165"/>
      <c r="T74" s="165"/>
      <c r="U74" s="165"/>
      <c r="V74" s="165"/>
      <c r="W74" s="165"/>
      <c r="X74" s="165"/>
      <c r="Y74" s="165"/>
      <c r="Z74" s="165"/>
      <c r="AA74" s="165"/>
      <c r="AB74" s="165"/>
      <c r="AC74" s="165"/>
      <c r="AD74" s="165"/>
      <c r="AE74" s="165"/>
      <c r="AF74" s="165"/>
      <c r="AG74" s="439"/>
      <c r="AH74" s="165"/>
      <c r="AI74" s="439"/>
      <c r="AJ74" s="165"/>
      <c r="AK74" s="439"/>
      <c r="AL74" s="165"/>
      <c r="AM74" s="439"/>
      <c r="AN74" s="165"/>
      <c r="AO74" s="439"/>
      <c r="AP74" s="165"/>
      <c r="AQ74" s="165"/>
      <c r="AR74" s="165"/>
      <c r="AS74" s="165"/>
      <c r="AT74" s="165"/>
      <c r="AU74" s="165"/>
      <c r="AV74" s="165"/>
      <c r="AW74" s="165"/>
      <c r="AX74" s="165"/>
      <c r="AY74" s="165"/>
      <c r="AZ74" s="165"/>
    </row>
    <row r="75" spans="1:52" s="165" customFormat="1" ht="15" customHeight="1">
      <c r="A75" s="85" t="s">
        <v>508</v>
      </c>
      <c r="B75" s="289" t="s">
        <v>476</v>
      </c>
      <c r="C75" s="172">
        <v>2330</v>
      </c>
      <c r="D75" s="62">
        <v>14.1</v>
      </c>
      <c r="E75" s="173">
        <v>2203</v>
      </c>
      <c r="F75" s="62">
        <v>12.7</v>
      </c>
      <c r="G75" s="173">
        <v>2282</v>
      </c>
      <c r="H75" s="62">
        <v>13.6</v>
      </c>
      <c r="I75" s="173">
        <v>2630</v>
      </c>
      <c r="J75" s="62">
        <v>11.9</v>
      </c>
      <c r="K75" s="173">
        <v>2512</v>
      </c>
      <c r="L75" s="21">
        <v>12.1</v>
      </c>
      <c r="M75" s="172">
        <v>23</v>
      </c>
      <c r="N75" s="62">
        <v>100</v>
      </c>
      <c r="O75" s="173">
        <v>21</v>
      </c>
      <c r="P75" s="62">
        <v>100</v>
      </c>
      <c r="Q75" s="173">
        <v>9</v>
      </c>
      <c r="R75" s="62">
        <v>100</v>
      </c>
      <c r="S75" s="173">
        <v>11</v>
      </c>
      <c r="T75" s="62">
        <v>84.6</v>
      </c>
      <c r="U75" s="173">
        <v>12</v>
      </c>
      <c r="V75" s="21">
        <v>100</v>
      </c>
      <c r="W75" s="172">
        <v>153</v>
      </c>
      <c r="X75" s="62">
        <v>78.099999999999994</v>
      </c>
      <c r="Y75" s="173">
        <v>164</v>
      </c>
      <c r="Z75" s="62">
        <v>84.1</v>
      </c>
      <c r="AA75" s="173">
        <v>204</v>
      </c>
      <c r="AB75" s="62">
        <v>81</v>
      </c>
      <c r="AC75" s="173">
        <v>195</v>
      </c>
      <c r="AD75" s="62">
        <v>78.3</v>
      </c>
      <c r="AE75" s="173">
        <v>199</v>
      </c>
      <c r="AF75" s="21">
        <v>76.8</v>
      </c>
      <c r="AG75" s="172">
        <v>2131</v>
      </c>
      <c r="AH75" s="62">
        <v>13.7</v>
      </c>
      <c r="AI75" s="173">
        <v>1998</v>
      </c>
      <c r="AJ75" s="62">
        <v>12.2</v>
      </c>
      <c r="AK75" s="173">
        <v>2051</v>
      </c>
      <c r="AL75" s="62">
        <v>13</v>
      </c>
      <c r="AM75" s="173">
        <v>2414</v>
      </c>
      <c r="AN75" s="62">
        <v>11.5</v>
      </c>
      <c r="AO75" s="173">
        <v>2290</v>
      </c>
      <c r="AP75" s="21">
        <v>11.6</v>
      </c>
      <c r="AQ75" s="172">
        <v>23</v>
      </c>
      <c r="AR75" s="62">
        <v>2.9</v>
      </c>
      <c r="AS75" s="173">
        <v>20</v>
      </c>
      <c r="AT75" s="62">
        <v>2.6</v>
      </c>
      <c r="AU75" s="173">
        <v>18</v>
      </c>
      <c r="AV75" s="62">
        <v>2.5</v>
      </c>
      <c r="AW75" s="173">
        <v>10</v>
      </c>
      <c r="AX75" s="62">
        <v>1.2</v>
      </c>
      <c r="AY75" s="173">
        <v>11</v>
      </c>
      <c r="AZ75" s="21">
        <v>1.5</v>
      </c>
    </row>
    <row r="76" spans="1:52" s="165" customFormat="1" ht="15" customHeight="1">
      <c r="A76" s="32" t="s">
        <v>509</v>
      </c>
      <c r="B76" s="44" t="s">
        <v>476</v>
      </c>
      <c r="C76" s="170">
        <v>375</v>
      </c>
      <c r="D76" s="77">
        <v>57.3</v>
      </c>
      <c r="E76" s="171">
        <v>467</v>
      </c>
      <c r="F76" s="77">
        <v>66.599999999999994</v>
      </c>
      <c r="G76" s="171">
        <v>522</v>
      </c>
      <c r="H76" s="77">
        <v>72.2</v>
      </c>
      <c r="I76" s="171">
        <v>481</v>
      </c>
      <c r="J76" s="77">
        <v>70.599999999999994</v>
      </c>
      <c r="K76" s="171">
        <v>468</v>
      </c>
      <c r="L76" s="18">
        <v>68.5</v>
      </c>
      <c r="M76" s="170">
        <v>0</v>
      </c>
      <c r="N76" s="77">
        <v>0</v>
      </c>
      <c r="O76" s="171">
        <v>0</v>
      </c>
      <c r="P76" s="77">
        <v>0</v>
      </c>
      <c r="Q76" s="171">
        <v>0</v>
      </c>
      <c r="R76" s="77">
        <v>0</v>
      </c>
      <c r="S76" s="171">
        <v>0</v>
      </c>
      <c r="T76" s="77">
        <v>0</v>
      </c>
      <c r="U76" s="171">
        <v>0</v>
      </c>
      <c r="V76" s="18">
        <v>0</v>
      </c>
      <c r="W76" s="170">
        <v>261</v>
      </c>
      <c r="X76" s="77">
        <v>75.2</v>
      </c>
      <c r="Y76" s="171">
        <v>333</v>
      </c>
      <c r="Z76" s="77">
        <v>81.599999999999994</v>
      </c>
      <c r="AA76" s="171">
        <v>380</v>
      </c>
      <c r="AB76" s="77">
        <v>86.4</v>
      </c>
      <c r="AC76" s="171">
        <v>332</v>
      </c>
      <c r="AD76" s="77">
        <v>84.3</v>
      </c>
      <c r="AE76" s="171">
        <v>339</v>
      </c>
      <c r="AF76" s="18">
        <v>83.3</v>
      </c>
      <c r="AG76" s="170">
        <v>100</v>
      </c>
      <c r="AH76" s="77">
        <v>46.7</v>
      </c>
      <c r="AI76" s="171">
        <v>127</v>
      </c>
      <c r="AJ76" s="77">
        <v>55.5</v>
      </c>
      <c r="AK76" s="171">
        <v>132</v>
      </c>
      <c r="AL76" s="77">
        <v>64.400000000000006</v>
      </c>
      <c r="AM76" s="171">
        <v>142</v>
      </c>
      <c r="AN76" s="77">
        <v>61.5</v>
      </c>
      <c r="AO76" s="171">
        <v>119</v>
      </c>
      <c r="AP76" s="18">
        <v>52.9</v>
      </c>
      <c r="AQ76" s="170">
        <v>14</v>
      </c>
      <c r="AR76" s="77">
        <v>14.9</v>
      </c>
      <c r="AS76" s="171">
        <v>7</v>
      </c>
      <c r="AT76" s="77">
        <v>10.9</v>
      </c>
      <c r="AU76" s="171">
        <v>10</v>
      </c>
      <c r="AV76" s="77">
        <v>12.8</v>
      </c>
      <c r="AW76" s="171">
        <v>7</v>
      </c>
      <c r="AX76" s="77">
        <v>12.5</v>
      </c>
      <c r="AY76" s="171">
        <v>10</v>
      </c>
      <c r="AZ76" s="18">
        <v>19.600000000000001</v>
      </c>
    </row>
    <row r="77" spans="1:52" s="165" customFormat="1" ht="15" customHeight="1"/>
    <row r="78" spans="1:52" s="165" customFormat="1" ht="36" customHeight="1">
      <c r="A78" s="578" t="s">
        <v>145</v>
      </c>
      <c r="B78" s="578"/>
    </row>
    <row r="79" spans="1:52" s="165" customFormat="1" ht="32.25" customHeight="1">
      <c r="A79" s="578" t="s">
        <v>490</v>
      </c>
      <c r="B79" s="578"/>
    </row>
    <row r="80" spans="1:52" s="165" customFormat="1" ht="48.75" customHeight="1">
      <c r="A80" s="578" t="s">
        <v>510</v>
      </c>
      <c r="B80" s="578"/>
    </row>
    <row r="81" spans="1:3" s="165" customFormat="1" ht="104.25" customHeight="1">
      <c r="A81" s="552" t="s">
        <v>765</v>
      </c>
      <c r="B81" s="552"/>
    </row>
    <row r="82" spans="1:3" s="165" customFormat="1" ht="30" customHeight="1">
      <c r="A82" s="578" t="s">
        <v>468</v>
      </c>
      <c r="B82" s="578"/>
    </row>
    <row r="83" spans="1:3" s="165" customFormat="1" ht="15" customHeight="1"/>
    <row r="84" spans="1:3" ht="15" customHeight="1">
      <c r="A84" s="315" t="s">
        <v>361</v>
      </c>
    </row>
    <row r="85" spans="1:3" ht="15" customHeight="1">
      <c r="A85" s="315" t="str">
        <f>+"New South Wales Criminal Courts Statistics " &amp;'Table Of Contents'!D$2</f>
        <v>New South Wales Criminal Courts Statistics June 2022</v>
      </c>
    </row>
    <row r="86" spans="1:3" ht="15" customHeight="1">
      <c r="A86" s="211" t="s">
        <v>0</v>
      </c>
    </row>
    <row r="87" spans="1:3" ht="15" customHeight="1">
      <c r="A87" s="211" t="s">
        <v>379</v>
      </c>
    </row>
    <row r="88" spans="1:3" ht="15" customHeight="1">
      <c r="A88" s="211" t="s">
        <v>27</v>
      </c>
    </row>
    <row r="89" spans="1:3" ht="15" customHeight="1">
      <c r="A89" s="211" t="s">
        <v>380</v>
      </c>
    </row>
    <row r="90" spans="1:3" ht="15" customHeight="1"/>
    <row r="91" spans="1:3" s="165" customFormat="1" ht="91.5" customHeight="1">
      <c r="A91" s="551" t="s">
        <v>759</v>
      </c>
      <c r="B91" s="551"/>
      <c r="C91" s="483"/>
    </row>
  </sheetData>
  <mergeCells count="36">
    <mergeCell ref="AC8:AD8"/>
    <mergeCell ref="AE8:AF8"/>
    <mergeCell ref="W7:AF7"/>
    <mergeCell ref="AG7:AP7"/>
    <mergeCell ref="AQ7:AZ7"/>
    <mergeCell ref="AS8:AT8"/>
    <mergeCell ref="AU8:AV8"/>
    <mergeCell ref="AW8:AX8"/>
    <mergeCell ref="AY8:AZ8"/>
    <mergeCell ref="AI8:AJ8"/>
    <mergeCell ref="AK8:AL8"/>
    <mergeCell ref="AM8:AN8"/>
    <mergeCell ref="AO8:AP8"/>
    <mergeCell ref="AQ8:AR8"/>
    <mergeCell ref="AG8:AH8"/>
    <mergeCell ref="W8:X8"/>
    <mergeCell ref="C7:L7"/>
    <mergeCell ref="C8:D8"/>
    <mergeCell ref="E8:F8"/>
    <mergeCell ref="G8:H8"/>
    <mergeCell ref="I8:J8"/>
    <mergeCell ref="K8:L8"/>
    <mergeCell ref="M7:V7"/>
    <mergeCell ref="M8:N8"/>
    <mergeCell ref="O8:P8"/>
    <mergeCell ref="Q8:R8"/>
    <mergeCell ref="S8:T8"/>
    <mergeCell ref="U8:V8"/>
    <mergeCell ref="A81:B81"/>
    <mergeCell ref="A82:B82"/>
    <mergeCell ref="Y8:Z8"/>
    <mergeCell ref="AA8:AB8"/>
    <mergeCell ref="A91:B91"/>
    <mergeCell ref="A78:B78"/>
    <mergeCell ref="A79:B79"/>
    <mergeCell ref="A80:B80"/>
  </mergeCells>
  <hyperlinks>
    <hyperlink ref="A1" location="'Table Of Contents'!C6" display="return to table of contents" xr:uid="{00000000-0004-0000-1400-000000000000}"/>
    <hyperlink ref="A91" location="'Explanatory Notes'!A2" display="COVID impact: changes to court operations to protect the safety of court users have led to a general decline in the number of criminal court finalisations in the latest 12 month period. See Explanatory Notes for details." xr:uid="{84AB7F78-D7C5-4694-995B-E5E72472285F}"/>
  </hyperlinks>
  <pageMargins left="0.39370078740157483" right="0.39370078740157483" top="0.59055118110236227" bottom="0.59055118110236227" header="0.39370078740157483" footer="0.39370078740157483"/>
  <pageSetup paperSize="9" scale="37" fitToWidth="0" orientation="landscape" horizontalDpi="300" verticalDpi="300" r:id="rId1"/>
  <headerFooter>
    <oddHeader>&amp;C&amp;F     &amp;A</oddHeader>
    <oddFoote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A91"/>
  <sheetViews>
    <sheetView zoomScaleNormal="100" workbookViewId="0">
      <pane xSplit="2" ySplit="7" topLeftCell="C8" activePane="bottomRight" state="frozen"/>
      <selection pane="topRight"/>
      <selection pane="bottomLeft"/>
      <selection pane="bottomRight"/>
    </sheetView>
  </sheetViews>
  <sheetFormatPr defaultColWidth="11.42578125" defaultRowHeight="9.9499999999999993" customHeight="1"/>
  <cols>
    <col min="1" max="1" width="40.7109375" style="3" customWidth="1"/>
    <col min="2" max="2" width="44.85546875" style="3" customWidth="1"/>
    <col min="3" max="27" width="25.7109375" style="3" customWidth="1"/>
    <col min="28" max="16384" width="11.42578125" style="3"/>
  </cols>
  <sheetData>
    <row r="1" spans="1:27" ht="15" customHeight="1">
      <c r="A1" s="187" t="s">
        <v>221</v>
      </c>
    </row>
    <row r="2" spans="1:27" s="165" customFormat="1" ht="15" customHeight="1">
      <c r="A2" s="238" t="s">
        <v>267</v>
      </c>
    </row>
    <row r="3" spans="1:27" ht="15" customHeight="1">
      <c r="A3" s="238" t="str">
        <f>"NSW Higher, Local and Children's Criminal Courts " &amp;'Table Of Contents'!H4</f>
        <v>NSW Higher, Local and Children's Criminal Courts July 2017 - June 2022</v>
      </c>
      <c r="B3" s="153"/>
    </row>
    <row r="4" spans="1:27" ht="15" customHeight="1">
      <c r="A4" s="166" t="s">
        <v>511</v>
      </c>
    </row>
    <row r="5" spans="1:27" ht="15" customHeight="1"/>
    <row r="6" spans="1:27" ht="15" customHeight="1">
      <c r="A6" s="86"/>
      <c r="B6" s="87"/>
      <c r="C6" s="586" t="s">
        <v>1</v>
      </c>
      <c r="D6" s="586"/>
      <c r="E6" s="586"/>
      <c r="F6" s="586"/>
      <c r="G6" s="586"/>
      <c r="H6" s="586" t="s">
        <v>311</v>
      </c>
      <c r="I6" s="586"/>
      <c r="J6" s="586"/>
      <c r="K6" s="586"/>
      <c r="L6" s="586"/>
      <c r="M6" s="586" t="s">
        <v>329</v>
      </c>
      <c r="N6" s="586"/>
      <c r="O6" s="586"/>
      <c r="P6" s="586"/>
      <c r="Q6" s="586"/>
      <c r="R6" s="586" t="s">
        <v>316</v>
      </c>
      <c r="S6" s="586"/>
      <c r="T6" s="586"/>
      <c r="U6" s="586"/>
      <c r="V6" s="586"/>
      <c r="W6" s="586" t="s">
        <v>318</v>
      </c>
      <c r="X6" s="586"/>
      <c r="Y6" s="586"/>
      <c r="Z6" s="586"/>
      <c r="AA6" s="586"/>
    </row>
    <row r="7" spans="1:27" ht="15" customHeight="1">
      <c r="A7" s="52" t="s">
        <v>519</v>
      </c>
      <c r="B7" s="88"/>
      <c r="C7" s="243" t="str">
        <f>'Table Of Contents'!$C$4</f>
        <v>July 2017 to June 2018</v>
      </c>
      <c r="D7" s="111" t="str">
        <f>'Table Of Contents'!$D$4</f>
        <v>July 2018 to June 2019</v>
      </c>
      <c r="E7" s="111" t="str">
        <f>'Table Of Contents'!$E$4</f>
        <v>July 2019 to June 2020</v>
      </c>
      <c r="F7" s="111" t="str">
        <f>'Table Of Contents'!$F$4</f>
        <v>July 2020 to June 2021</v>
      </c>
      <c r="G7" s="244" t="str">
        <f>'Table Of Contents'!$G$4</f>
        <v>July 2021 to June 2022</v>
      </c>
      <c r="H7" s="243" t="str">
        <f>'Table Of Contents'!$C$4</f>
        <v>July 2017 to June 2018</v>
      </c>
      <c r="I7" s="276" t="str">
        <f>'Table Of Contents'!$D$4</f>
        <v>July 2018 to June 2019</v>
      </c>
      <c r="J7" s="276" t="str">
        <f>'Table Of Contents'!$E$4</f>
        <v>July 2019 to June 2020</v>
      </c>
      <c r="K7" s="276" t="str">
        <f>'Table Of Contents'!$F$4</f>
        <v>July 2020 to June 2021</v>
      </c>
      <c r="L7" s="277" t="str">
        <f>'Table Of Contents'!$G$4</f>
        <v>July 2021 to June 2022</v>
      </c>
      <c r="M7" s="243" t="str">
        <f>'Table Of Contents'!$C$4</f>
        <v>July 2017 to June 2018</v>
      </c>
      <c r="N7" s="111" t="str">
        <f>'Table Of Contents'!$D$4</f>
        <v>July 2018 to June 2019</v>
      </c>
      <c r="O7" s="111" t="str">
        <f>'Table Of Contents'!$E$4</f>
        <v>July 2019 to June 2020</v>
      </c>
      <c r="P7" s="111" t="str">
        <f>'Table Of Contents'!$F$4</f>
        <v>July 2020 to June 2021</v>
      </c>
      <c r="Q7" s="244" t="str">
        <f>'Table Of Contents'!$G$4</f>
        <v>July 2021 to June 2022</v>
      </c>
      <c r="R7" s="243" t="str">
        <f>'Table Of Contents'!$C$4</f>
        <v>July 2017 to June 2018</v>
      </c>
      <c r="S7" s="111" t="str">
        <f>'Table Of Contents'!$D$4</f>
        <v>July 2018 to June 2019</v>
      </c>
      <c r="T7" s="111" t="str">
        <f>'Table Of Contents'!$E$4</f>
        <v>July 2019 to June 2020</v>
      </c>
      <c r="U7" s="111" t="str">
        <f>'Table Of Contents'!$F$4</f>
        <v>July 2020 to June 2021</v>
      </c>
      <c r="V7" s="244" t="str">
        <f>'Table Of Contents'!$G$4</f>
        <v>July 2021 to June 2022</v>
      </c>
      <c r="W7" s="243" t="str">
        <f>'Table Of Contents'!$C$4</f>
        <v>July 2017 to June 2018</v>
      </c>
      <c r="X7" s="111" t="str">
        <f>'Table Of Contents'!$D$4</f>
        <v>July 2018 to June 2019</v>
      </c>
      <c r="Y7" s="111" t="str">
        <f>'Table Of Contents'!$E$4</f>
        <v>July 2019 to June 2020</v>
      </c>
      <c r="Z7" s="111" t="str">
        <f>'Table Of Contents'!$F$4</f>
        <v>July 2020 to June 2021</v>
      </c>
      <c r="AA7" s="244" t="str">
        <f>'Table Of Contents'!$G$4</f>
        <v>July 2021 to June 2022</v>
      </c>
    </row>
    <row r="8" spans="1:27" ht="13.5">
      <c r="A8" s="469" t="s">
        <v>6</v>
      </c>
      <c r="B8" s="470" t="s">
        <v>32</v>
      </c>
      <c r="C8" s="91">
        <v>252.4</v>
      </c>
      <c r="D8" s="62">
        <v>219.3</v>
      </c>
      <c r="E8" s="62">
        <v>186.2</v>
      </c>
      <c r="F8" s="62">
        <v>194.5</v>
      </c>
      <c r="G8" s="21">
        <v>205.2</v>
      </c>
      <c r="H8" s="91">
        <v>252.4</v>
      </c>
      <c r="I8" s="62">
        <v>219.3</v>
      </c>
      <c r="J8" s="62">
        <v>186.2</v>
      </c>
      <c r="K8" s="62">
        <v>194.5</v>
      </c>
      <c r="L8" s="21">
        <v>205.2</v>
      </c>
      <c r="M8" s="91" t="s">
        <v>430</v>
      </c>
      <c r="N8" s="62" t="s">
        <v>430</v>
      </c>
      <c r="O8" s="62" t="s">
        <v>430</v>
      </c>
      <c r="P8" s="62" t="s">
        <v>430</v>
      </c>
      <c r="Q8" s="21" t="s">
        <v>430</v>
      </c>
      <c r="R8" s="91" t="s">
        <v>430</v>
      </c>
      <c r="S8" s="62" t="s">
        <v>430</v>
      </c>
      <c r="T8" s="62" t="s">
        <v>430</v>
      </c>
      <c r="U8" s="62" t="s">
        <v>430</v>
      </c>
      <c r="V8" s="21" t="s">
        <v>430</v>
      </c>
      <c r="W8" s="91" t="s">
        <v>430</v>
      </c>
      <c r="X8" s="62" t="s">
        <v>430</v>
      </c>
      <c r="Y8" s="62" t="s">
        <v>430</v>
      </c>
      <c r="Z8" s="62" t="s">
        <v>430</v>
      </c>
      <c r="AA8" s="21" t="s">
        <v>430</v>
      </c>
    </row>
    <row r="9" spans="1:27" ht="13.5">
      <c r="A9" s="471"/>
      <c r="B9" s="472" t="s">
        <v>33</v>
      </c>
      <c r="C9" s="92">
        <v>79</v>
      </c>
      <c r="D9" s="4">
        <v>62.3</v>
      </c>
      <c r="E9" s="4">
        <v>96.9</v>
      </c>
      <c r="F9" s="4">
        <v>96</v>
      </c>
      <c r="G9" s="15">
        <v>65.400000000000006</v>
      </c>
      <c r="H9" s="92">
        <v>30</v>
      </c>
      <c r="I9" s="4">
        <v>102</v>
      </c>
      <c r="J9" s="4" t="s">
        <v>430</v>
      </c>
      <c r="K9" s="4" t="s">
        <v>430</v>
      </c>
      <c r="L9" s="15" t="s">
        <v>430</v>
      </c>
      <c r="M9" s="92">
        <v>88.8</v>
      </c>
      <c r="N9" s="4">
        <v>49.1</v>
      </c>
      <c r="O9" s="4">
        <v>96.9</v>
      </c>
      <c r="P9" s="4">
        <v>96</v>
      </c>
      <c r="Q9" s="15">
        <v>65.400000000000006</v>
      </c>
      <c r="R9" s="92" t="s">
        <v>430</v>
      </c>
      <c r="S9" s="4" t="s">
        <v>430</v>
      </c>
      <c r="T9" s="4" t="s">
        <v>430</v>
      </c>
      <c r="U9" s="4" t="s">
        <v>430</v>
      </c>
      <c r="V9" s="15" t="s">
        <v>430</v>
      </c>
      <c r="W9" s="92" t="s">
        <v>430</v>
      </c>
      <c r="X9" s="4" t="s">
        <v>430</v>
      </c>
      <c r="Y9" s="4" t="s">
        <v>430</v>
      </c>
      <c r="Z9" s="4" t="s">
        <v>430</v>
      </c>
      <c r="AA9" s="15" t="s">
        <v>430</v>
      </c>
    </row>
    <row r="10" spans="1:27" ht="13.5">
      <c r="A10" s="471"/>
      <c r="B10" s="473" t="s">
        <v>179</v>
      </c>
      <c r="C10" s="92">
        <v>45.3</v>
      </c>
      <c r="D10" s="4">
        <v>43</v>
      </c>
      <c r="E10" s="4">
        <v>50.4</v>
      </c>
      <c r="F10" s="4">
        <v>39.299999999999997</v>
      </c>
      <c r="G10" s="15">
        <v>38.4</v>
      </c>
      <c r="H10" s="92">
        <v>70.599999999999994</v>
      </c>
      <c r="I10" s="4">
        <v>67.400000000000006</v>
      </c>
      <c r="J10" s="4">
        <v>93.8</v>
      </c>
      <c r="K10" s="4">
        <v>66.599999999999994</v>
      </c>
      <c r="L10" s="15">
        <v>66.900000000000006</v>
      </c>
      <c r="M10" s="92">
        <v>33.4</v>
      </c>
      <c r="N10" s="4">
        <v>31.3</v>
      </c>
      <c r="O10" s="4">
        <v>34.200000000000003</v>
      </c>
      <c r="P10" s="4">
        <v>30.9</v>
      </c>
      <c r="Q10" s="15">
        <v>32.5</v>
      </c>
      <c r="R10" s="92" t="s">
        <v>430</v>
      </c>
      <c r="S10" s="4">
        <v>12</v>
      </c>
      <c r="T10" s="4">
        <v>4.5</v>
      </c>
      <c r="U10" s="4" t="s">
        <v>430</v>
      </c>
      <c r="V10" s="15">
        <v>5.9</v>
      </c>
      <c r="W10" s="92" t="s">
        <v>430</v>
      </c>
      <c r="X10" s="4" t="s">
        <v>430</v>
      </c>
      <c r="Y10" s="4" t="s">
        <v>430</v>
      </c>
      <c r="Z10" s="4">
        <v>9</v>
      </c>
      <c r="AA10" s="15">
        <v>10</v>
      </c>
    </row>
    <row r="11" spans="1:27" ht="13.5">
      <c r="A11" s="474"/>
      <c r="B11" s="475" t="s">
        <v>36</v>
      </c>
      <c r="C11" s="93">
        <v>125.5</v>
      </c>
      <c r="D11" s="77">
        <v>105.4</v>
      </c>
      <c r="E11" s="77">
        <v>81.2</v>
      </c>
      <c r="F11" s="77">
        <v>84.5</v>
      </c>
      <c r="G11" s="18">
        <v>95.4</v>
      </c>
      <c r="H11" s="93">
        <v>190.9</v>
      </c>
      <c r="I11" s="77">
        <v>163</v>
      </c>
      <c r="J11" s="77">
        <v>138.69999999999999</v>
      </c>
      <c r="K11" s="77">
        <v>146.1</v>
      </c>
      <c r="L11" s="18">
        <v>162</v>
      </c>
      <c r="M11" s="93">
        <v>41.3</v>
      </c>
      <c r="N11" s="77">
        <v>34.1</v>
      </c>
      <c r="O11" s="77">
        <v>44.6</v>
      </c>
      <c r="P11" s="77">
        <v>36.6</v>
      </c>
      <c r="Q11" s="18">
        <v>36.1</v>
      </c>
      <c r="R11" s="93" t="s">
        <v>430</v>
      </c>
      <c r="S11" s="77">
        <v>12</v>
      </c>
      <c r="T11" s="77">
        <v>4.5</v>
      </c>
      <c r="U11" s="77" t="s">
        <v>430</v>
      </c>
      <c r="V11" s="18">
        <v>5.9</v>
      </c>
      <c r="W11" s="93" t="s">
        <v>430</v>
      </c>
      <c r="X11" s="77" t="s">
        <v>430</v>
      </c>
      <c r="Y11" s="77" t="s">
        <v>430</v>
      </c>
      <c r="Z11" s="77">
        <v>9</v>
      </c>
      <c r="AA11" s="18">
        <v>10</v>
      </c>
    </row>
    <row r="12" spans="1:27" ht="13.5">
      <c r="A12" s="476" t="s">
        <v>7</v>
      </c>
      <c r="B12" s="472" t="s">
        <v>37</v>
      </c>
      <c r="C12" s="92">
        <v>9.4</v>
      </c>
      <c r="D12" s="4">
        <v>9.6999999999999993</v>
      </c>
      <c r="E12" s="4">
        <v>9.6</v>
      </c>
      <c r="F12" s="4">
        <v>8.5</v>
      </c>
      <c r="G12" s="15">
        <v>8.5</v>
      </c>
      <c r="H12" s="92" t="s">
        <v>430</v>
      </c>
      <c r="I12" s="4" t="s">
        <v>430</v>
      </c>
      <c r="J12" s="4" t="s">
        <v>430</v>
      </c>
      <c r="K12" s="4">
        <v>48</v>
      </c>
      <c r="L12" s="15" t="s">
        <v>430</v>
      </c>
      <c r="M12" s="92">
        <v>26.5</v>
      </c>
      <c r="N12" s="4">
        <v>24.9</v>
      </c>
      <c r="O12" s="4">
        <v>25.2</v>
      </c>
      <c r="P12" s="4">
        <v>23</v>
      </c>
      <c r="Q12" s="15">
        <v>22.9</v>
      </c>
      <c r="R12" s="92">
        <v>6.5</v>
      </c>
      <c r="S12" s="4">
        <v>6.7</v>
      </c>
      <c r="T12" s="4">
        <v>6.6</v>
      </c>
      <c r="U12" s="4">
        <v>6.5</v>
      </c>
      <c r="V12" s="15">
        <v>6.3</v>
      </c>
      <c r="W12" s="92">
        <v>4.5</v>
      </c>
      <c r="X12" s="4">
        <v>4.4000000000000004</v>
      </c>
      <c r="Y12" s="4">
        <v>4.4000000000000004</v>
      </c>
      <c r="Z12" s="4">
        <v>4.3</v>
      </c>
      <c r="AA12" s="15">
        <v>5.7</v>
      </c>
    </row>
    <row r="13" spans="1:27" ht="13.5">
      <c r="A13" s="471"/>
      <c r="B13" s="539" t="s">
        <v>310</v>
      </c>
      <c r="C13" s="92">
        <v>5.5</v>
      </c>
      <c r="D13" s="4">
        <v>5.8</v>
      </c>
      <c r="E13" s="4">
        <v>5.6</v>
      </c>
      <c r="F13" s="4">
        <v>5.7</v>
      </c>
      <c r="G13" s="15">
        <v>5.5</v>
      </c>
      <c r="H13" s="92" t="s">
        <v>430</v>
      </c>
      <c r="I13" s="4" t="s">
        <v>430</v>
      </c>
      <c r="J13" s="4" t="s">
        <v>430</v>
      </c>
      <c r="K13" s="4" t="s">
        <v>430</v>
      </c>
      <c r="L13" s="15" t="s">
        <v>430</v>
      </c>
      <c r="M13" s="92">
        <v>15.5</v>
      </c>
      <c r="N13" s="4">
        <v>22.1</v>
      </c>
      <c r="O13" s="4">
        <v>12.5</v>
      </c>
      <c r="P13" s="4">
        <v>16</v>
      </c>
      <c r="Q13" s="15">
        <v>13.4</v>
      </c>
      <c r="R13" s="92">
        <v>5.3</v>
      </c>
      <c r="S13" s="4">
        <v>5.4</v>
      </c>
      <c r="T13" s="4">
        <v>5.5</v>
      </c>
      <c r="U13" s="4">
        <v>5.4</v>
      </c>
      <c r="V13" s="15">
        <v>5.4</v>
      </c>
      <c r="W13" s="92">
        <v>3.4</v>
      </c>
      <c r="X13" s="4">
        <v>2.9</v>
      </c>
      <c r="Y13" s="4">
        <v>4.2</v>
      </c>
      <c r="Z13" s="4">
        <v>3</v>
      </c>
      <c r="AA13" s="15">
        <v>3.2</v>
      </c>
    </row>
    <row r="14" spans="1:27" ht="13.5">
      <c r="A14" s="474"/>
      <c r="B14" s="475" t="s">
        <v>36</v>
      </c>
      <c r="C14" s="93">
        <v>8.4</v>
      </c>
      <c r="D14" s="77">
        <v>8.8000000000000007</v>
      </c>
      <c r="E14" s="77">
        <v>8.6</v>
      </c>
      <c r="F14" s="77">
        <v>7.7</v>
      </c>
      <c r="G14" s="18">
        <v>7.6</v>
      </c>
      <c r="H14" s="93" t="s">
        <v>430</v>
      </c>
      <c r="I14" s="77" t="s">
        <v>430</v>
      </c>
      <c r="J14" s="77" t="s">
        <v>430</v>
      </c>
      <c r="K14" s="77">
        <v>48</v>
      </c>
      <c r="L14" s="18" t="s">
        <v>430</v>
      </c>
      <c r="M14" s="93">
        <v>26</v>
      </c>
      <c r="N14" s="77">
        <v>24.8</v>
      </c>
      <c r="O14" s="77">
        <v>24.8</v>
      </c>
      <c r="P14" s="77">
        <v>22.6</v>
      </c>
      <c r="Q14" s="18">
        <v>22.3</v>
      </c>
      <c r="R14" s="93">
        <v>6.2</v>
      </c>
      <c r="S14" s="77">
        <v>6.4</v>
      </c>
      <c r="T14" s="77">
        <v>6.3</v>
      </c>
      <c r="U14" s="77">
        <v>6.2</v>
      </c>
      <c r="V14" s="18">
        <v>6</v>
      </c>
      <c r="W14" s="93">
        <v>4.4000000000000004</v>
      </c>
      <c r="X14" s="77">
        <v>4.0999999999999996</v>
      </c>
      <c r="Y14" s="77">
        <v>4.4000000000000004</v>
      </c>
      <c r="Z14" s="77">
        <v>4.2</v>
      </c>
      <c r="AA14" s="18">
        <v>5.3</v>
      </c>
    </row>
    <row r="15" spans="1:27" ht="13.5">
      <c r="A15" s="476" t="s">
        <v>8</v>
      </c>
      <c r="B15" s="472" t="s">
        <v>41</v>
      </c>
      <c r="C15" s="92">
        <v>31.1</v>
      </c>
      <c r="D15" s="4">
        <v>29.7</v>
      </c>
      <c r="E15" s="4">
        <v>30.8</v>
      </c>
      <c r="F15" s="4">
        <v>30</v>
      </c>
      <c r="G15" s="15">
        <v>30.2</v>
      </c>
      <c r="H15" s="92">
        <v>72</v>
      </c>
      <c r="I15" s="4" t="s">
        <v>430</v>
      </c>
      <c r="J15" s="4" t="s">
        <v>430</v>
      </c>
      <c r="K15" s="4">
        <v>144</v>
      </c>
      <c r="L15" s="15" t="s">
        <v>430</v>
      </c>
      <c r="M15" s="92">
        <v>40.4</v>
      </c>
      <c r="N15" s="4">
        <v>39.200000000000003</v>
      </c>
      <c r="O15" s="4">
        <v>39.700000000000003</v>
      </c>
      <c r="P15" s="4">
        <v>39.5</v>
      </c>
      <c r="Q15" s="15">
        <v>39.200000000000003</v>
      </c>
      <c r="R15" s="92">
        <v>7.9</v>
      </c>
      <c r="S15" s="4">
        <v>8</v>
      </c>
      <c r="T15" s="4">
        <v>8.6</v>
      </c>
      <c r="U15" s="4">
        <v>8</v>
      </c>
      <c r="V15" s="15">
        <v>7.9</v>
      </c>
      <c r="W15" s="92">
        <v>7.2</v>
      </c>
      <c r="X15" s="4">
        <v>6.4</v>
      </c>
      <c r="Y15" s="4">
        <v>8.6</v>
      </c>
      <c r="Z15" s="4">
        <v>7.6</v>
      </c>
      <c r="AA15" s="15">
        <v>5.9</v>
      </c>
    </row>
    <row r="16" spans="1:27" ht="13.5">
      <c r="A16" s="471"/>
      <c r="B16" s="472" t="s">
        <v>44</v>
      </c>
      <c r="C16" s="92">
        <v>11.7</v>
      </c>
      <c r="D16" s="4">
        <v>11.5</v>
      </c>
      <c r="E16" s="4">
        <v>13.2</v>
      </c>
      <c r="F16" s="4">
        <v>11.2</v>
      </c>
      <c r="G16" s="15">
        <v>12.3</v>
      </c>
      <c r="H16" s="92" t="s">
        <v>430</v>
      </c>
      <c r="I16" s="4" t="s">
        <v>430</v>
      </c>
      <c r="J16" s="4" t="s">
        <v>430</v>
      </c>
      <c r="K16" s="4" t="s">
        <v>430</v>
      </c>
      <c r="L16" s="15" t="s">
        <v>430</v>
      </c>
      <c r="M16" s="92">
        <v>15.6</v>
      </c>
      <c r="N16" s="4">
        <v>15.7</v>
      </c>
      <c r="O16" s="4">
        <v>18.5</v>
      </c>
      <c r="P16" s="4">
        <v>15.5</v>
      </c>
      <c r="Q16" s="15">
        <v>16.7</v>
      </c>
      <c r="R16" s="92">
        <v>7.7</v>
      </c>
      <c r="S16" s="4">
        <v>7.3</v>
      </c>
      <c r="T16" s="4">
        <v>6.9</v>
      </c>
      <c r="U16" s="4">
        <v>7.6</v>
      </c>
      <c r="V16" s="15">
        <v>6.7</v>
      </c>
      <c r="W16" s="92">
        <v>5</v>
      </c>
      <c r="X16" s="4" t="s">
        <v>430</v>
      </c>
      <c r="Y16" s="4" t="s">
        <v>430</v>
      </c>
      <c r="Z16" s="4" t="s">
        <v>430</v>
      </c>
      <c r="AA16" s="15" t="s">
        <v>430</v>
      </c>
    </row>
    <row r="17" spans="1:27" ht="13.5">
      <c r="A17" s="474"/>
      <c r="B17" s="475" t="s">
        <v>36</v>
      </c>
      <c r="C17" s="93">
        <v>27.4</v>
      </c>
      <c r="D17" s="77">
        <v>26.1</v>
      </c>
      <c r="E17" s="77">
        <v>27</v>
      </c>
      <c r="F17" s="77">
        <v>25</v>
      </c>
      <c r="G17" s="18">
        <v>24.9</v>
      </c>
      <c r="H17" s="93">
        <v>72</v>
      </c>
      <c r="I17" s="77" t="s">
        <v>430</v>
      </c>
      <c r="J17" s="77" t="s">
        <v>430</v>
      </c>
      <c r="K17" s="77">
        <v>144</v>
      </c>
      <c r="L17" s="18" t="s">
        <v>430</v>
      </c>
      <c r="M17" s="93">
        <v>36.799999999999997</v>
      </c>
      <c r="N17" s="77">
        <v>35.6</v>
      </c>
      <c r="O17" s="77">
        <v>36</v>
      </c>
      <c r="P17" s="77">
        <v>35</v>
      </c>
      <c r="Q17" s="18">
        <v>33.6</v>
      </c>
      <c r="R17" s="93">
        <v>7.8</v>
      </c>
      <c r="S17" s="77">
        <v>7.8</v>
      </c>
      <c r="T17" s="77">
        <v>8.1</v>
      </c>
      <c r="U17" s="77">
        <v>7.8</v>
      </c>
      <c r="V17" s="18">
        <v>7.4</v>
      </c>
      <c r="W17" s="93">
        <v>7</v>
      </c>
      <c r="X17" s="77">
        <v>6.4</v>
      </c>
      <c r="Y17" s="77">
        <v>8.6</v>
      </c>
      <c r="Z17" s="77">
        <v>7.6</v>
      </c>
      <c r="AA17" s="18">
        <v>5.9</v>
      </c>
    </row>
    <row r="18" spans="1:27" ht="33" customHeight="1">
      <c r="A18" s="471" t="s">
        <v>9</v>
      </c>
      <c r="B18" s="473" t="s">
        <v>180</v>
      </c>
      <c r="C18" s="92">
        <v>8</v>
      </c>
      <c r="D18" s="4">
        <v>7.9</v>
      </c>
      <c r="E18" s="4">
        <v>7.7</v>
      </c>
      <c r="F18" s="4">
        <v>7.5</v>
      </c>
      <c r="G18" s="15">
        <v>7.3</v>
      </c>
      <c r="H18" s="92" t="s">
        <v>430</v>
      </c>
      <c r="I18" s="4" t="s">
        <v>430</v>
      </c>
      <c r="J18" s="4" t="s">
        <v>430</v>
      </c>
      <c r="K18" s="4" t="s">
        <v>430</v>
      </c>
      <c r="L18" s="15" t="s">
        <v>430</v>
      </c>
      <c r="M18" s="92">
        <v>15.9</v>
      </c>
      <c r="N18" s="4">
        <v>16.7</v>
      </c>
      <c r="O18" s="4">
        <v>17.399999999999999</v>
      </c>
      <c r="P18" s="4">
        <v>19.3</v>
      </c>
      <c r="Q18" s="15">
        <v>15.6</v>
      </c>
      <c r="R18" s="92">
        <v>7.4</v>
      </c>
      <c r="S18" s="4">
        <v>7.5</v>
      </c>
      <c r="T18" s="4">
        <v>7.3</v>
      </c>
      <c r="U18" s="4">
        <v>7</v>
      </c>
      <c r="V18" s="15">
        <v>7</v>
      </c>
      <c r="W18" s="92">
        <v>6.1</v>
      </c>
      <c r="X18" s="4">
        <v>5.4</v>
      </c>
      <c r="Y18" s="4">
        <v>5.4</v>
      </c>
      <c r="Z18" s="4">
        <v>3.4</v>
      </c>
      <c r="AA18" s="15">
        <v>4.5</v>
      </c>
    </row>
    <row r="19" spans="1:27" ht="13.5" customHeight="1">
      <c r="A19" s="471"/>
      <c r="B19" s="473" t="s">
        <v>181</v>
      </c>
      <c r="C19" s="92">
        <v>7.3</v>
      </c>
      <c r="D19" s="4">
        <v>11.3</v>
      </c>
      <c r="E19" s="4">
        <v>4.9000000000000004</v>
      </c>
      <c r="F19" s="4">
        <v>9.1999999999999993</v>
      </c>
      <c r="G19" s="15">
        <v>5.8</v>
      </c>
      <c r="H19" s="92" t="s">
        <v>430</v>
      </c>
      <c r="I19" s="4" t="s">
        <v>430</v>
      </c>
      <c r="J19" s="4" t="s">
        <v>430</v>
      </c>
      <c r="K19" s="4" t="s">
        <v>430</v>
      </c>
      <c r="L19" s="15" t="s">
        <v>430</v>
      </c>
      <c r="M19" s="92">
        <v>7</v>
      </c>
      <c r="N19" s="4">
        <v>17.899999999999999</v>
      </c>
      <c r="O19" s="4" t="s">
        <v>430</v>
      </c>
      <c r="P19" s="4" t="s">
        <v>430</v>
      </c>
      <c r="Q19" s="15" t="s">
        <v>430</v>
      </c>
      <c r="R19" s="92">
        <v>7.3</v>
      </c>
      <c r="S19" s="4">
        <v>9</v>
      </c>
      <c r="T19" s="4">
        <v>4.9000000000000004</v>
      </c>
      <c r="U19" s="4">
        <v>9.1999999999999993</v>
      </c>
      <c r="V19" s="15">
        <v>5.8</v>
      </c>
      <c r="W19" s="92" t="s">
        <v>430</v>
      </c>
      <c r="X19" s="4">
        <v>6.9</v>
      </c>
      <c r="Y19" s="4" t="s">
        <v>430</v>
      </c>
      <c r="Z19" s="4" t="s">
        <v>430</v>
      </c>
      <c r="AA19" s="15" t="s">
        <v>430</v>
      </c>
    </row>
    <row r="20" spans="1:27" ht="13.5">
      <c r="A20" s="474"/>
      <c r="B20" s="475" t="s">
        <v>36</v>
      </c>
      <c r="C20" s="93">
        <v>7.9</v>
      </c>
      <c r="D20" s="77">
        <v>7.9</v>
      </c>
      <c r="E20" s="77">
        <v>7.7</v>
      </c>
      <c r="F20" s="77">
        <v>7.5</v>
      </c>
      <c r="G20" s="18">
        <v>7.3</v>
      </c>
      <c r="H20" s="93" t="s">
        <v>430</v>
      </c>
      <c r="I20" s="77" t="s">
        <v>430</v>
      </c>
      <c r="J20" s="77" t="s">
        <v>430</v>
      </c>
      <c r="K20" s="77" t="s">
        <v>430</v>
      </c>
      <c r="L20" s="18" t="s">
        <v>430</v>
      </c>
      <c r="M20" s="93">
        <v>15.6</v>
      </c>
      <c r="N20" s="77">
        <v>16.8</v>
      </c>
      <c r="O20" s="77">
        <v>17.399999999999999</v>
      </c>
      <c r="P20" s="77">
        <v>19.3</v>
      </c>
      <c r="Q20" s="18">
        <v>15.6</v>
      </c>
      <c r="R20" s="93">
        <v>7.4</v>
      </c>
      <c r="S20" s="77">
        <v>7.5</v>
      </c>
      <c r="T20" s="77">
        <v>7.3</v>
      </c>
      <c r="U20" s="77">
        <v>7</v>
      </c>
      <c r="V20" s="18">
        <v>7</v>
      </c>
      <c r="W20" s="93">
        <v>6.1</v>
      </c>
      <c r="X20" s="77">
        <v>5.5</v>
      </c>
      <c r="Y20" s="77">
        <v>5.4</v>
      </c>
      <c r="Z20" s="77">
        <v>3.4</v>
      </c>
      <c r="AA20" s="18">
        <v>4.5</v>
      </c>
    </row>
    <row r="21" spans="1:27" ht="27" customHeight="1">
      <c r="A21" s="471" t="s">
        <v>10</v>
      </c>
      <c r="B21" s="472" t="s">
        <v>50</v>
      </c>
      <c r="C21" s="92">
        <v>25.6</v>
      </c>
      <c r="D21" s="4">
        <v>27.6</v>
      </c>
      <c r="E21" s="4">
        <v>32.799999999999997</v>
      </c>
      <c r="F21" s="4">
        <v>27.5</v>
      </c>
      <c r="G21" s="15">
        <v>25.5</v>
      </c>
      <c r="H21" s="92" t="s">
        <v>430</v>
      </c>
      <c r="I21" s="4">
        <v>27</v>
      </c>
      <c r="J21" s="4" t="s">
        <v>430</v>
      </c>
      <c r="K21" s="4" t="s">
        <v>430</v>
      </c>
      <c r="L21" s="15" t="s">
        <v>430</v>
      </c>
      <c r="M21" s="92">
        <v>25.6</v>
      </c>
      <c r="N21" s="4">
        <v>28.3</v>
      </c>
      <c r="O21" s="4">
        <v>33.700000000000003</v>
      </c>
      <c r="P21" s="4">
        <v>28.9</v>
      </c>
      <c r="Q21" s="15">
        <v>26.2</v>
      </c>
      <c r="R21" s="92" t="s">
        <v>430</v>
      </c>
      <c r="S21" s="4" t="s">
        <v>430</v>
      </c>
      <c r="T21" s="4" t="s">
        <v>430</v>
      </c>
      <c r="U21" s="4" t="s">
        <v>430</v>
      </c>
      <c r="V21" s="15" t="s">
        <v>430</v>
      </c>
      <c r="W21" s="92" t="s">
        <v>430</v>
      </c>
      <c r="X21" s="4">
        <v>6.5</v>
      </c>
      <c r="Y21" s="4">
        <v>9</v>
      </c>
      <c r="Z21" s="4">
        <v>8</v>
      </c>
      <c r="AA21" s="15">
        <v>9.4</v>
      </c>
    </row>
    <row r="22" spans="1:27" ht="13.5">
      <c r="A22" s="471"/>
      <c r="B22" s="473" t="s">
        <v>51</v>
      </c>
      <c r="C22" s="92">
        <v>25</v>
      </c>
      <c r="D22" s="4">
        <v>51</v>
      </c>
      <c r="E22" s="4">
        <v>54</v>
      </c>
      <c r="F22" s="4">
        <v>12.9</v>
      </c>
      <c r="G22" s="15" t="s">
        <v>430</v>
      </c>
      <c r="H22" s="92" t="s">
        <v>430</v>
      </c>
      <c r="I22" s="4" t="s">
        <v>430</v>
      </c>
      <c r="J22" s="4" t="s">
        <v>430</v>
      </c>
      <c r="K22" s="4" t="s">
        <v>430</v>
      </c>
      <c r="L22" s="15" t="s">
        <v>430</v>
      </c>
      <c r="M22" s="92">
        <v>31.3</v>
      </c>
      <c r="N22" s="4">
        <v>51</v>
      </c>
      <c r="O22" s="4">
        <v>54</v>
      </c>
      <c r="P22" s="4">
        <v>12.9</v>
      </c>
      <c r="Q22" s="15" t="s">
        <v>430</v>
      </c>
      <c r="R22" s="92">
        <v>6</v>
      </c>
      <c r="S22" s="4" t="s">
        <v>430</v>
      </c>
      <c r="T22" s="4" t="s">
        <v>430</v>
      </c>
      <c r="U22" s="4" t="s">
        <v>430</v>
      </c>
      <c r="V22" s="15" t="s">
        <v>430</v>
      </c>
      <c r="W22" s="92" t="s">
        <v>430</v>
      </c>
      <c r="X22" s="4" t="s">
        <v>430</v>
      </c>
      <c r="Y22" s="4" t="s">
        <v>430</v>
      </c>
      <c r="Z22" s="4" t="s">
        <v>430</v>
      </c>
      <c r="AA22" s="15" t="s">
        <v>430</v>
      </c>
    </row>
    <row r="23" spans="1:27" ht="13.5">
      <c r="A23" s="471"/>
      <c r="B23" s="473" t="s">
        <v>182</v>
      </c>
      <c r="C23" s="92">
        <v>5.3</v>
      </c>
      <c r="D23" s="4">
        <v>5.5</v>
      </c>
      <c r="E23" s="4">
        <v>6.1</v>
      </c>
      <c r="F23" s="4">
        <v>5.5</v>
      </c>
      <c r="G23" s="15">
        <v>5.2</v>
      </c>
      <c r="H23" s="92" t="s">
        <v>430</v>
      </c>
      <c r="I23" s="4" t="s">
        <v>430</v>
      </c>
      <c r="J23" s="4" t="s">
        <v>430</v>
      </c>
      <c r="K23" s="4" t="s">
        <v>430</v>
      </c>
      <c r="L23" s="15" t="s">
        <v>430</v>
      </c>
      <c r="M23" s="92">
        <v>22.1</v>
      </c>
      <c r="N23" s="4">
        <v>13</v>
      </c>
      <c r="O23" s="4">
        <v>16</v>
      </c>
      <c r="P23" s="4">
        <v>8.4</v>
      </c>
      <c r="Q23" s="15">
        <v>6</v>
      </c>
      <c r="R23" s="92">
        <v>5.0999999999999996</v>
      </c>
      <c r="S23" s="4">
        <v>5.5</v>
      </c>
      <c r="T23" s="4">
        <v>5.9</v>
      </c>
      <c r="U23" s="4">
        <v>5.4</v>
      </c>
      <c r="V23" s="15">
        <v>5.2</v>
      </c>
      <c r="W23" s="92">
        <v>2.9</v>
      </c>
      <c r="X23" s="4">
        <v>1.5</v>
      </c>
      <c r="Y23" s="4">
        <v>4</v>
      </c>
      <c r="Z23" s="4" t="s">
        <v>430</v>
      </c>
      <c r="AA23" s="15" t="s">
        <v>430</v>
      </c>
    </row>
    <row r="24" spans="1:27" ht="13.5">
      <c r="A24" s="474"/>
      <c r="B24" s="475" t="s">
        <v>36</v>
      </c>
      <c r="C24" s="93">
        <v>9.5</v>
      </c>
      <c r="D24" s="77">
        <v>14.3</v>
      </c>
      <c r="E24" s="77">
        <v>17.8</v>
      </c>
      <c r="F24" s="77">
        <v>11.7</v>
      </c>
      <c r="G24" s="18">
        <v>14.5</v>
      </c>
      <c r="H24" s="93" t="s">
        <v>430</v>
      </c>
      <c r="I24" s="77">
        <v>27</v>
      </c>
      <c r="J24" s="77" t="s">
        <v>430</v>
      </c>
      <c r="K24" s="77" t="s">
        <v>430</v>
      </c>
      <c r="L24" s="18" t="s">
        <v>430</v>
      </c>
      <c r="M24" s="93">
        <v>25.9</v>
      </c>
      <c r="N24" s="77">
        <v>28.4</v>
      </c>
      <c r="O24" s="77">
        <v>33.5</v>
      </c>
      <c r="P24" s="77">
        <v>26.2</v>
      </c>
      <c r="Q24" s="18">
        <v>25.9</v>
      </c>
      <c r="R24" s="93">
        <v>5.2</v>
      </c>
      <c r="S24" s="77">
        <v>5.5</v>
      </c>
      <c r="T24" s="77">
        <v>5.9</v>
      </c>
      <c r="U24" s="77">
        <v>5.4</v>
      </c>
      <c r="V24" s="18">
        <v>5.2</v>
      </c>
      <c r="W24" s="93">
        <v>2.9</v>
      </c>
      <c r="X24" s="77">
        <v>4</v>
      </c>
      <c r="Y24" s="77">
        <v>7.8</v>
      </c>
      <c r="Z24" s="77">
        <v>8</v>
      </c>
      <c r="AA24" s="18">
        <v>9.4</v>
      </c>
    </row>
    <row r="25" spans="1:27" ht="13.5">
      <c r="A25" s="471" t="s">
        <v>11</v>
      </c>
      <c r="B25" s="472" t="s">
        <v>54</v>
      </c>
      <c r="C25" s="92">
        <v>20.9</v>
      </c>
      <c r="D25" s="4">
        <v>21.1</v>
      </c>
      <c r="E25" s="4">
        <v>18.5</v>
      </c>
      <c r="F25" s="4">
        <v>18.899999999999999</v>
      </c>
      <c r="G25" s="15">
        <v>19.100000000000001</v>
      </c>
      <c r="H25" s="92" t="s">
        <v>430</v>
      </c>
      <c r="I25" s="4">
        <v>45</v>
      </c>
      <c r="J25" s="4" t="s">
        <v>430</v>
      </c>
      <c r="K25" s="4" t="s">
        <v>430</v>
      </c>
      <c r="L25" s="15" t="s">
        <v>430</v>
      </c>
      <c r="M25" s="92">
        <v>25.1</v>
      </c>
      <c r="N25" s="4">
        <v>25.9</v>
      </c>
      <c r="O25" s="4">
        <v>23.7</v>
      </c>
      <c r="P25" s="4">
        <v>23.9</v>
      </c>
      <c r="Q25" s="15">
        <v>23.9</v>
      </c>
      <c r="R25" s="92">
        <v>8.6</v>
      </c>
      <c r="S25" s="4">
        <v>8.4</v>
      </c>
      <c r="T25" s="4">
        <v>8</v>
      </c>
      <c r="U25" s="4">
        <v>8.5</v>
      </c>
      <c r="V25" s="15">
        <v>8.4</v>
      </c>
      <c r="W25" s="92">
        <v>6.4</v>
      </c>
      <c r="X25" s="4">
        <v>6</v>
      </c>
      <c r="Y25" s="4">
        <v>5.2</v>
      </c>
      <c r="Z25" s="4">
        <v>4.7</v>
      </c>
      <c r="AA25" s="15">
        <v>4.8</v>
      </c>
    </row>
    <row r="26" spans="1:27" ht="13.5">
      <c r="A26" s="471"/>
      <c r="B26" s="472" t="s">
        <v>57</v>
      </c>
      <c r="C26" s="92">
        <v>16.5</v>
      </c>
      <c r="D26" s="4">
        <v>13.6</v>
      </c>
      <c r="E26" s="4">
        <v>18.2</v>
      </c>
      <c r="F26" s="4">
        <v>23.4</v>
      </c>
      <c r="G26" s="15">
        <v>9.1999999999999993</v>
      </c>
      <c r="H26" s="92" t="s">
        <v>430</v>
      </c>
      <c r="I26" s="4" t="s">
        <v>430</v>
      </c>
      <c r="J26" s="4" t="s">
        <v>430</v>
      </c>
      <c r="K26" s="4" t="s">
        <v>430</v>
      </c>
      <c r="L26" s="15" t="s">
        <v>430</v>
      </c>
      <c r="M26" s="92" t="s">
        <v>430</v>
      </c>
      <c r="N26" s="4">
        <v>19</v>
      </c>
      <c r="O26" s="4">
        <v>36.299999999999997</v>
      </c>
      <c r="P26" s="4">
        <v>67.7</v>
      </c>
      <c r="Q26" s="15">
        <v>13</v>
      </c>
      <c r="R26" s="92">
        <v>16.5</v>
      </c>
      <c r="S26" s="4">
        <v>8.1</v>
      </c>
      <c r="T26" s="4">
        <v>6</v>
      </c>
      <c r="U26" s="4">
        <v>8.6999999999999993</v>
      </c>
      <c r="V26" s="15">
        <v>8.5</v>
      </c>
      <c r="W26" s="92" t="s">
        <v>430</v>
      </c>
      <c r="X26" s="4" t="s">
        <v>430</v>
      </c>
      <c r="Y26" s="4" t="s">
        <v>430</v>
      </c>
      <c r="Z26" s="4" t="s">
        <v>430</v>
      </c>
      <c r="AA26" s="15" t="s">
        <v>430</v>
      </c>
    </row>
    <row r="27" spans="1:27" ht="13.5">
      <c r="A27" s="474"/>
      <c r="B27" s="475" t="s">
        <v>36</v>
      </c>
      <c r="C27" s="93">
        <v>20.9</v>
      </c>
      <c r="D27" s="77">
        <v>21</v>
      </c>
      <c r="E27" s="77">
        <v>18.5</v>
      </c>
      <c r="F27" s="77">
        <v>19</v>
      </c>
      <c r="G27" s="18">
        <v>18.8</v>
      </c>
      <c r="H27" s="93" t="s">
        <v>430</v>
      </c>
      <c r="I27" s="77">
        <v>45</v>
      </c>
      <c r="J27" s="77" t="s">
        <v>430</v>
      </c>
      <c r="K27" s="77" t="s">
        <v>430</v>
      </c>
      <c r="L27" s="18" t="s">
        <v>430</v>
      </c>
      <c r="M27" s="93">
        <v>25.1</v>
      </c>
      <c r="N27" s="77">
        <v>25.9</v>
      </c>
      <c r="O27" s="77">
        <v>23.8</v>
      </c>
      <c r="P27" s="77">
        <v>24.1</v>
      </c>
      <c r="Q27" s="18">
        <v>23.8</v>
      </c>
      <c r="R27" s="93">
        <v>9.1</v>
      </c>
      <c r="S27" s="77">
        <v>8.4</v>
      </c>
      <c r="T27" s="77">
        <v>7.9</v>
      </c>
      <c r="U27" s="77">
        <v>8.5</v>
      </c>
      <c r="V27" s="18">
        <v>8.4</v>
      </c>
      <c r="W27" s="93">
        <v>6.4</v>
      </c>
      <c r="X27" s="77">
        <v>6</v>
      </c>
      <c r="Y27" s="77">
        <v>5.2</v>
      </c>
      <c r="Z27" s="77">
        <v>4.7</v>
      </c>
      <c r="AA27" s="18">
        <v>4.8</v>
      </c>
    </row>
    <row r="28" spans="1:27" ht="27.75" customHeight="1">
      <c r="A28" s="474" t="s">
        <v>12</v>
      </c>
      <c r="B28" s="475" t="s">
        <v>476</v>
      </c>
      <c r="C28" s="93">
        <v>11.6</v>
      </c>
      <c r="D28" s="77">
        <v>11.4</v>
      </c>
      <c r="E28" s="77">
        <v>10.9</v>
      </c>
      <c r="F28" s="77">
        <v>10.199999999999999</v>
      </c>
      <c r="G28" s="18">
        <v>9.6999999999999993</v>
      </c>
      <c r="H28" s="93" t="s">
        <v>430</v>
      </c>
      <c r="I28" s="77" t="s">
        <v>430</v>
      </c>
      <c r="J28" s="77" t="s">
        <v>430</v>
      </c>
      <c r="K28" s="77" t="s">
        <v>430</v>
      </c>
      <c r="L28" s="18" t="s">
        <v>430</v>
      </c>
      <c r="M28" s="93">
        <v>20.399999999999999</v>
      </c>
      <c r="N28" s="77">
        <v>20.2</v>
      </c>
      <c r="O28" s="77">
        <v>19.8</v>
      </c>
      <c r="P28" s="77">
        <v>18.899999999999999</v>
      </c>
      <c r="Q28" s="18">
        <v>17.8</v>
      </c>
      <c r="R28" s="93">
        <v>8.1999999999999993</v>
      </c>
      <c r="S28" s="77">
        <v>8.1</v>
      </c>
      <c r="T28" s="77">
        <v>7.9</v>
      </c>
      <c r="U28" s="77">
        <v>7.4</v>
      </c>
      <c r="V28" s="18">
        <v>7</v>
      </c>
      <c r="W28" s="93">
        <v>5</v>
      </c>
      <c r="X28" s="77">
        <v>5.2</v>
      </c>
      <c r="Y28" s="77">
        <v>4.7</v>
      </c>
      <c r="Z28" s="77">
        <v>5.4</v>
      </c>
      <c r="AA28" s="18">
        <v>4.9000000000000004</v>
      </c>
    </row>
    <row r="29" spans="1:27" ht="13.5">
      <c r="A29" s="476" t="s">
        <v>13</v>
      </c>
      <c r="B29" s="473" t="s">
        <v>183</v>
      </c>
      <c r="C29" s="92">
        <v>6.4</v>
      </c>
      <c r="D29" s="4">
        <v>6.6</v>
      </c>
      <c r="E29" s="4">
        <v>7</v>
      </c>
      <c r="F29" s="4">
        <v>6.5</v>
      </c>
      <c r="G29" s="15">
        <v>6.2</v>
      </c>
      <c r="H29" s="92" t="s">
        <v>430</v>
      </c>
      <c r="I29" s="4" t="s">
        <v>430</v>
      </c>
      <c r="J29" s="4" t="s">
        <v>430</v>
      </c>
      <c r="K29" s="4" t="s">
        <v>430</v>
      </c>
      <c r="L29" s="15" t="s">
        <v>430</v>
      </c>
      <c r="M29" s="92">
        <v>22.3</v>
      </c>
      <c r="N29" s="4">
        <v>18</v>
      </c>
      <c r="O29" s="4">
        <v>27.2</v>
      </c>
      <c r="P29" s="4">
        <v>17.7</v>
      </c>
      <c r="Q29" s="15">
        <v>16.5</v>
      </c>
      <c r="R29" s="92">
        <v>5.9</v>
      </c>
      <c r="S29" s="4">
        <v>6.2</v>
      </c>
      <c r="T29" s="4">
        <v>6.2</v>
      </c>
      <c r="U29" s="4">
        <v>5.9</v>
      </c>
      <c r="V29" s="15">
        <v>5.8</v>
      </c>
      <c r="W29" s="92">
        <v>3.7</v>
      </c>
      <c r="X29" s="4">
        <v>3.9</v>
      </c>
      <c r="Y29" s="4">
        <v>4</v>
      </c>
      <c r="Z29" s="4">
        <v>3.9</v>
      </c>
      <c r="AA29" s="15">
        <v>3.5</v>
      </c>
    </row>
    <row r="30" spans="1:27" ht="13.5">
      <c r="A30" s="471"/>
      <c r="B30" s="472" t="s">
        <v>60</v>
      </c>
      <c r="C30" s="92">
        <v>4.8</v>
      </c>
      <c r="D30" s="4">
        <v>4.5999999999999996</v>
      </c>
      <c r="E30" s="4">
        <v>4.5999999999999996</v>
      </c>
      <c r="F30" s="4">
        <v>4.2</v>
      </c>
      <c r="G30" s="15">
        <v>4.5</v>
      </c>
      <c r="H30" s="92" t="s">
        <v>430</v>
      </c>
      <c r="I30" s="4" t="s">
        <v>430</v>
      </c>
      <c r="J30" s="4" t="s">
        <v>430</v>
      </c>
      <c r="K30" s="4" t="s">
        <v>430</v>
      </c>
      <c r="L30" s="15" t="s">
        <v>430</v>
      </c>
      <c r="M30" s="92">
        <v>10.3</v>
      </c>
      <c r="N30" s="4">
        <v>11.3</v>
      </c>
      <c r="O30" s="4">
        <v>13.8</v>
      </c>
      <c r="P30" s="4">
        <v>11.2</v>
      </c>
      <c r="Q30" s="15">
        <v>12.9</v>
      </c>
      <c r="R30" s="92">
        <v>4.8</v>
      </c>
      <c r="S30" s="4">
        <v>4.5999999999999996</v>
      </c>
      <c r="T30" s="4">
        <v>4.4000000000000004</v>
      </c>
      <c r="U30" s="4">
        <v>4.0999999999999996</v>
      </c>
      <c r="V30" s="15">
        <v>4.5</v>
      </c>
      <c r="W30" s="92">
        <v>3</v>
      </c>
      <c r="X30" s="4">
        <v>2.6</v>
      </c>
      <c r="Y30" s="4">
        <v>2.9</v>
      </c>
      <c r="Z30" s="4">
        <v>2.6</v>
      </c>
      <c r="AA30" s="15">
        <v>3.8</v>
      </c>
    </row>
    <row r="31" spans="1:27" ht="13.5">
      <c r="A31" s="471"/>
      <c r="B31" s="472" t="s">
        <v>64</v>
      </c>
      <c r="C31" s="92">
        <v>5.0999999999999996</v>
      </c>
      <c r="D31" s="4">
        <v>5.4</v>
      </c>
      <c r="E31" s="4">
        <v>5.2</v>
      </c>
      <c r="F31" s="4">
        <v>4.9000000000000004</v>
      </c>
      <c r="G31" s="15">
        <v>5.2</v>
      </c>
      <c r="H31" s="92">
        <v>90</v>
      </c>
      <c r="I31" s="4">
        <v>27.4</v>
      </c>
      <c r="J31" s="4" t="s">
        <v>430</v>
      </c>
      <c r="K31" s="4">
        <v>32.200000000000003</v>
      </c>
      <c r="L31" s="15">
        <v>90</v>
      </c>
      <c r="M31" s="92">
        <v>15.9</v>
      </c>
      <c r="N31" s="4">
        <v>20.9</v>
      </c>
      <c r="O31" s="4">
        <v>19.3</v>
      </c>
      <c r="P31" s="4">
        <v>20.7</v>
      </c>
      <c r="Q31" s="15">
        <v>21.1</v>
      </c>
      <c r="R31" s="92">
        <v>3.6</v>
      </c>
      <c r="S31" s="4">
        <v>3.7</v>
      </c>
      <c r="T31" s="4">
        <v>3.7</v>
      </c>
      <c r="U31" s="4">
        <v>3.8</v>
      </c>
      <c r="V31" s="15">
        <v>3.9</v>
      </c>
      <c r="W31" s="92">
        <v>1.6</v>
      </c>
      <c r="X31" s="4">
        <v>3.5</v>
      </c>
      <c r="Y31" s="4">
        <v>1.5</v>
      </c>
      <c r="Z31" s="4">
        <v>6</v>
      </c>
      <c r="AA31" s="15" t="s">
        <v>430</v>
      </c>
    </row>
    <row r="32" spans="1:27" ht="13.5">
      <c r="A32" s="471"/>
      <c r="B32" s="473" t="s">
        <v>65</v>
      </c>
      <c r="C32" s="92" t="s">
        <v>430</v>
      </c>
      <c r="D32" s="4" t="s">
        <v>430</v>
      </c>
      <c r="E32" s="4" t="s">
        <v>430</v>
      </c>
      <c r="F32" s="4" t="s">
        <v>430</v>
      </c>
      <c r="G32" s="15" t="s">
        <v>430</v>
      </c>
      <c r="H32" s="92" t="s">
        <v>430</v>
      </c>
      <c r="I32" s="4" t="s">
        <v>430</v>
      </c>
      <c r="J32" s="4" t="s">
        <v>430</v>
      </c>
      <c r="K32" s="4" t="s">
        <v>430</v>
      </c>
      <c r="L32" s="15" t="s">
        <v>430</v>
      </c>
      <c r="M32" s="92" t="s">
        <v>430</v>
      </c>
      <c r="N32" s="4" t="s">
        <v>430</v>
      </c>
      <c r="O32" s="4" t="s">
        <v>430</v>
      </c>
      <c r="P32" s="4" t="s">
        <v>430</v>
      </c>
      <c r="Q32" s="15" t="s">
        <v>430</v>
      </c>
      <c r="R32" s="92" t="s">
        <v>430</v>
      </c>
      <c r="S32" s="4" t="s">
        <v>430</v>
      </c>
      <c r="T32" s="4" t="s">
        <v>430</v>
      </c>
      <c r="U32" s="4" t="s">
        <v>430</v>
      </c>
      <c r="V32" s="15" t="s">
        <v>430</v>
      </c>
      <c r="W32" s="92" t="s">
        <v>430</v>
      </c>
      <c r="X32" s="4" t="s">
        <v>430</v>
      </c>
      <c r="Y32" s="4" t="s">
        <v>430</v>
      </c>
      <c r="Z32" s="4" t="s">
        <v>430</v>
      </c>
      <c r="AA32" s="15" t="s">
        <v>430</v>
      </c>
    </row>
    <row r="33" spans="1:27" ht="13.5">
      <c r="A33" s="474"/>
      <c r="B33" s="475" t="s">
        <v>36</v>
      </c>
      <c r="C33" s="93">
        <v>5.2</v>
      </c>
      <c r="D33" s="77">
        <v>5.3</v>
      </c>
      <c r="E33" s="77">
        <v>5.4</v>
      </c>
      <c r="F33" s="77">
        <v>5</v>
      </c>
      <c r="G33" s="18">
        <v>5.2</v>
      </c>
      <c r="H33" s="93">
        <v>90</v>
      </c>
      <c r="I33" s="77">
        <v>27.4</v>
      </c>
      <c r="J33" s="77" t="s">
        <v>430</v>
      </c>
      <c r="K33" s="77">
        <v>32.200000000000003</v>
      </c>
      <c r="L33" s="18">
        <v>90</v>
      </c>
      <c r="M33" s="93">
        <v>16.5</v>
      </c>
      <c r="N33" s="77">
        <v>18.7</v>
      </c>
      <c r="O33" s="77">
        <v>20</v>
      </c>
      <c r="P33" s="77">
        <v>17.8</v>
      </c>
      <c r="Q33" s="18">
        <v>18</v>
      </c>
      <c r="R33" s="93">
        <v>4.7</v>
      </c>
      <c r="S33" s="77">
        <v>4.7</v>
      </c>
      <c r="T33" s="77">
        <v>4.7</v>
      </c>
      <c r="U33" s="77">
        <v>4.5</v>
      </c>
      <c r="V33" s="18">
        <v>4.7</v>
      </c>
      <c r="W33" s="93">
        <v>3.3</v>
      </c>
      <c r="X33" s="77">
        <v>3.5</v>
      </c>
      <c r="Y33" s="77">
        <v>3.6</v>
      </c>
      <c r="Z33" s="77">
        <v>3.7</v>
      </c>
      <c r="AA33" s="18">
        <v>3.5</v>
      </c>
    </row>
    <row r="34" spans="1:27" ht="13.5">
      <c r="A34" s="476" t="s">
        <v>14</v>
      </c>
      <c r="B34" s="472" t="s">
        <v>66</v>
      </c>
      <c r="C34" s="92">
        <v>7.1</v>
      </c>
      <c r="D34" s="4">
        <v>6.8</v>
      </c>
      <c r="E34" s="4">
        <v>7.1</v>
      </c>
      <c r="F34" s="4">
        <v>7.3</v>
      </c>
      <c r="G34" s="15">
        <v>7.6</v>
      </c>
      <c r="H34" s="92" t="s">
        <v>430</v>
      </c>
      <c r="I34" s="4">
        <v>51</v>
      </c>
      <c r="J34" s="4">
        <v>36</v>
      </c>
      <c r="K34" s="4" t="s">
        <v>430</v>
      </c>
      <c r="L34" s="15" t="s">
        <v>430</v>
      </c>
      <c r="M34" s="92">
        <v>22.3</v>
      </c>
      <c r="N34" s="4">
        <v>20.8</v>
      </c>
      <c r="O34" s="4">
        <v>23.3</v>
      </c>
      <c r="P34" s="4">
        <v>22.5</v>
      </c>
      <c r="Q34" s="15">
        <v>21.1</v>
      </c>
      <c r="R34" s="92">
        <v>5.5</v>
      </c>
      <c r="S34" s="4">
        <v>5.6</v>
      </c>
      <c r="T34" s="4">
        <v>5.4</v>
      </c>
      <c r="U34" s="4">
        <v>5.7</v>
      </c>
      <c r="V34" s="15">
        <v>5.7</v>
      </c>
      <c r="W34" s="92">
        <v>2.8</v>
      </c>
      <c r="X34" s="4">
        <v>2.8</v>
      </c>
      <c r="Y34" s="4">
        <v>3.3</v>
      </c>
      <c r="Z34" s="4">
        <v>1.7</v>
      </c>
      <c r="AA34" s="15">
        <v>1</v>
      </c>
    </row>
    <row r="35" spans="1:27" ht="13.5">
      <c r="A35" s="471"/>
      <c r="B35" s="472" t="s">
        <v>67</v>
      </c>
      <c r="C35" s="92">
        <v>9.1999999999999993</v>
      </c>
      <c r="D35" s="4">
        <v>7.4</v>
      </c>
      <c r="E35" s="4">
        <v>6.7</v>
      </c>
      <c r="F35" s="4">
        <v>7.2</v>
      </c>
      <c r="G35" s="15">
        <v>9</v>
      </c>
      <c r="H35" s="92" t="s">
        <v>430</v>
      </c>
      <c r="I35" s="4" t="s">
        <v>430</v>
      </c>
      <c r="J35" s="4" t="s">
        <v>430</v>
      </c>
      <c r="K35" s="4" t="s">
        <v>430</v>
      </c>
      <c r="L35" s="15" t="s">
        <v>430</v>
      </c>
      <c r="M35" s="92">
        <v>32.6</v>
      </c>
      <c r="N35" s="4">
        <v>17.3</v>
      </c>
      <c r="O35" s="4">
        <v>28.8</v>
      </c>
      <c r="P35" s="4" t="s">
        <v>430</v>
      </c>
      <c r="Q35" s="15">
        <v>20.399999999999999</v>
      </c>
      <c r="R35" s="92">
        <v>5.5</v>
      </c>
      <c r="S35" s="4">
        <v>6.4</v>
      </c>
      <c r="T35" s="4">
        <v>5.3</v>
      </c>
      <c r="U35" s="4">
        <v>7.2</v>
      </c>
      <c r="V35" s="15">
        <v>7.5</v>
      </c>
      <c r="W35" s="92" t="s">
        <v>430</v>
      </c>
      <c r="X35" s="4" t="s">
        <v>430</v>
      </c>
      <c r="Y35" s="4" t="s">
        <v>430</v>
      </c>
      <c r="Z35" s="4" t="s">
        <v>430</v>
      </c>
      <c r="AA35" s="15" t="s">
        <v>430</v>
      </c>
    </row>
    <row r="36" spans="1:27" ht="13.5">
      <c r="A36" s="471"/>
      <c r="B36" s="473" t="s">
        <v>184</v>
      </c>
      <c r="C36" s="92">
        <v>8.9</v>
      </c>
      <c r="D36" s="4">
        <v>19.2</v>
      </c>
      <c r="E36" s="4">
        <v>9.1</v>
      </c>
      <c r="F36" s="4">
        <v>19.5</v>
      </c>
      <c r="G36" s="15">
        <v>10</v>
      </c>
      <c r="H36" s="92" t="s">
        <v>430</v>
      </c>
      <c r="I36" s="4" t="s">
        <v>430</v>
      </c>
      <c r="J36" s="4" t="s">
        <v>430</v>
      </c>
      <c r="K36" s="4" t="s">
        <v>430</v>
      </c>
      <c r="L36" s="15" t="s">
        <v>430</v>
      </c>
      <c r="M36" s="92" t="s">
        <v>430</v>
      </c>
      <c r="N36" s="4">
        <v>36</v>
      </c>
      <c r="O36" s="4">
        <v>9.8000000000000007</v>
      </c>
      <c r="P36" s="4">
        <v>33</v>
      </c>
      <c r="Q36" s="15">
        <v>12.5</v>
      </c>
      <c r="R36" s="92">
        <v>8.9</v>
      </c>
      <c r="S36" s="4">
        <v>2.2999999999999998</v>
      </c>
      <c r="T36" s="4">
        <v>8.4</v>
      </c>
      <c r="U36" s="4">
        <v>5.9</v>
      </c>
      <c r="V36" s="15">
        <v>5</v>
      </c>
      <c r="W36" s="92" t="s">
        <v>430</v>
      </c>
      <c r="X36" s="4" t="s">
        <v>430</v>
      </c>
      <c r="Y36" s="4" t="s">
        <v>430</v>
      </c>
      <c r="Z36" s="4" t="s">
        <v>430</v>
      </c>
      <c r="AA36" s="15" t="s">
        <v>430</v>
      </c>
    </row>
    <row r="37" spans="1:27" ht="13.5">
      <c r="A37" s="471"/>
      <c r="B37" s="472" t="s">
        <v>174</v>
      </c>
      <c r="C37" s="92">
        <v>10.3</v>
      </c>
      <c r="D37" s="4">
        <v>9</v>
      </c>
      <c r="E37" s="4">
        <v>10.9</v>
      </c>
      <c r="F37" s="4">
        <v>6.7</v>
      </c>
      <c r="G37" s="15">
        <v>4.4000000000000004</v>
      </c>
      <c r="H37" s="92" t="s">
        <v>430</v>
      </c>
      <c r="I37" s="4" t="s">
        <v>430</v>
      </c>
      <c r="J37" s="4" t="s">
        <v>430</v>
      </c>
      <c r="K37" s="4" t="s">
        <v>430</v>
      </c>
      <c r="L37" s="15" t="s">
        <v>430</v>
      </c>
      <c r="M37" s="92">
        <v>23.4</v>
      </c>
      <c r="N37" s="4">
        <v>25</v>
      </c>
      <c r="O37" s="4">
        <v>21.8</v>
      </c>
      <c r="P37" s="4">
        <v>15</v>
      </c>
      <c r="Q37" s="15" t="s">
        <v>430</v>
      </c>
      <c r="R37" s="92">
        <v>6.8</v>
      </c>
      <c r="S37" s="4">
        <v>7.1</v>
      </c>
      <c r="T37" s="4">
        <v>8.4</v>
      </c>
      <c r="U37" s="4">
        <v>6.2</v>
      </c>
      <c r="V37" s="15">
        <v>4.4000000000000004</v>
      </c>
      <c r="W37" s="92" t="s">
        <v>430</v>
      </c>
      <c r="X37" s="4" t="s">
        <v>430</v>
      </c>
      <c r="Y37" s="4" t="s">
        <v>430</v>
      </c>
      <c r="Z37" s="4" t="s">
        <v>430</v>
      </c>
      <c r="AA37" s="15" t="s">
        <v>430</v>
      </c>
    </row>
    <row r="38" spans="1:27" ht="13.5">
      <c r="A38" s="474"/>
      <c r="B38" s="475" t="s">
        <v>36</v>
      </c>
      <c r="C38" s="93">
        <v>7.3</v>
      </c>
      <c r="D38" s="77">
        <v>7</v>
      </c>
      <c r="E38" s="77">
        <v>7.3</v>
      </c>
      <c r="F38" s="77">
        <v>7.4</v>
      </c>
      <c r="G38" s="18">
        <v>7.6</v>
      </c>
      <c r="H38" s="93" t="s">
        <v>430</v>
      </c>
      <c r="I38" s="77">
        <v>51</v>
      </c>
      <c r="J38" s="77">
        <v>36</v>
      </c>
      <c r="K38" s="77" t="s">
        <v>430</v>
      </c>
      <c r="L38" s="18" t="s">
        <v>430</v>
      </c>
      <c r="M38" s="93">
        <v>22.9</v>
      </c>
      <c r="N38" s="77">
        <v>21.1</v>
      </c>
      <c r="O38" s="77">
        <v>22.7</v>
      </c>
      <c r="P38" s="77">
        <v>22.8</v>
      </c>
      <c r="Q38" s="18">
        <v>20.6</v>
      </c>
      <c r="R38" s="93">
        <v>5.6</v>
      </c>
      <c r="S38" s="77">
        <v>5.7</v>
      </c>
      <c r="T38" s="77">
        <v>5.5</v>
      </c>
      <c r="U38" s="77">
        <v>5.8</v>
      </c>
      <c r="V38" s="18">
        <v>5.7</v>
      </c>
      <c r="W38" s="93">
        <v>2.8</v>
      </c>
      <c r="X38" s="77">
        <v>2.8</v>
      </c>
      <c r="Y38" s="77">
        <v>3.3</v>
      </c>
      <c r="Z38" s="77">
        <v>1.7</v>
      </c>
      <c r="AA38" s="18">
        <v>1</v>
      </c>
    </row>
    <row r="39" spans="1:27" ht="13.5">
      <c r="A39" s="476" t="s">
        <v>15</v>
      </c>
      <c r="B39" s="472" t="s">
        <v>75</v>
      </c>
      <c r="C39" s="92">
        <v>56.3</v>
      </c>
      <c r="D39" s="4">
        <v>66</v>
      </c>
      <c r="E39" s="4">
        <v>73.8</v>
      </c>
      <c r="F39" s="4">
        <v>48.8</v>
      </c>
      <c r="G39" s="15">
        <v>57.9</v>
      </c>
      <c r="H39" s="92" t="s">
        <v>430</v>
      </c>
      <c r="I39" s="4">
        <v>88.9</v>
      </c>
      <c r="J39" s="4">
        <v>192</v>
      </c>
      <c r="K39" s="4">
        <v>208</v>
      </c>
      <c r="L39" s="15" t="s">
        <v>430</v>
      </c>
      <c r="M39" s="92">
        <v>56.3</v>
      </c>
      <c r="N39" s="4">
        <v>65.099999999999994</v>
      </c>
      <c r="O39" s="4">
        <v>72.599999999999994</v>
      </c>
      <c r="P39" s="4">
        <v>44.2</v>
      </c>
      <c r="Q39" s="15">
        <v>57.9</v>
      </c>
      <c r="R39" s="92" t="s">
        <v>430</v>
      </c>
      <c r="S39" s="4" t="s">
        <v>430</v>
      </c>
      <c r="T39" s="4" t="s">
        <v>430</v>
      </c>
      <c r="U39" s="4" t="s">
        <v>430</v>
      </c>
      <c r="V39" s="15" t="s">
        <v>430</v>
      </c>
      <c r="W39" s="92" t="s">
        <v>430</v>
      </c>
      <c r="X39" s="4" t="s">
        <v>430</v>
      </c>
      <c r="Y39" s="4" t="s">
        <v>430</v>
      </c>
      <c r="Z39" s="4" t="s">
        <v>430</v>
      </c>
      <c r="AA39" s="15" t="s">
        <v>430</v>
      </c>
    </row>
    <row r="40" spans="1:27" ht="13.5">
      <c r="A40" s="471"/>
      <c r="B40" s="472" t="s">
        <v>77</v>
      </c>
      <c r="C40" s="92">
        <v>20.3</v>
      </c>
      <c r="D40" s="4">
        <v>19</v>
      </c>
      <c r="E40" s="4">
        <v>18.5</v>
      </c>
      <c r="F40" s="4">
        <v>15.4</v>
      </c>
      <c r="G40" s="15">
        <v>15.8</v>
      </c>
      <c r="H40" s="92" t="s">
        <v>430</v>
      </c>
      <c r="I40" s="4" t="s">
        <v>430</v>
      </c>
      <c r="J40" s="4" t="s">
        <v>430</v>
      </c>
      <c r="K40" s="4" t="s">
        <v>430</v>
      </c>
      <c r="L40" s="15" t="s">
        <v>430</v>
      </c>
      <c r="M40" s="92">
        <v>24.3</v>
      </c>
      <c r="N40" s="4">
        <v>24.1</v>
      </c>
      <c r="O40" s="4">
        <v>26.8</v>
      </c>
      <c r="P40" s="4">
        <v>25.5</v>
      </c>
      <c r="Q40" s="15">
        <v>25.8</v>
      </c>
      <c r="R40" s="92">
        <v>5.9</v>
      </c>
      <c r="S40" s="4">
        <v>6.4</v>
      </c>
      <c r="T40" s="4">
        <v>7.2</v>
      </c>
      <c r="U40" s="4">
        <v>7.2</v>
      </c>
      <c r="V40" s="15">
        <v>7.2</v>
      </c>
      <c r="W40" s="92">
        <v>7.7</v>
      </c>
      <c r="X40" s="4">
        <v>4.3</v>
      </c>
      <c r="Y40" s="4">
        <v>0.3</v>
      </c>
      <c r="Z40" s="4">
        <v>5</v>
      </c>
      <c r="AA40" s="15" t="s">
        <v>430</v>
      </c>
    </row>
    <row r="41" spans="1:27" ht="13.5">
      <c r="A41" s="471"/>
      <c r="B41" s="472" t="s">
        <v>175</v>
      </c>
      <c r="C41" s="92">
        <v>28</v>
      </c>
      <c r="D41" s="4">
        <v>27.5</v>
      </c>
      <c r="E41" s="4">
        <v>23.4</v>
      </c>
      <c r="F41" s="4">
        <v>21.8</v>
      </c>
      <c r="G41" s="15">
        <v>22.2</v>
      </c>
      <c r="H41" s="92" t="s">
        <v>430</v>
      </c>
      <c r="I41" s="4" t="s">
        <v>430</v>
      </c>
      <c r="J41" s="4" t="s">
        <v>430</v>
      </c>
      <c r="K41" s="4" t="s">
        <v>430</v>
      </c>
      <c r="L41" s="15" t="s">
        <v>430</v>
      </c>
      <c r="M41" s="92">
        <v>28.9</v>
      </c>
      <c r="N41" s="4">
        <v>28.7</v>
      </c>
      <c r="O41" s="4">
        <v>24.6</v>
      </c>
      <c r="P41" s="4">
        <v>23.2</v>
      </c>
      <c r="Q41" s="15">
        <v>22.3</v>
      </c>
      <c r="R41" s="92">
        <v>8.1999999999999993</v>
      </c>
      <c r="S41" s="4">
        <v>6.4</v>
      </c>
      <c r="T41" s="4">
        <v>6.5</v>
      </c>
      <c r="U41" s="4">
        <v>5.4</v>
      </c>
      <c r="V41" s="15">
        <v>6</v>
      </c>
      <c r="W41" s="92" t="s">
        <v>430</v>
      </c>
      <c r="X41" s="4" t="s">
        <v>430</v>
      </c>
      <c r="Y41" s="4" t="s">
        <v>430</v>
      </c>
      <c r="Z41" s="4" t="s">
        <v>430</v>
      </c>
      <c r="AA41" s="15" t="s">
        <v>430</v>
      </c>
    </row>
    <row r="42" spans="1:27" ht="13.5">
      <c r="A42" s="471"/>
      <c r="B42" s="472" t="s">
        <v>82</v>
      </c>
      <c r="C42" s="92">
        <v>3</v>
      </c>
      <c r="D42" s="4">
        <v>3</v>
      </c>
      <c r="E42" s="4">
        <v>3</v>
      </c>
      <c r="F42" s="4">
        <v>2.7</v>
      </c>
      <c r="G42" s="15">
        <v>3</v>
      </c>
      <c r="H42" s="92" t="s">
        <v>430</v>
      </c>
      <c r="I42" s="4" t="s">
        <v>430</v>
      </c>
      <c r="J42" s="4" t="s">
        <v>430</v>
      </c>
      <c r="K42" s="4" t="s">
        <v>430</v>
      </c>
      <c r="L42" s="15" t="s">
        <v>430</v>
      </c>
      <c r="M42" s="92" t="s">
        <v>430</v>
      </c>
      <c r="N42" s="4">
        <v>12.4</v>
      </c>
      <c r="O42" s="4" t="s">
        <v>430</v>
      </c>
      <c r="P42" s="4" t="s">
        <v>430</v>
      </c>
      <c r="Q42" s="15">
        <v>12</v>
      </c>
      <c r="R42" s="92">
        <v>3</v>
      </c>
      <c r="S42" s="4">
        <v>2.9</v>
      </c>
      <c r="T42" s="4">
        <v>3</v>
      </c>
      <c r="U42" s="4">
        <v>2.7</v>
      </c>
      <c r="V42" s="15">
        <v>2.9</v>
      </c>
      <c r="W42" s="92" t="s">
        <v>430</v>
      </c>
      <c r="X42" s="4" t="s">
        <v>430</v>
      </c>
      <c r="Y42" s="4" t="s">
        <v>430</v>
      </c>
      <c r="Z42" s="4" t="s">
        <v>430</v>
      </c>
      <c r="AA42" s="15" t="s">
        <v>430</v>
      </c>
    </row>
    <row r="43" spans="1:27" ht="13.5">
      <c r="A43" s="471"/>
      <c r="B43" s="472" t="s">
        <v>85</v>
      </c>
      <c r="C43" s="92">
        <v>3.9</v>
      </c>
      <c r="D43" s="4">
        <v>10.5</v>
      </c>
      <c r="E43" s="4">
        <v>7.7</v>
      </c>
      <c r="F43" s="4">
        <v>5.6</v>
      </c>
      <c r="G43" s="15">
        <v>8</v>
      </c>
      <c r="H43" s="92" t="s">
        <v>430</v>
      </c>
      <c r="I43" s="4" t="s">
        <v>430</v>
      </c>
      <c r="J43" s="4" t="s">
        <v>430</v>
      </c>
      <c r="K43" s="4" t="s">
        <v>430</v>
      </c>
      <c r="L43" s="15" t="s">
        <v>430</v>
      </c>
      <c r="M43" s="92" t="s">
        <v>430</v>
      </c>
      <c r="N43" s="4">
        <v>17.600000000000001</v>
      </c>
      <c r="O43" s="4">
        <v>9.3000000000000007</v>
      </c>
      <c r="P43" s="4" t="s">
        <v>430</v>
      </c>
      <c r="Q43" s="15" t="s">
        <v>430</v>
      </c>
      <c r="R43" s="92">
        <v>3.9</v>
      </c>
      <c r="S43" s="4">
        <v>3.5</v>
      </c>
      <c r="T43" s="4">
        <v>6.7</v>
      </c>
      <c r="U43" s="4">
        <v>5.6</v>
      </c>
      <c r="V43" s="15">
        <v>8</v>
      </c>
      <c r="W43" s="92" t="s">
        <v>430</v>
      </c>
      <c r="X43" s="4" t="s">
        <v>430</v>
      </c>
      <c r="Y43" s="4" t="s">
        <v>430</v>
      </c>
      <c r="Z43" s="4" t="s">
        <v>430</v>
      </c>
      <c r="AA43" s="15" t="s">
        <v>430</v>
      </c>
    </row>
    <row r="44" spans="1:27" ht="13.5">
      <c r="A44" s="474"/>
      <c r="B44" s="475" t="s">
        <v>36</v>
      </c>
      <c r="C44" s="93">
        <v>21.6</v>
      </c>
      <c r="D44" s="77">
        <v>22.2</v>
      </c>
      <c r="E44" s="77">
        <v>23.2</v>
      </c>
      <c r="F44" s="77">
        <v>17.5</v>
      </c>
      <c r="G44" s="18">
        <v>18.899999999999999</v>
      </c>
      <c r="H44" s="93" t="s">
        <v>430</v>
      </c>
      <c r="I44" s="77">
        <v>88.9</v>
      </c>
      <c r="J44" s="77">
        <v>192</v>
      </c>
      <c r="K44" s="77">
        <v>208</v>
      </c>
      <c r="L44" s="18" t="s">
        <v>430</v>
      </c>
      <c r="M44" s="93">
        <v>29</v>
      </c>
      <c r="N44" s="77">
        <v>29.6</v>
      </c>
      <c r="O44" s="77">
        <v>34.700000000000003</v>
      </c>
      <c r="P44" s="77">
        <v>27.8</v>
      </c>
      <c r="Q44" s="18">
        <v>29.2</v>
      </c>
      <c r="R44" s="93">
        <v>4.5</v>
      </c>
      <c r="S44" s="77">
        <v>5.2</v>
      </c>
      <c r="T44" s="77">
        <v>6.2</v>
      </c>
      <c r="U44" s="77">
        <v>6.3</v>
      </c>
      <c r="V44" s="18">
        <v>6.5</v>
      </c>
      <c r="W44" s="93">
        <v>7.7</v>
      </c>
      <c r="X44" s="77">
        <v>4.3</v>
      </c>
      <c r="Y44" s="77">
        <v>0.3</v>
      </c>
      <c r="Z44" s="77">
        <v>5</v>
      </c>
      <c r="AA44" s="18" t="s">
        <v>430</v>
      </c>
    </row>
    <row r="45" spans="1:27" ht="28.5" customHeight="1">
      <c r="A45" s="471" t="s">
        <v>16</v>
      </c>
      <c r="B45" s="473" t="s">
        <v>185</v>
      </c>
      <c r="C45" s="92">
        <v>12.7</v>
      </c>
      <c r="D45" s="4">
        <v>11.8</v>
      </c>
      <c r="E45" s="4">
        <v>10</v>
      </c>
      <c r="F45" s="4">
        <v>9.9</v>
      </c>
      <c r="G45" s="15">
        <v>9.9</v>
      </c>
      <c r="H45" s="92" t="s">
        <v>430</v>
      </c>
      <c r="I45" s="4" t="s">
        <v>430</v>
      </c>
      <c r="J45" s="4" t="s">
        <v>430</v>
      </c>
      <c r="K45" s="4" t="s">
        <v>430</v>
      </c>
      <c r="L45" s="15" t="s">
        <v>430</v>
      </c>
      <c r="M45" s="92">
        <v>21.3</v>
      </c>
      <c r="N45" s="4">
        <v>25.6</v>
      </c>
      <c r="O45" s="4">
        <v>24.3</v>
      </c>
      <c r="P45" s="4">
        <v>24.3</v>
      </c>
      <c r="Q45" s="15">
        <v>21.4</v>
      </c>
      <c r="R45" s="92">
        <v>6</v>
      </c>
      <c r="S45" s="4">
        <v>6</v>
      </c>
      <c r="T45" s="4">
        <v>5.4</v>
      </c>
      <c r="U45" s="4">
        <v>5.5</v>
      </c>
      <c r="V45" s="15">
        <v>5.9</v>
      </c>
      <c r="W45" s="92">
        <v>1</v>
      </c>
      <c r="X45" s="4" t="s">
        <v>430</v>
      </c>
      <c r="Y45" s="4">
        <v>5</v>
      </c>
      <c r="Z45" s="4" t="s">
        <v>430</v>
      </c>
      <c r="AA45" s="15" t="s">
        <v>430</v>
      </c>
    </row>
    <row r="46" spans="1:27" ht="13.5">
      <c r="A46" s="471"/>
      <c r="B46" s="473" t="s">
        <v>186</v>
      </c>
      <c r="C46" s="92">
        <v>10.7</v>
      </c>
      <c r="D46" s="4">
        <v>11</v>
      </c>
      <c r="E46" s="4">
        <v>10.8</v>
      </c>
      <c r="F46" s="4">
        <v>9.1</v>
      </c>
      <c r="G46" s="15">
        <v>9.9</v>
      </c>
      <c r="H46" s="92">
        <v>120</v>
      </c>
      <c r="I46" s="4" t="s">
        <v>430</v>
      </c>
      <c r="J46" s="4">
        <v>3</v>
      </c>
      <c r="K46" s="4" t="s">
        <v>430</v>
      </c>
      <c r="L46" s="15">
        <v>18</v>
      </c>
      <c r="M46" s="92">
        <v>20.8</v>
      </c>
      <c r="N46" s="4">
        <v>22.5</v>
      </c>
      <c r="O46" s="4">
        <v>23.5</v>
      </c>
      <c r="P46" s="4">
        <v>22.2</v>
      </c>
      <c r="Q46" s="15">
        <v>21.1</v>
      </c>
      <c r="R46" s="92">
        <v>5.5</v>
      </c>
      <c r="S46" s="4">
        <v>6</v>
      </c>
      <c r="T46" s="4">
        <v>5.6</v>
      </c>
      <c r="U46" s="4">
        <v>5.8</v>
      </c>
      <c r="V46" s="15">
        <v>5.8</v>
      </c>
      <c r="W46" s="92">
        <v>7</v>
      </c>
      <c r="X46" s="4" t="s">
        <v>430</v>
      </c>
      <c r="Y46" s="4">
        <v>4.5</v>
      </c>
      <c r="Z46" s="4">
        <v>2</v>
      </c>
      <c r="AA46" s="15">
        <v>1</v>
      </c>
    </row>
    <row r="47" spans="1:27" ht="13.5">
      <c r="A47" s="474"/>
      <c r="B47" s="475" t="s">
        <v>36</v>
      </c>
      <c r="C47" s="93">
        <v>11.3</v>
      </c>
      <c r="D47" s="77">
        <v>11.3</v>
      </c>
      <c r="E47" s="77">
        <v>10.6</v>
      </c>
      <c r="F47" s="77">
        <v>9.4</v>
      </c>
      <c r="G47" s="18">
        <v>9.9</v>
      </c>
      <c r="H47" s="93">
        <v>120</v>
      </c>
      <c r="I47" s="77" t="s">
        <v>430</v>
      </c>
      <c r="J47" s="77">
        <v>3</v>
      </c>
      <c r="K47" s="77" t="s">
        <v>430</v>
      </c>
      <c r="L47" s="18">
        <v>18</v>
      </c>
      <c r="M47" s="93">
        <v>21</v>
      </c>
      <c r="N47" s="77">
        <v>23.6</v>
      </c>
      <c r="O47" s="77">
        <v>23.7</v>
      </c>
      <c r="P47" s="77">
        <v>23</v>
      </c>
      <c r="Q47" s="18">
        <v>21.2</v>
      </c>
      <c r="R47" s="93">
        <v>5.7</v>
      </c>
      <c r="S47" s="77">
        <v>6</v>
      </c>
      <c r="T47" s="77">
        <v>5.5</v>
      </c>
      <c r="U47" s="77">
        <v>5.7</v>
      </c>
      <c r="V47" s="18">
        <v>5.8</v>
      </c>
      <c r="W47" s="93">
        <v>5.5</v>
      </c>
      <c r="X47" s="77" t="s">
        <v>430</v>
      </c>
      <c r="Y47" s="77">
        <v>4.8</v>
      </c>
      <c r="Z47" s="77">
        <v>2</v>
      </c>
      <c r="AA47" s="18">
        <v>1</v>
      </c>
    </row>
    <row r="48" spans="1:27" ht="13.5">
      <c r="A48" s="471" t="s">
        <v>17</v>
      </c>
      <c r="B48" s="472" t="s">
        <v>89</v>
      </c>
      <c r="C48" s="92">
        <v>6.7</v>
      </c>
      <c r="D48" s="4">
        <v>7.2</v>
      </c>
      <c r="E48" s="4">
        <v>6.9</v>
      </c>
      <c r="F48" s="4">
        <v>6.6</v>
      </c>
      <c r="G48" s="15">
        <v>6</v>
      </c>
      <c r="H48" s="92" t="s">
        <v>430</v>
      </c>
      <c r="I48" s="4" t="s">
        <v>430</v>
      </c>
      <c r="J48" s="4" t="s">
        <v>430</v>
      </c>
      <c r="K48" s="4" t="s">
        <v>430</v>
      </c>
      <c r="L48" s="15" t="s">
        <v>430</v>
      </c>
      <c r="M48" s="92">
        <v>25.5</v>
      </c>
      <c r="N48" s="4">
        <v>24.9</v>
      </c>
      <c r="O48" s="4">
        <v>27</v>
      </c>
      <c r="P48" s="4">
        <v>22.3</v>
      </c>
      <c r="Q48" s="15">
        <v>19.5</v>
      </c>
      <c r="R48" s="92">
        <v>4.8</v>
      </c>
      <c r="S48" s="4">
        <v>5</v>
      </c>
      <c r="T48" s="4">
        <v>5.0999999999999996</v>
      </c>
      <c r="U48" s="4">
        <v>5</v>
      </c>
      <c r="V48" s="15">
        <v>5</v>
      </c>
      <c r="W48" s="92">
        <v>4.4000000000000004</v>
      </c>
      <c r="X48" s="4">
        <v>3.4</v>
      </c>
      <c r="Y48" s="4">
        <v>2.7</v>
      </c>
      <c r="Z48" s="4">
        <v>5.9</v>
      </c>
      <c r="AA48" s="15">
        <v>2.7</v>
      </c>
    </row>
    <row r="49" spans="1:27" ht="13.5">
      <c r="A49" s="471"/>
      <c r="B49" s="472" t="s">
        <v>92</v>
      </c>
      <c r="C49" s="92" t="s">
        <v>430</v>
      </c>
      <c r="D49" s="4" t="s">
        <v>430</v>
      </c>
      <c r="E49" s="4" t="s">
        <v>430</v>
      </c>
      <c r="F49" s="4" t="s">
        <v>430</v>
      </c>
      <c r="G49" s="15" t="s">
        <v>430</v>
      </c>
      <c r="H49" s="92" t="s">
        <v>430</v>
      </c>
      <c r="I49" s="4" t="s">
        <v>430</v>
      </c>
      <c r="J49" s="4" t="s">
        <v>430</v>
      </c>
      <c r="K49" s="4" t="s">
        <v>430</v>
      </c>
      <c r="L49" s="15" t="s">
        <v>430</v>
      </c>
      <c r="M49" s="92" t="s">
        <v>430</v>
      </c>
      <c r="N49" s="4" t="s">
        <v>430</v>
      </c>
      <c r="O49" s="4" t="s">
        <v>430</v>
      </c>
      <c r="P49" s="4" t="s">
        <v>430</v>
      </c>
      <c r="Q49" s="15" t="s">
        <v>430</v>
      </c>
      <c r="R49" s="92" t="s">
        <v>430</v>
      </c>
      <c r="S49" s="4" t="s">
        <v>430</v>
      </c>
      <c r="T49" s="4" t="s">
        <v>430</v>
      </c>
      <c r="U49" s="4" t="s">
        <v>430</v>
      </c>
      <c r="V49" s="15" t="s">
        <v>430</v>
      </c>
      <c r="W49" s="92" t="s">
        <v>430</v>
      </c>
      <c r="X49" s="4" t="s">
        <v>430</v>
      </c>
      <c r="Y49" s="4" t="s">
        <v>430</v>
      </c>
      <c r="Z49" s="4" t="s">
        <v>430</v>
      </c>
      <c r="AA49" s="15" t="s">
        <v>430</v>
      </c>
    </row>
    <row r="50" spans="1:27" ht="13.5">
      <c r="A50" s="474"/>
      <c r="B50" s="475" t="s">
        <v>36</v>
      </c>
      <c r="C50" s="93">
        <v>6.7</v>
      </c>
      <c r="D50" s="77">
        <v>7.2</v>
      </c>
      <c r="E50" s="77">
        <v>6.9</v>
      </c>
      <c r="F50" s="77">
        <v>6.6</v>
      </c>
      <c r="G50" s="18">
        <v>6</v>
      </c>
      <c r="H50" s="93" t="s">
        <v>430</v>
      </c>
      <c r="I50" s="77" t="s">
        <v>430</v>
      </c>
      <c r="J50" s="77" t="s">
        <v>430</v>
      </c>
      <c r="K50" s="77" t="s">
        <v>430</v>
      </c>
      <c r="L50" s="18" t="s">
        <v>430</v>
      </c>
      <c r="M50" s="93">
        <v>25.5</v>
      </c>
      <c r="N50" s="77">
        <v>24.9</v>
      </c>
      <c r="O50" s="77">
        <v>27</v>
      </c>
      <c r="P50" s="77">
        <v>22.3</v>
      </c>
      <c r="Q50" s="18">
        <v>19.5</v>
      </c>
      <c r="R50" s="93">
        <v>4.8</v>
      </c>
      <c r="S50" s="77">
        <v>5</v>
      </c>
      <c r="T50" s="77">
        <v>5.0999999999999996</v>
      </c>
      <c r="U50" s="77">
        <v>5</v>
      </c>
      <c r="V50" s="18">
        <v>5</v>
      </c>
      <c r="W50" s="93">
        <v>4.4000000000000004</v>
      </c>
      <c r="X50" s="77">
        <v>3.4</v>
      </c>
      <c r="Y50" s="77">
        <v>2.7</v>
      </c>
      <c r="Z50" s="77">
        <v>5.9</v>
      </c>
      <c r="AA50" s="18">
        <v>2.7</v>
      </c>
    </row>
    <row r="51" spans="1:27" ht="13.5">
      <c r="A51" s="476" t="s">
        <v>18</v>
      </c>
      <c r="B51" s="472" t="s">
        <v>97</v>
      </c>
      <c r="C51" s="92">
        <v>6.7</v>
      </c>
      <c r="D51" s="4">
        <v>6.7</v>
      </c>
      <c r="E51" s="4">
        <v>6.7</v>
      </c>
      <c r="F51" s="4">
        <v>6.3</v>
      </c>
      <c r="G51" s="15">
        <v>6.2</v>
      </c>
      <c r="H51" s="92" t="s">
        <v>430</v>
      </c>
      <c r="I51" s="4" t="s">
        <v>430</v>
      </c>
      <c r="J51" s="4">
        <v>15</v>
      </c>
      <c r="K51" s="4">
        <v>16</v>
      </c>
      <c r="L51" s="15" t="s">
        <v>430</v>
      </c>
      <c r="M51" s="92">
        <v>16.7</v>
      </c>
      <c r="N51" s="4">
        <v>14.7</v>
      </c>
      <c r="O51" s="4">
        <v>17.399999999999999</v>
      </c>
      <c r="P51" s="4">
        <v>11.8</v>
      </c>
      <c r="Q51" s="15">
        <v>11.6</v>
      </c>
      <c r="R51" s="92">
        <v>6.4</v>
      </c>
      <c r="S51" s="4">
        <v>6.5</v>
      </c>
      <c r="T51" s="4">
        <v>6.5</v>
      </c>
      <c r="U51" s="4">
        <v>6.1</v>
      </c>
      <c r="V51" s="15">
        <v>5.9</v>
      </c>
      <c r="W51" s="92">
        <v>4.5</v>
      </c>
      <c r="X51" s="4">
        <v>4.5</v>
      </c>
      <c r="Y51" s="4">
        <v>4.3</v>
      </c>
      <c r="Z51" s="4">
        <v>4.2</v>
      </c>
      <c r="AA51" s="15">
        <v>4.2</v>
      </c>
    </row>
    <row r="52" spans="1:27" ht="13.5">
      <c r="A52" s="471"/>
      <c r="B52" s="472" t="s">
        <v>101</v>
      </c>
      <c r="C52" s="92">
        <v>2.5</v>
      </c>
      <c r="D52" s="4">
        <v>1.9</v>
      </c>
      <c r="E52" s="4">
        <v>4.5999999999999996</v>
      </c>
      <c r="F52" s="4">
        <v>4.2</v>
      </c>
      <c r="G52" s="15">
        <v>4.5</v>
      </c>
      <c r="H52" s="92" t="s">
        <v>430</v>
      </c>
      <c r="I52" s="4" t="s">
        <v>430</v>
      </c>
      <c r="J52" s="4" t="s">
        <v>430</v>
      </c>
      <c r="K52" s="4" t="s">
        <v>430</v>
      </c>
      <c r="L52" s="15" t="s">
        <v>430</v>
      </c>
      <c r="M52" s="92" t="s">
        <v>430</v>
      </c>
      <c r="N52" s="4" t="s">
        <v>430</v>
      </c>
      <c r="O52" s="4">
        <v>19.399999999999999</v>
      </c>
      <c r="P52" s="4">
        <v>18.5</v>
      </c>
      <c r="Q52" s="15">
        <v>18.2</v>
      </c>
      <c r="R52" s="92">
        <v>2.5</v>
      </c>
      <c r="S52" s="4">
        <v>1.9</v>
      </c>
      <c r="T52" s="4">
        <v>3</v>
      </c>
      <c r="U52" s="4">
        <v>2.4</v>
      </c>
      <c r="V52" s="15">
        <v>2.2999999999999998</v>
      </c>
      <c r="W52" s="92" t="s">
        <v>430</v>
      </c>
      <c r="X52" s="4" t="s">
        <v>430</v>
      </c>
      <c r="Y52" s="4" t="s">
        <v>430</v>
      </c>
      <c r="Z52" s="4" t="s">
        <v>430</v>
      </c>
      <c r="AA52" s="15" t="s">
        <v>430</v>
      </c>
    </row>
    <row r="53" spans="1:27" ht="13.5">
      <c r="A53" s="471"/>
      <c r="B53" s="472" t="s">
        <v>108</v>
      </c>
      <c r="C53" s="92">
        <v>6.1</v>
      </c>
      <c r="D53" s="4">
        <v>2.5</v>
      </c>
      <c r="E53" s="4">
        <v>4.7</v>
      </c>
      <c r="F53" s="4">
        <v>4.8</v>
      </c>
      <c r="G53" s="15">
        <v>3.6</v>
      </c>
      <c r="H53" s="92" t="s">
        <v>430</v>
      </c>
      <c r="I53" s="4" t="s">
        <v>430</v>
      </c>
      <c r="J53" s="4" t="s">
        <v>430</v>
      </c>
      <c r="K53" s="4" t="s">
        <v>430</v>
      </c>
      <c r="L53" s="15" t="s">
        <v>430</v>
      </c>
      <c r="M53" s="92" t="s">
        <v>430</v>
      </c>
      <c r="N53" s="4" t="s">
        <v>430</v>
      </c>
      <c r="O53" s="4" t="s">
        <v>430</v>
      </c>
      <c r="P53" s="4">
        <v>6</v>
      </c>
      <c r="Q53" s="15" t="s">
        <v>430</v>
      </c>
      <c r="R53" s="92">
        <v>6.1</v>
      </c>
      <c r="S53" s="4">
        <v>2.5</v>
      </c>
      <c r="T53" s="4">
        <v>4.7</v>
      </c>
      <c r="U53" s="4">
        <v>4.7</v>
      </c>
      <c r="V53" s="15">
        <v>3.6</v>
      </c>
      <c r="W53" s="92" t="s">
        <v>430</v>
      </c>
      <c r="X53" s="4" t="s">
        <v>430</v>
      </c>
      <c r="Y53" s="4" t="s">
        <v>430</v>
      </c>
      <c r="Z53" s="4" t="s">
        <v>430</v>
      </c>
      <c r="AA53" s="15" t="s">
        <v>430</v>
      </c>
    </row>
    <row r="54" spans="1:27" ht="13.5">
      <c r="A54" s="474"/>
      <c r="B54" s="475" t="s">
        <v>36</v>
      </c>
      <c r="C54" s="93">
        <v>6.7</v>
      </c>
      <c r="D54" s="77">
        <v>6.6</v>
      </c>
      <c r="E54" s="77">
        <v>6.6</v>
      </c>
      <c r="F54" s="77">
        <v>6.2</v>
      </c>
      <c r="G54" s="18">
        <v>6</v>
      </c>
      <c r="H54" s="93" t="s">
        <v>430</v>
      </c>
      <c r="I54" s="77" t="s">
        <v>430</v>
      </c>
      <c r="J54" s="77">
        <v>15</v>
      </c>
      <c r="K54" s="77">
        <v>16</v>
      </c>
      <c r="L54" s="18" t="s">
        <v>430</v>
      </c>
      <c r="M54" s="93">
        <v>16.7</v>
      </c>
      <c r="N54" s="77">
        <v>14.7</v>
      </c>
      <c r="O54" s="77">
        <v>17.5</v>
      </c>
      <c r="P54" s="77">
        <v>11.8</v>
      </c>
      <c r="Q54" s="18">
        <v>12.1</v>
      </c>
      <c r="R54" s="93">
        <v>6.4</v>
      </c>
      <c r="S54" s="77">
        <v>6.4</v>
      </c>
      <c r="T54" s="77">
        <v>6.4</v>
      </c>
      <c r="U54" s="77">
        <v>6</v>
      </c>
      <c r="V54" s="18">
        <v>5.8</v>
      </c>
      <c r="W54" s="93">
        <v>4.5</v>
      </c>
      <c r="X54" s="77">
        <v>4.5</v>
      </c>
      <c r="Y54" s="77">
        <v>4.3</v>
      </c>
      <c r="Z54" s="77">
        <v>4.2</v>
      </c>
      <c r="AA54" s="18">
        <v>4.2</v>
      </c>
    </row>
    <row r="55" spans="1:27" ht="13.5">
      <c r="A55" s="476" t="s">
        <v>19</v>
      </c>
      <c r="B55" s="472" t="s">
        <v>112</v>
      </c>
      <c r="C55" s="92">
        <v>5.0999999999999996</v>
      </c>
      <c r="D55" s="4">
        <v>4.7</v>
      </c>
      <c r="E55" s="4">
        <v>4.5999999999999996</v>
      </c>
      <c r="F55" s="4">
        <v>4.5999999999999996</v>
      </c>
      <c r="G55" s="15">
        <v>4.5999999999999996</v>
      </c>
      <c r="H55" s="92" t="s">
        <v>430</v>
      </c>
      <c r="I55" s="4" t="s">
        <v>430</v>
      </c>
      <c r="J55" s="4" t="s">
        <v>430</v>
      </c>
      <c r="K55" s="4" t="s">
        <v>430</v>
      </c>
      <c r="L55" s="15" t="s">
        <v>430</v>
      </c>
      <c r="M55" s="92" t="s">
        <v>430</v>
      </c>
      <c r="N55" s="4">
        <v>2</v>
      </c>
      <c r="O55" s="4" t="s">
        <v>430</v>
      </c>
      <c r="P55" s="4">
        <v>6</v>
      </c>
      <c r="Q55" s="15" t="s">
        <v>430</v>
      </c>
      <c r="R55" s="92">
        <v>5.0999999999999996</v>
      </c>
      <c r="S55" s="4">
        <v>4.7</v>
      </c>
      <c r="T55" s="4">
        <v>4.5999999999999996</v>
      </c>
      <c r="U55" s="4">
        <v>4.5999999999999996</v>
      </c>
      <c r="V55" s="15">
        <v>4.5999999999999996</v>
      </c>
      <c r="W55" s="92" t="s">
        <v>430</v>
      </c>
      <c r="X55" s="4" t="s">
        <v>430</v>
      </c>
      <c r="Y55" s="4" t="s">
        <v>430</v>
      </c>
      <c r="Z55" s="4" t="s">
        <v>430</v>
      </c>
      <c r="AA55" s="15" t="s">
        <v>430</v>
      </c>
    </row>
    <row r="56" spans="1:27" ht="13.5" customHeight="1">
      <c r="A56" s="471"/>
      <c r="B56" s="473" t="s">
        <v>187</v>
      </c>
      <c r="C56" s="92" t="s">
        <v>430</v>
      </c>
      <c r="D56" s="4" t="s">
        <v>430</v>
      </c>
      <c r="E56" s="4" t="s">
        <v>430</v>
      </c>
      <c r="F56" s="4" t="s">
        <v>430</v>
      </c>
      <c r="G56" s="15" t="s">
        <v>430</v>
      </c>
      <c r="H56" s="92" t="s">
        <v>430</v>
      </c>
      <c r="I56" s="4" t="s">
        <v>430</v>
      </c>
      <c r="J56" s="4" t="s">
        <v>430</v>
      </c>
      <c r="K56" s="4" t="s">
        <v>430</v>
      </c>
      <c r="L56" s="15" t="s">
        <v>430</v>
      </c>
      <c r="M56" s="92" t="s">
        <v>430</v>
      </c>
      <c r="N56" s="4" t="s">
        <v>430</v>
      </c>
      <c r="O56" s="4" t="s">
        <v>430</v>
      </c>
      <c r="P56" s="4" t="s">
        <v>430</v>
      </c>
      <c r="Q56" s="15" t="s">
        <v>430</v>
      </c>
      <c r="R56" s="92" t="s">
        <v>430</v>
      </c>
      <c r="S56" s="4" t="s">
        <v>430</v>
      </c>
      <c r="T56" s="4" t="s">
        <v>430</v>
      </c>
      <c r="U56" s="4" t="s">
        <v>430</v>
      </c>
      <c r="V56" s="15" t="s">
        <v>430</v>
      </c>
      <c r="W56" s="92" t="s">
        <v>430</v>
      </c>
      <c r="X56" s="4" t="s">
        <v>430</v>
      </c>
      <c r="Y56" s="4" t="s">
        <v>430</v>
      </c>
      <c r="Z56" s="4" t="s">
        <v>430</v>
      </c>
      <c r="AA56" s="15" t="s">
        <v>430</v>
      </c>
    </row>
    <row r="57" spans="1:27" ht="13.5">
      <c r="A57" s="471"/>
      <c r="B57" s="472" t="s">
        <v>117</v>
      </c>
      <c r="C57" s="92">
        <v>6</v>
      </c>
      <c r="D57" s="4">
        <v>5.5</v>
      </c>
      <c r="E57" s="4">
        <v>6.2</v>
      </c>
      <c r="F57" s="4">
        <v>6</v>
      </c>
      <c r="G57" s="15">
        <v>5.9</v>
      </c>
      <c r="H57" s="92" t="s">
        <v>430</v>
      </c>
      <c r="I57" s="4" t="s">
        <v>430</v>
      </c>
      <c r="J57" s="4" t="s">
        <v>430</v>
      </c>
      <c r="K57" s="4" t="s">
        <v>430</v>
      </c>
      <c r="L57" s="15" t="s">
        <v>430</v>
      </c>
      <c r="M57" s="92" t="s">
        <v>430</v>
      </c>
      <c r="N57" s="4">
        <v>13.7</v>
      </c>
      <c r="O57" s="4">
        <v>24.1</v>
      </c>
      <c r="P57" s="4">
        <v>15.2</v>
      </c>
      <c r="Q57" s="15">
        <v>28</v>
      </c>
      <c r="R57" s="92">
        <v>6</v>
      </c>
      <c r="S57" s="4">
        <v>5.3</v>
      </c>
      <c r="T57" s="4">
        <v>5.8</v>
      </c>
      <c r="U57" s="4">
        <v>5.9</v>
      </c>
      <c r="V57" s="15">
        <v>5.7</v>
      </c>
      <c r="W57" s="92" t="s">
        <v>430</v>
      </c>
      <c r="X57" s="4">
        <v>1</v>
      </c>
      <c r="Y57" s="4" t="s">
        <v>430</v>
      </c>
      <c r="Z57" s="4" t="s">
        <v>430</v>
      </c>
      <c r="AA57" s="15" t="s">
        <v>430</v>
      </c>
    </row>
    <row r="58" spans="1:27" ht="13.5">
      <c r="A58" s="474"/>
      <c r="B58" s="475" t="s">
        <v>36</v>
      </c>
      <c r="C58" s="93">
        <v>5.3</v>
      </c>
      <c r="D58" s="77">
        <v>4.9000000000000004</v>
      </c>
      <c r="E58" s="77">
        <v>4.9000000000000004</v>
      </c>
      <c r="F58" s="77">
        <v>4.9000000000000004</v>
      </c>
      <c r="G58" s="18">
        <v>4.8</v>
      </c>
      <c r="H58" s="93" t="s">
        <v>430</v>
      </c>
      <c r="I58" s="77" t="s">
        <v>430</v>
      </c>
      <c r="J58" s="77" t="s">
        <v>430</v>
      </c>
      <c r="K58" s="77" t="s">
        <v>430</v>
      </c>
      <c r="L58" s="18" t="s">
        <v>430</v>
      </c>
      <c r="M58" s="93" t="s">
        <v>430</v>
      </c>
      <c r="N58" s="77">
        <v>10.7</v>
      </c>
      <c r="O58" s="77">
        <v>24.1</v>
      </c>
      <c r="P58" s="77">
        <v>12.1</v>
      </c>
      <c r="Q58" s="18">
        <v>28</v>
      </c>
      <c r="R58" s="93">
        <v>5.3</v>
      </c>
      <c r="S58" s="77">
        <v>4.9000000000000004</v>
      </c>
      <c r="T58" s="77">
        <v>4.9000000000000004</v>
      </c>
      <c r="U58" s="77">
        <v>4.9000000000000004</v>
      </c>
      <c r="V58" s="18">
        <v>4.7</v>
      </c>
      <c r="W58" s="93" t="s">
        <v>430</v>
      </c>
      <c r="X58" s="77">
        <v>1</v>
      </c>
      <c r="Y58" s="77" t="s">
        <v>430</v>
      </c>
      <c r="Z58" s="77" t="s">
        <v>430</v>
      </c>
      <c r="AA58" s="18" t="s">
        <v>430</v>
      </c>
    </row>
    <row r="59" spans="1:27" ht="27.75" customHeight="1">
      <c r="A59" s="471" t="s">
        <v>20</v>
      </c>
      <c r="B59" s="472" t="s">
        <v>118</v>
      </c>
      <c r="C59" s="92">
        <v>4.9000000000000004</v>
      </c>
      <c r="D59" s="4">
        <v>4.7</v>
      </c>
      <c r="E59" s="4">
        <v>5.3</v>
      </c>
      <c r="F59" s="4">
        <v>4.4000000000000004</v>
      </c>
      <c r="G59" s="15">
        <v>4.3</v>
      </c>
      <c r="H59" s="92" t="s">
        <v>430</v>
      </c>
      <c r="I59" s="4" t="s">
        <v>430</v>
      </c>
      <c r="J59" s="4" t="s">
        <v>430</v>
      </c>
      <c r="K59" s="4" t="s">
        <v>430</v>
      </c>
      <c r="L59" s="15" t="s">
        <v>430</v>
      </c>
      <c r="M59" s="92">
        <v>13.1</v>
      </c>
      <c r="N59" s="4" t="s">
        <v>430</v>
      </c>
      <c r="O59" s="4">
        <v>21</v>
      </c>
      <c r="P59" s="4">
        <v>6</v>
      </c>
      <c r="Q59" s="15" t="s">
        <v>430</v>
      </c>
      <c r="R59" s="92">
        <v>4.9000000000000004</v>
      </c>
      <c r="S59" s="4">
        <v>4.9000000000000004</v>
      </c>
      <c r="T59" s="4">
        <v>5.6</v>
      </c>
      <c r="U59" s="4">
        <v>5</v>
      </c>
      <c r="V59" s="15">
        <v>4.7</v>
      </c>
      <c r="W59" s="92">
        <v>4.0999999999999996</v>
      </c>
      <c r="X59" s="4">
        <v>3.3</v>
      </c>
      <c r="Y59" s="4">
        <v>3.7</v>
      </c>
      <c r="Z59" s="4">
        <v>3.2</v>
      </c>
      <c r="AA59" s="15">
        <v>3.7</v>
      </c>
    </row>
    <row r="60" spans="1:27" ht="13.5">
      <c r="A60" s="471"/>
      <c r="B60" s="472" t="s">
        <v>121</v>
      </c>
      <c r="C60" s="92">
        <v>3.7</v>
      </c>
      <c r="D60" s="4">
        <v>3.8</v>
      </c>
      <c r="E60" s="4">
        <v>4</v>
      </c>
      <c r="F60" s="4">
        <v>4</v>
      </c>
      <c r="G60" s="15">
        <v>4.0999999999999996</v>
      </c>
      <c r="H60" s="92" t="s">
        <v>430</v>
      </c>
      <c r="I60" s="4" t="s">
        <v>430</v>
      </c>
      <c r="J60" s="4" t="s">
        <v>430</v>
      </c>
      <c r="K60" s="4" t="s">
        <v>430</v>
      </c>
      <c r="L60" s="15" t="s">
        <v>430</v>
      </c>
      <c r="M60" s="92" t="s">
        <v>430</v>
      </c>
      <c r="N60" s="4">
        <v>12</v>
      </c>
      <c r="O60" s="4">
        <v>15.3</v>
      </c>
      <c r="P60" s="4">
        <v>12.1</v>
      </c>
      <c r="Q60" s="15">
        <v>8.1999999999999993</v>
      </c>
      <c r="R60" s="92">
        <v>3.8</v>
      </c>
      <c r="S60" s="4">
        <v>3.9</v>
      </c>
      <c r="T60" s="4">
        <v>4</v>
      </c>
      <c r="U60" s="4">
        <v>4</v>
      </c>
      <c r="V60" s="15">
        <v>4.0999999999999996</v>
      </c>
      <c r="W60" s="92">
        <v>2.8</v>
      </c>
      <c r="X60" s="4">
        <v>2.8</v>
      </c>
      <c r="Y60" s="4">
        <v>3.2</v>
      </c>
      <c r="Z60" s="4">
        <v>2.7</v>
      </c>
      <c r="AA60" s="15">
        <v>2.9</v>
      </c>
    </row>
    <row r="61" spans="1:27" ht="13.5" customHeight="1">
      <c r="A61" s="471"/>
      <c r="B61" s="473" t="s">
        <v>188</v>
      </c>
      <c r="C61" s="92">
        <v>4.0999999999999996</v>
      </c>
      <c r="D61" s="4">
        <v>4.2</v>
      </c>
      <c r="E61" s="4">
        <v>4.2</v>
      </c>
      <c r="F61" s="4">
        <v>4.0999999999999996</v>
      </c>
      <c r="G61" s="15">
        <v>3.7</v>
      </c>
      <c r="H61" s="92" t="s">
        <v>430</v>
      </c>
      <c r="I61" s="4" t="s">
        <v>430</v>
      </c>
      <c r="J61" s="4" t="s">
        <v>430</v>
      </c>
      <c r="K61" s="4" t="s">
        <v>430</v>
      </c>
      <c r="L61" s="15" t="s">
        <v>430</v>
      </c>
      <c r="M61" s="92">
        <v>7.9</v>
      </c>
      <c r="N61" s="4">
        <v>15</v>
      </c>
      <c r="O61" s="4">
        <v>4.5</v>
      </c>
      <c r="P61" s="4">
        <v>4.0999999999999996</v>
      </c>
      <c r="Q61" s="15">
        <v>6</v>
      </c>
      <c r="R61" s="92">
        <v>4</v>
      </c>
      <c r="S61" s="4">
        <v>4.2</v>
      </c>
      <c r="T61" s="4">
        <v>4.2</v>
      </c>
      <c r="U61" s="4">
        <v>4.0999999999999996</v>
      </c>
      <c r="V61" s="15">
        <v>3.7</v>
      </c>
      <c r="W61" s="92">
        <v>2.4</v>
      </c>
      <c r="X61" s="4">
        <v>3.1</v>
      </c>
      <c r="Y61" s="4">
        <v>3</v>
      </c>
      <c r="Z61" s="4">
        <v>1.6</v>
      </c>
      <c r="AA61" s="15" t="s">
        <v>430</v>
      </c>
    </row>
    <row r="62" spans="1:27" ht="13.5">
      <c r="A62" s="471"/>
      <c r="B62" s="473" t="s">
        <v>189</v>
      </c>
      <c r="C62" s="92">
        <v>19.5</v>
      </c>
      <c r="D62" s="4" t="s">
        <v>430</v>
      </c>
      <c r="E62" s="4">
        <v>19.600000000000001</v>
      </c>
      <c r="F62" s="4">
        <v>6.5</v>
      </c>
      <c r="G62" s="15">
        <v>25.5</v>
      </c>
      <c r="H62" s="92">
        <v>24</v>
      </c>
      <c r="I62" s="4" t="s">
        <v>430</v>
      </c>
      <c r="J62" s="4" t="s">
        <v>430</v>
      </c>
      <c r="K62" s="4" t="s">
        <v>430</v>
      </c>
      <c r="L62" s="15">
        <v>54.5</v>
      </c>
      <c r="M62" s="92">
        <v>19.2</v>
      </c>
      <c r="N62" s="4" t="s">
        <v>430</v>
      </c>
      <c r="O62" s="4">
        <v>40</v>
      </c>
      <c r="P62" s="4">
        <v>12</v>
      </c>
      <c r="Q62" s="15">
        <v>36</v>
      </c>
      <c r="R62" s="92">
        <v>7.5</v>
      </c>
      <c r="S62" s="4" t="s">
        <v>430</v>
      </c>
      <c r="T62" s="4">
        <v>4.3</v>
      </c>
      <c r="U62" s="4">
        <v>1</v>
      </c>
      <c r="V62" s="15">
        <v>2.7</v>
      </c>
      <c r="W62" s="92" t="s">
        <v>430</v>
      </c>
      <c r="X62" s="4" t="s">
        <v>430</v>
      </c>
      <c r="Y62" s="4" t="s">
        <v>430</v>
      </c>
      <c r="Z62" s="4" t="s">
        <v>430</v>
      </c>
      <c r="AA62" s="15" t="s">
        <v>430</v>
      </c>
    </row>
    <row r="63" spans="1:27" ht="13.5">
      <c r="A63" s="471"/>
      <c r="B63" s="472" t="s">
        <v>177</v>
      </c>
      <c r="C63" s="92">
        <v>104.6</v>
      </c>
      <c r="D63" s="4">
        <v>100.9</v>
      </c>
      <c r="E63" s="4">
        <v>138.69999999999999</v>
      </c>
      <c r="F63" s="4">
        <v>53.9</v>
      </c>
      <c r="G63" s="15">
        <v>23.3</v>
      </c>
      <c r="H63" s="92">
        <v>129.1</v>
      </c>
      <c r="I63" s="4">
        <v>123.1</v>
      </c>
      <c r="J63" s="4">
        <v>176.3</v>
      </c>
      <c r="K63" s="4">
        <v>77.8</v>
      </c>
      <c r="L63" s="15">
        <v>40.299999999999997</v>
      </c>
      <c r="M63" s="92">
        <v>47</v>
      </c>
      <c r="N63" s="4">
        <v>18</v>
      </c>
      <c r="O63" s="4">
        <v>9</v>
      </c>
      <c r="P63" s="4" t="s">
        <v>430</v>
      </c>
      <c r="Q63" s="15">
        <v>10.6</v>
      </c>
      <c r="R63" s="92">
        <v>8.9</v>
      </c>
      <c r="S63" s="4">
        <v>6</v>
      </c>
      <c r="T63" s="4">
        <v>5</v>
      </c>
      <c r="U63" s="4">
        <v>6</v>
      </c>
      <c r="V63" s="15" t="s">
        <v>430</v>
      </c>
      <c r="W63" s="92" t="s">
        <v>430</v>
      </c>
      <c r="X63" s="4" t="s">
        <v>430</v>
      </c>
      <c r="Y63" s="4" t="s">
        <v>430</v>
      </c>
      <c r="Z63" s="4" t="s">
        <v>430</v>
      </c>
      <c r="AA63" s="15" t="s">
        <v>430</v>
      </c>
    </row>
    <row r="64" spans="1:27" ht="13.5">
      <c r="A64" s="471"/>
      <c r="B64" s="472" t="s">
        <v>176</v>
      </c>
      <c r="C64" s="92">
        <v>6.1</v>
      </c>
      <c r="D64" s="4">
        <v>6.5</v>
      </c>
      <c r="E64" s="4">
        <v>6.7</v>
      </c>
      <c r="F64" s="4">
        <v>6.6</v>
      </c>
      <c r="G64" s="15">
        <v>6.7</v>
      </c>
      <c r="H64" s="92">
        <v>14.9</v>
      </c>
      <c r="I64" s="4">
        <v>38.299999999999997</v>
      </c>
      <c r="J64" s="4">
        <v>15</v>
      </c>
      <c r="K64" s="4">
        <v>23.7</v>
      </c>
      <c r="L64" s="15">
        <v>15</v>
      </c>
      <c r="M64" s="92">
        <v>19.600000000000001</v>
      </c>
      <c r="N64" s="4">
        <v>15.5</v>
      </c>
      <c r="O64" s="4">
        <v>16.899999999999999</v>
      </c>
      <c r="P64" s="4">
        <v>17.3</v>
      </c>
      <c r="Q64" s="15">
        <v>13.9</v>
      </c>
      <c r="R64" s="92">
        <v>4.4000000000000004</v>
      </c>
      <c r="S64" s="4">
        <v>4.8</v>
      </c>
      <c r="T64" s="4">
        <v>5</v>
      </c>
      <c r="U64" s="4">
        <v>4.8</v>
      </c>
      <c r="V64" s="15">
        <v>5.6</v>
      </c>
      <c r="W64" s="92">
        <v>4.4000000000000004</v>
      </c>
      <c r="X64" s="4">
        <v>3</v>
      </c>
      <c r="Y64" s="4">
        <v>7.7</v>
      </c>
      <c r="Z64" s="4">
        <v>4</v>
      </c>
      <c r="AA64" s="15" t="s">
        <v>430</v>
      </c>
    </row>
    <row r="65" spans="1:27" ht="13.5">
      <c r="A65" s="474"/>
      <c r="B65" s="475" t="s">
        <v>36</v>
      </c>
      <c r="C65" s="93">
        <v>5.0999999999999996</v>
      </c>
      <c r="D65" s="77">
        <v>5</v>
      </c>
      <c r="E65" s="77">
        <v>5.4</v>
      </c>
      <c r="F65" s="77">
        <v>4.5999999999999996</v>
      </c>
      <c r="G65" s="18">
        <v>4.4000000000000004</v>
      </c>
      <c r="H65" s="93">
        <v>73.2</v>
      </c>
      <c r="I65" s="77">
        <v>100</v>
      </c>
      <c r="J65" s="77">
        <v>156.1</v>
      </c>
      <c r="K65" s="77">
        <v>45.3</v>
      </c>
      <c r="L65" s="18">
        <v>40.799999999999997</v>
      </c>
      <c r="M65" s="93">
        <v>19.8</v>
      </c>
      <c r="N65" s="77">
        <v>15.5</v>
      </c>
      <c r="O65" s="77">
        <v>17.7</v>
      </c>
      <c r="P65" s="77">
        <v>15.2</v>
      </c>
      <c r="Q65" s="18">
        <v>13.3</v>
      </c>
      <c r="R65" s="93">
        <v>4.3</v>
      </c>
      <c r="S65" s="77">
        <v>4.3</v>
      </c>
      <c r="T65" s="77">
        <v>4.3</v>
      </c>
      <c r="U65" s="77">
        <v>4.2</v>
      </c>
      <c r="V65" s="18">
        <v>4.0999999999999996</v>
      </c>
      <c r="W65" s="93">
        <v>3.4</v>
      </c>
      <c r="X65" s="77">
        <v>3.1</v>
      </c>
      <c r="Y65" s="77">
        <v>3.6</v>
      </c>
      <c r="Z65" s="77">
        <v>3</v>
      </c>
      <c r="AA65" s="18">
        <v>3.4</v>
      </c>
    </row>
    <row r="66" spans="1:27" ht="13.5">
      <c r="A66" s="476" t="s">
        <v>21</v>
      </c>
      <c r="B66" s="472" t="s">
        <v>178</v>
      </c>
      <c r="C66" s="92">
        <v>3.1</v>
      </c>
      <c r="D66" s="4">
        <v>4.5999999999999996</v>
      </c>
      <c r="E66" s="4">
        <v>13.3</v>
      </c>
      <c r="F66" s="4">
        <v>3.5</v>
      </c>
      <c r="G66" s="15">
        <v>4.2</v>
      </c>
      <c r="H66" s="92" t="s">
        <v>430</v>
      </c>
      <c r="I66" s="4" t="s">
        <v>430</v>
      </c>
      <c r="J66" s="4" t="s">
        <v>430</v>
      </c>
      <c r="K66" s="4" t="s">
        <v>430</v>
      </c>
      <c r="L66" s="15" t="s">
        <v>430</v>
      </c>
      <c r="M66" s="92" t="s">
        <v>430</v>
      </c>
      <c r="N66" s="4" t="s">
        <v>430</v>
      </c>
      <c r="O66" s="4" t="s">
        <v>430</v>
      </c>
      <c r="P66" s="4" t="s">
        <v>430</v>
      </c>
      <c r="Q66" s="15" t="s">
        <v>430</v>
      </c>
      <c r="R66" s="92">
        <v>3.1</v>
      </c>
      <c r="S66" s="4">
        <v>4.5999999999999996</v>
      </c>
      <c r="T66" s="4">
        <v>13.3</v>
      </c>
      <c r="U66" s="4">
        <v>3.5</v>
      </c>
      <c r="V66" s="15">
        <v>4.2</v>
      </c>
      <c r="W66" s="92" t="s">
        <v>430</v>
      </c>
      <c r="X66" s="4" t="s">
        <v>430</v>
      </c>
      <c r="Y66" s="4" t="s">
        <v>430</v>
      </c>
      <c r="Z66" s="4" t="s">
        <v>430</v>
      </c>
      <c r="AA66" s="15" t="s">
        <v>430</v>
      </c>
    </row>
    <row r="67" spans="1:27" ht="13.5">
      <c r="A67" s="471"/>
      <c r="B67" s="472" t="s">
        <v>132</v>
      </c>
      <c r="C67" s="92">
        <v>3.9</v>
      </c>
      <c r="D67" s="4">
        <v>2.2999999999999998</v>
      </c>
      <c r="E67" s="4">
        <v>2.4</v>
      </c>
      <c r="F67" s="4">
        <v>3.9</v>
      </c>
      <c r="G67" s="15">
        <v>1.7</v>
      </c>
      <c r="H67" s="92" t="s">
        <v>430</v>
      </c>
      <c r="I67" s="4" t="s">
        <v>430</v>
      </c>
      <c r="J67" s="4" t="s">
        <v>430</v>
      </c>
      <c r="K67" s="4" t="s">
        <v>430</v>
      </c>
      <c r="L67" s="15" t="s">
        <v>430</v>
      </c>
      <c r="M67" s="92" t="s">
        <v>430</v>
      </c>
      <c r="N67" s="4" t="s">
        <v>430</v>
      </c>
      <c r="O67" s="4" t="s">
        <v>430</v>
      </c>
      <c r="P67" s="4" t="s">
        <v>430</v>
      </c>
      <c r="Q67" s="15" t="s">
        <v>430</v>
      </c>
      <c r="R67" s="92">
        <v>3.9</v>
      </c>
      <c r="S67" s="4">
        <v>2.2999999999999998</v>
      </c>
      <c r="T67" s="4">
        <v>2.4</v>
      </c>
      <c r="U67" s="4">
        <v>3.9</v>
      </c>
      <c r="V67" s="15">
        <v>1.7</v>
      </c>
      <c r="W67" s="92" t="s">
        <v>430</v>
      </c>
      <c r="X67" s="4" t="s">
        <v>430</v>
      </c>
      <c r="Y67" s="4" t="s">
        <v>430</v>
      </c>
      <c r="Z67" s="4" t="s">
        <v>430</v>
      </c>
      <c r="AA67" s="15" t="s">
        <v>430</v>
      </c>
    </row>
    <row r="68" spans="1:27" ht="13.5">
      <c r="A68" s="471"/>
      <c r="B68" s="473" t="s">
        <v>138</v>
      </c>
      <c r="C68" s="92">
        <v>4.5</v>
      </c>
      <c r="D68" s="4">
        <v>20</v>
      </c>
      <c r="E68" s="4">
        <v>3</v>
      </c>
      <c r="F68" s="4">
        <v>14</v>
      </c>
      <c r="G68" s="15">
        <v>10.1</v>
      </c>
      <c r="H68" s="92" t="s">
        <v>430</v>
      </c>
      <c r="I68" s="4">
        <v>20</v>
      </c>
      <c r="J68" s="4" t="s">
        <v>430</v>
      </c>
      <c r="K68" s="4" t="s">
        <v>430</v>
      </c>
      <c r="L68" s="15" t="s">
        <v>430</v>
      </c>
      <c r="M68" s="92" t="s">
        <v>430</v>
      </c>
      <c r="N68" s="4" t="s">
        <v>430</v>
      </c>
      <c r="O68" s="4" t="s">
        <v>430</v>
      </c>
      <c r="P68" s="4">
        <v>14</v>
      </c>
      <c r="Q68" s="15">
        <v>10.1</v>
      </c>
      <c r="R68" s="92">
        <v>4.5</v>
      </c>
      <c r="S68" s="4" t="s">
        <v>430</v>
      </c>
      <c r="T68" s="4">
        <v>3</v>
      </c>
      <c r="U68" s="4" t="s">
        <v>430</v>
      </c>
      <c r="V68" s="15" t="s">
        <v>430</v>
      </c>
      <c r="W68" s="92" t="s">
        <v>430</v>
      </c>
      <c r="X68" s="4" t="s">
        <v>430</v>
      </c>
      <c r="Y68" s="4" t="s">
        <v>430</v>
      </c>
      <c r="Z68" s="4" t="s">
        <v>430</v>
      </c>
      <c r="AA68" s="15" t="s">
        <v>430</v>
      </c>
    </row>
    <row r="69" spans="1:27" ht="13.5">
      <c r="A69" s="471"/>
      <c r="B69" s="473" t="s">
        <v>139</v>
      </c>
      <c r="C69" s="92">
        <v>13</v>
      </c>
      <c r="D69" s="4">
        <v>13.1</v>
      </c>
      <c r="E69" s="4">
        <v>9.1999999999999993</v>
      </c>
      <c r="F69" s="4">
        <v>12.8</v>
      </c>
      <c r="G69" s="15">
        <v>13.4</v>
      </c>
      <c r="H69" s="92" t="s">
        <v>430</v>
      </c>
      <c r="I69" s="4" t="s">
        <v>430</v>
      </c>
      <c r="J69" s="4" t="s">
        <v>430</v>
      </c>
      <c r="K69" s="4" t="s">
        <v>430</v>
      </c>
      <c r="L69" s="15">
        <v>45</v>
      </c>
      <c r="M69" s="92">
        <v>17</v>
      </c>
      <c r="N69" s="4">
        <v>15.9</v>
      </c>
      <c r="O69" s="4">
        <v>11.3</v>
      </c>
      <c r="P69" s="4">
        <v>18.8</v>
      </c>
      <c r="Q69" s="15">
        <v>14.1</v>
      </c>
      <c r="R69" s="92">
        <v>7.7</v>
      </c>
      <c r="S69" s="4">
        <v>5.4</v>
      </c>
      <c r="T69" s="4">
        <v>6</v>
      </c>
      <c r="U69" s="4">
        <v>5.0999999999999996</v>
      </c>
      <c r="V69" s="15">
        <v>5.6</v>
      </c>
      <c r="W69" s="92" t="s">
        <v>430</v>
      </c>
      <c r="X69" s="4" t="s">
        <v>430</v>
      </c>
      <c r="Y69" s="4" t="s">
        <v>430</v>
      </c>
      <c r="Z69" s="4" t="s">
        <v>430</v>
      </c>
      <c r="AA69" s="15" t="s">
        <v>430</v>
      </c>
    </row>
    <row r="70" spans="1:27" ht="13.5">
      <c r="A70" s="471"/>
      <c r="B70" s="472" t="s">
        <v>36</v>
      </c>
      <c r="C70" s="92">
        <v>7.8</v>
      </c>
      <c r="D70" s="4">
        <v>10.4</v>
      </c>
      <c r="E70" s="4">
        <v>5.9</v>
      </c>
      <c r="F70" s="4">
        <v>9.8000000000000007</v>
      </c>
      <c r="G70" s="15">
        <v>4.0999999999999996</v>
      </c>
      <c r="H70" s="92" t="s">
        <v>430</v>
      </c>
      <c r="I70" s="4">
        <v>20</v>
      </c>
      <c r="J70" s="4" t="s">
        <v>430</v>
      </c>
      <c r="K70" s="4" t="s">
        <v>430</v>
      </c>
      <c r="L70" s="15">
        <v>45</v>
      </c>
      <c r="M70" s="92">
        <v>17</v>
      </c>
      <c r="N70" s="4">
        <v>15.9</v>
      </c>
      <c r="O70" s="4">
        <v>11.3</v>
      </c>
      <c r="P70" s="4">
        <v>18.5</v>
      </c>
      <c r="Q70" s="15">
        <v>13.4</v>
      </c>
      <c r="R70" s="92">
        <v>4.8</v>
      </c>
      <c r="S70" s="4">
        <v>3.8</v>
      </c>
      <c r="T70" s="4">
        <v>4</v>
      </c>
      <c r="U70" s="4">
        <v>4.4000000000000004</v>
      </c>
      <c r="V70" s="15">
        <v>2</v>
      </c>
      <c r="W70" s="92" t="s">
        <v>430</v>
      </c>
      <c r="X70" s="4" t="s">
        <v>430</v>
      </c>
      <c r="Y70" s="4" t="s">
        <v>430</v>
      </c>
      <c r="Z70" s="4" t="s">
        <v>430</v>
      </c>
      <c r="AA70" s="15" t="s">
        <v>430</v>
      </c>
    </row>
    <row r="71" spans="1:27" ht="13.5">
      <c r="A71" s="396" t="s">
        <v>36</v>
      </c>
      <c r="B71" s="397"/>
      <c r="C71" s="398">
        <v>10.5</v>
      </c>
      <c r="D71" s="60">
        <v>10.9</v>
      </c>
      <c r="E71" s="60">
        <v>11.1</v>
      </c>
      <c r="F71" s="60">
        <v>9.6999999999999993</v>
      </c>
      <c r="G71" s="64">
        <v>10</v>
      </c>
      <c r="H71" s="398">
        <v>149.80000000000001</v>
      </c>
      <c r="I71" s="60">
        <v>140.4</v>
      </c>
      <c r="J71" s="60">
        <v>132.9</v>
      </c>
      <c r="K71" s="60">
        <v>129</v>
      </c>
      <c r="L71" s="64">
        <v>143.4</v>
      </c>
      <c r="M71" s="398">
        <v>26.9</v>
      </c>
      <c r="N71" s="60">
        <v>27.2</v>
      </c>
      <c r="O71" s="60">
        <v>28.8</v>
      </c>
      <c r="P71" s="60">
        <v>26.1</v>
      </c>
      <c r="Q71" s="64">
        <v>25.8</v>
      </c>
      <c r="R71" s="398">
        <v>5.6</v>
      </c>
      <c r="S71" s="60">
        <v>5.7</v>
      </c>
      <c r="T71" s="60">
        <v>5.8</v>
      </c>
      <c r="U71" s="60">
        <v>5.7</v>
      </c>
      <c r="V71" s="64">
        <v>5.6</v>
      </c>
      <c r="W71" s="398">
        <v>4.5999999999999996</v>
      </c>
      <c r="X71" s="60">
        <v>4.5</v>
      </c>
      <c r="Y71" s="60">
        <v>4.5999999999999996</v>
      </c>
      <c r="Z71" s="60">
        <v>4.4000000000000004</v>
      </c>
      <c r="AA71" s="64">
        <v>4.5999999999999996</v>
      </c>
    </row>
    <row r="72" spans="1:27" s="165" customFormat="1" ht="15" customHeight="1"/>
    <row r="73" spans="1:27" s="165" customFormat="1" ht="15" customHeight="1">
      <c r="A73" s="85" t="s">
        <v>508</v>
      </c>
      <c r="B73" s="89" t="s">
        <v>476</v>
      </c>
      <c r="C73" s="91">
        <v>9</v>
      </c>
      <c r="D73" s="62">
        <v>9</v>
      </c>
      <c r="E73" s="62">
        <v>8.6999999999999993</v>
      </c>
      <c r="F73" s="62">
        <v>8.1999999999999993</v>
      </c>
      <c r="G73" s="21">
        <v>8</v>
      </c>
      <c r="H73" s="91">
        <v>178.6</v>
      </c>
      <c r="I73" s="62">
        <v>154.69999999999999</v>
      </c>
      <c r="J73" s="62">
        <v>140.30000000000001</v>
      </c>
      <c r="K73" s="62">
        <v>157.30000000000001</v>
      </c>
      <c r="L73" s="21">
        <v>120.1</v>
      </c>
      <c r="M73" s="91">
        <v>33.200000000000003</v>
      </c>
      <c r="N73" s="62">
        <v>31.6</v>
      </c>
      <c r="O73" s="62">
        <v>33.700000000000003</v>
      </c>
      <c r="P73" s="62">
        <v>31.3</v>
      </c>
      <c r="Q73" s="21">
        <v>32.4</v>
      </c>
      <c r="R73" s="91">
        <v>5.5</v>
      </c>
      <c r="S73" s="62">
        <v>5.8</v>
      </c>
      <c r="T73" s="62">
        <v>5.7</v>
      </c>
      <c r="U73" s="62">
        <v>5.7</v>
      </c>
      <c r="V73" s="21">
        <v>5.3</v>
      </c>
      <c r="W73" s="91">
        <v>4</v>
      </c>
      <c r="X73" s="62">
        <v>4.2</v>
      </c>
      <c r="Y73" s="62">
        <v>3.7</v>
      </c>
      <c r="Z73" s="62">
        <v>4.8</v>
      </c>
      <c r="AA73" s="21">
        <v>5.8</v>
      </c>
    </row>
    <row r="74" spans="1:27" s="165" customFormat="1" ht="15" customHeight="1">
      <c r="A74" s="32" t="s">
        <v>509</v>
      </c>
      <c r="B74" s="90" t="s">
        <v>476</v>
      </c>
      <c r="C74" s="93">
        <v>27.9</v>
      </c>
      <c r="D74" s="77">
        <v>27.5</v>
      </c>
      <c r="E74" s="77">
        <v>28.4</v>
      </c>
      <c r="F74" s="77">
        <v>27.4</v>
      </c>
      <c r="G74" s="18">
        <v>26.8</v>
      </c>
      <c r="H74" s="93" t="s">
        <v>430</v>
      </c>
      <c r="I74" s="77" t="s">
        <v>430</v>
      </c>
      <c r="J74" s="77" t="s">
        <v>430</v>
      </c>
      <c r="K74" s="77" t="s">
        <v>430</v>
      </c>
      <c r="L74" s="18" t="s">
        <v>430</v>
      </c>
      <c r="M74" s="93">
        <v>36.5</v>
      </c>
      <c r="N74" s="77">
        <v>35.1</v>
      </c>
      <c r="O74" s="77">
        <v>35.799999999999997</v>
      </c>
      <c r="P74" s="77">
        <v>35.799999999999997</v>
      </c>
      <c r="Q74" s="18">
        <v>34</v>
      </c>
      <c r="R74" s="93">
        <v>8.6999999999999993</v>
      </c>
      <c r="S74" s="77">
        <v>8.6</v>
      </c>
      <c r="T74" s="77">
        <v>8.9</v>
      </c>
      <c r="U74" s="77">
        <v>8.6</v>
      </c>
      <c r="V74" s="18">
        <v>8.1</v>
      </c>
      <c r="W74" s="93">
        <v>6.7</v>
      </c>
      <c r="X74" s="77">
        <v>5.4</v>
      </c>
      <c r="Y74" s="77">
        <v>6.9</v>
      </c>
      <c r="Z74" s="77">
        <v>7.5</v>
      </c>
      <c r="AA74" s="18">
        <v>5.5</v>
      </c>
    </row>
    <row r="75" spans="1:27" s="165" customFormat="1" ht="15" customHeight="1"/>
    <row r="76" spans="1:27" s="165" customFormat="1" ht="15" customHeight="1">
      <c r="A76" s="167" t="s">
        <v>245</v>
      </c>
    </row>
    <row r="77" spans="1:27" ht="15" customHeight="1">
      <c r="A77" s="16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spans="1:27" s="165" customFormat="1" ht="14.25" customHeight="1">
      <c r="A78" s="578" t="s">
        <v>145</v>
      </c>
      <c r="B78" s="578"/>
    </row>
    <row r="79" spans="1:27" s="165" customFormat="1" ht="14.25" customHeight="1">
      <c r="A79" s="578" t="s">
        <v>490</v>
      </c>
      <c r="B79" s="578"/>
    </row>
    <row r="80" spans="1:27" s="165" customFormat="1" ht="30" customHeight="1">
      <c r="A80" s="578" t="s">
        <v>510</v>
      </c>
      <c r="B80" s="578"/>
    </row>
    <row r="81" spans="1:3" s="165" customFormat="1" ht="104.25" customHeight="1">
      <c r="A81" s="552" t="s">
        <v>765</v>
      </c>
      <c r="B81" s="552"/>
    </row>
    <row r="82" spans="1:3" s="165" customFormat="1" ht="30" customHeight="1">
      <c r="A82" s="578" t="s">
        <v>468</v>
      </c>
      <c r="B82" s="578"/>
    </row>
    <row r="83" spans="1:3" ht="15" customHeight="1">
      <c r="A83" s="8"/>
    </row>
    <row r="84" spans="1:3" ht="15" customHeight="1">
      <c r="A84" s="315" t="s">
        <v>361</v>
      </c>
    </row>
    <row r="85" spans="1:3" ht="15" customHeight="1">
      <c r="A85" s="315" t="str">
        <f>+"New South Wales Criminal Courts Statistics " &amp;'Table Of Contents'!D$2</f>
        <v>New South Wales Criminal Courts Statistics June 2022</v>
      </c>
    </row>
    <row r="86" spans="1:3" ht="15" customHeight="1">
      <c r="A86" s="211" t="s">
        <v>0</v>
      </c>
    </row>
    <row r="87" spans="1:3" ht="15" customHeight="1">
      <c r="A87" s="211" t="s">
        <v>379</v>
      </c>
    </row>
    <row r="88" spans="1:3" ht="15" customHeight="1">
      <c r="A88" s="211" t="s">
        <v>27</v>
      </c>
    </row>
    <row r="89" spans="1:3" ht="15" customHeight="1">
      <c r="A89" s="211" t="s">
        <v>380</v>
      </c>
    </row>
    <row r="90" spans="1:3" ht="15" customHeight="1"/>
    <row r="91" spans="1:3" s="165" customFormat="1" ht="94.5" customHeight="1">
      <c r="A91" s="551" t="s">
        <v>759</v>
      </c>
      <c r="B91" s="551"/>
      <c r="C91" s="483"/>
    </row>
  </sheetData>
  <mergeCells count="11">
    <mergeCell ref="A91:B91"/>
    <mergeCell ref="C6:G6"/>
    <mergeCell ref="M6:Q6"/>
    <mergeCell ref="R6:V6"/>
    <mergeCell ref="W6:AA6"/>
    <mergeCell ref="H6:L6"/>
    <mergeCell ref="A78:B78"/>
    <mergeCell ref="A79:B79"/>
    <mergeCell ref="A80:B80"/>
    <mergeCell ref="A82:B82"/>
    <mergeCell ref="A81:B81"/>
  </mergeCells>
  <conditionalFormatting sqref="A8:B13 A15:B16 A18:B19 A21:B23 A25:B26 A29:B32 A34:B37 A39:B43 A45:B46 A48:B49 A51:B53 A55:B57 A59:B64 A66:B71">
    <cfRule type="cellIs" dxfId="16" priority="72" operator="equal">
      <formula>"Total"</formula>
    </cfRule>
  </conditionalFormatting>
  <conditionalFormatting sqref="A14:B14">
    <cfRule type="cellIs" dxfId="15" priority="71" operator="equal">
      <formula>"Total"</formula>
    </cfRule>
  </conditionalFormatting>
  <conditionalFormatting sqref="A73:B73">
    <cfRule type="cellIs" dxfId="14" priority="70" operator="equal">
      <formula>"Total"</formula>
    </cfRule>
  </conditionalFormatting>
  <conditionalFormatting sqref="A17:B17">
    <cfRule type="cellIs" dxfId="13" priority="69" operator="equal">
      <formula>"Total"</formula>
    </cfRule>
  </conditionalFormatting>
  <conditionalFormatting sqref="A74:B74">
    <cfRule type="cellIs" dxfId="12" priority="68" operator="equal">
      <formula>"Total"</formula>
    </cfRule>
  </conditionalFormatting>
  <conditionalFormatting sqref="A20:B20">
    <cfRule type="cellIs" dxfId="11" priority="67" operator="equal">
      <formula>"Total"</formula>
    </cfRule>
  </conditionalFormatting>
  <conditionalFormatting sqref="A24:B24">
    <cfRule type="cellIs" dxfId="10" priority="66" operator="equal">
      <formula>"Total"</formula>
    </cfRule>
  </conditionalFormatting>
  <conditionalFormatting sqref="A27:B27">
    <cfRule type="cellIs" dxfId="9" priority="65" operator="equal">
      <formula>"Total"</formula>
    </cfRule>
  </conditionalFormatting>
  <conditionalFormatting sqref="A28:B28">
    <cfRule type="cellIs" dxfId="8" priority="64" operator="equal">
      <formula>"Total"</formula>
    </cfRule>
  </conditionalFormatting>
  <conditionalFormatting sqref="A33:B33">
    <cfRule type="cellIs" dxfId="7" priority="63" operator="equal">
      <formula>"Total"</formula>
    </cfRule>
  </conditionalFormatting>
  <conditionalFormatting sqref="A38:B38">
    <cfRule type="cellIs" dxfId="6" priority="62" operator="equal">
      <formula>"Total"</formula>
    </cfRule>
  </conditionalFormatting>
  <conditionalFormatting sqref="A44:B44">
    <cfRule type="cellIs" dxfId="5" priority="61" operator="equal">
      <formula>"Total"</formula>
    </cfRule>
  </conditionalFormatting>
  <conditionalFormatting sqref="A47:B47">
    <cfRule type="cellIs" dxfId="4" priority="60" operator="equal">
      <formula>"Total"</formula>
    </cfRule>
  </conditionalFormatting>
  <conditionalFormatting sqref="A50:B50">
    <cfRule type="cellIs" dxfId="3" priority="59" operator="equal">
      <formula>"Total"</formula>
    </cfRule>
  </conditionalFormatting>
  <conditionalFormatting sqref="A54:B54">
    <cfRule type="cellIs" dxfId="2" priority="58" operator="equal">
      <formula>"Total"</formula>
    </cfRule>
  </conditionalFormatting>
  <conditionalFormatting sqref="A58:B58">
    <cfRule type="cellIs" dxfId="1" priority="57" operator="equal">
      <formula>"Total"</formula>
    </cfRule>
  </conditionalFormatting>
  <conditionalFormatting sqref="A65:B65">
    <cfRule type="cellIs" dxfId="0" priority="56" operator="equal">
      <formula>"Total"</formula>
    </cfRule>
  </conditionalFormatting>
  <hyperlinks>
    <hyperlink ref="A1" location="'Table Of Contents'!C6" display="return to table of contents" xr:uid="{00000000-0004-0000-1500-000000000000}"/>
    <hyperlink ref="A91" location="'Explanatory Notes'!A2" display="COVID impact: changes to court operations to protect the safety of court users have led to a general decline in the number of criminal court finalisations in the latest 12 month period. See Explanatory Notes for details." xr:uid="{00000000-0004-0000-1500-000001000000}"/>
  </hyperlinks>
  <pageMargins left="0.39370078740157483" right="0.39370078740157483" top="0.59055118110236227" bottom="0.59055118110236227" header="0.39370078740157483" footer="0.39370078740157483"/>
  <pageSetup paperSize="9" scale="7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191"/>
  <sheetViews>
    <sheetView zoomScaleNormal="100" workbookViewId="0">
      <selection activeCell="A2" sqref="A2"/>
    </sheetView>
  </sheetViews>
  <sheetFormatPr defaultRowHeight="13.5"/>
  <cols>
    <col min="1" max="1" width="9.140625" style="364" customWidth="1"/>
    <col min="2" max="16384" width="9.140625" style="364"/>
  </cols>
  <sheetData>
    <row r="1" spans="1:11" ht="15" customHeight="1">
      <c r="A1" s="187" t="s">
        <v>221</v>
      </c>
    </row>
    <row r="2" spans="1:11" ht="15" customHeight="1">
      <c r="A2" s="187"/>
    </row>
    <row r="3" spans="1:11" ht="15" customHeight="1">
      <c r="A3" s="477" t="s">
        <v>523</v>
      </c>
      <c r="B3" s="477"/>
      <c r="C3" s="477"/>
      <c r="D3" s="477"/>
      <c r="E3" s="477"/>
      <c r="F3" s="477"/>
      <c r="G3" s="477"/>
      <c r="H3" s="477"/>
      <c r="I3" s="477"/>
      <c r="J3" s="477"/>
      <c r="K3" s="477"/>
    </row>
    <row r="4" spans="1:11" ht="15" customHeight="1">
      <c r="A4" s="478"/>
      <c r="B4" s="479"/>
      <c r="C4" s="479"/>
      <c r="D4" s="479"/>
      <c r="E4" s="479"/>
      <c r="F4" s="479"/>
      <c r="G4" s="479"/>
      <c r="H4" s="479"/>
      <c r="I4" s="479"/>
      <c r="J4" s="479"/>
      <c r="K4" s="479"/>
    </row>
    <row r="5" spans="1:11" ht="71.25" customHeight="1">
      <c r="A5" s="595" t="s">
        <v>545</v>
      </c>
      <c r="B5" s="595"/>
      <c r="C5" s="595"/>
      <c r="D5" s="595"/>
      <c r="E5" s="595"/>
      <c r="F5" s="595"/>
      <c r="G5" s="595"/>
      <c r="H5" s="595"/>
      <c r="I5" s="595"/>
      <c r="J5" s="595"/>
      <c r="K5" s="595"/>
    </row>
    <row r="6" spans="1:11" ht="15" customHeight="1">
      <c r="A6" s="478"/>
      <c r="B6" s="479"/>
      <c r="C6" s="479"/>
      <c r="D6" s="479"/>
      <c r="E6" s="479"/>
      <c r="F6" s="479"/>
      <c r="G6" s="479"/>
      <c r="H6" s="479"/>
      <c r="I6" s="479"/>
      <c r="J6" s="479"/>
      <c r="K6" s="479"/>
    </row>
    <row r="7" spans="1:11" ht="15" customHeight="1">
      <c r="A7" s="477" t="s">
        <v>315</v>
      </c>
      <c r="B7" s="479"/>
      <c r="C7" s="479"/>
      <c r="D7" s="479"/>
      <c r="E7" s="479"/>
      <c r="F7" s="479"/>
      <c r="G7" s="479"/>
      <c r="H7" s="479"/>
      <c r="I7" s="479"/>
      <c r="J7" s="479"/>
      <c r="K7" s="479"/>
    </row>
    <row r="8" spans="1:11" ht="15" customHeight="1">
      <c r="A8" s="596" t="s">
        <v>528</v>
      </c>
      <c r="B8" s="596"/>
      <c r="C8" s="596"/>
      <c r="D8" s="596"/>
      <c r="E8" s="596"/>
      <c r="F8" s="596"/>
      <c r="G8" s="596"/>
      <c r="H8" s="596"/>
      <c r="I8" s="596"/>
      <c r="J8" s="596"/>
      <c r="K8" s="596"/>
    </row>
    <row r="9" spans="1:11" ht="30" customHeight="1">
      <c r="A9" s="596" t="s">
        <v>524</v>
      </c>
      <c r="B9" s="596"/>
      <c r="C9" s="596"/>
      <c r="D9" s="596"/>
      <c r="E9" s="596"/>
      <c r="F9" s="596"/>
      <c r="G9" s="596"/>
      <c r="H9" s="596"/>
      <c r="I9" s="596"/>
      <c r="J9" s="596"/>
      <c r="K9" s="596"/>
    </row>
    <row r="10" spans="1:11" ht="15" customHeight="1">
      <c r="A10" s="478"/>
      <c r="B10" s="479"/>
      <c r="C10" s="479"/>
      <c r="D10" s="479"/>
      <c r="E10" s="479"/>
      <c r="F10" s="479"/>
      <c r="G10" s="479"/>
      <c r="H10" s="479"/>
      <c r="I10" s="479"/>
      <c r="J10" s="479"/>
      <c r="K10" s="479"/>
    </row>
    <row r="11" spans="1:11" ht="15" customHeight="1">
      <c r="A11" s="477" t="s">
        <v>525</v>
      </c>
      <c r="B11" s="479"/>
      <c r="C11" s="479"/>
      <c r="D11" s="479"/>
      <c r="E11" s="479"/>
      <c r="F11" s="479"/>
      <c r="G11" s="479"/>
      <c r="H11" s="479"/>
      <c r="I11" s="479"/>
      <c r="J11" s="479"/>
      <c r="K11" s="479"/>
    </row>
    <row r="12" spans="1:11" ht="15" customHeight="1">
      <c r="A12" s="596" t="s">
        <v>526</v>
      </c>
      <c r="B12" s="596"/>
      <c r="C12" s="596"/>
      <c r="D12" s="596"/>
      <c r="E12" s="596"/>
      <c r="F12" s="596"/>
      <c r="G12" s="596"/>
      <c r="H12" s="596"/>
      <c r="I12" s="596"/>
      <c r="J12" s="596"/>
      <c r="K12" s="596"/>
    </row>
    <row r="13" spans="1:11" ht="15" customHeight="1">
      <c r="A13" s="596" t="s">
        <v>527</v>
      </c>
      <c r="B13" s="596"/>
      <c r="C13" s="596"/>
      <c r="D13" s="596"/>
      <c r="E13" s="596"/>
      <c r="F13" s="596"/>
      <c r="G13" s="596"/>
      <c r="H13" s="596"/>
      <c r="I13" s="596"/>
      <c r="J13" s="596"/>
      <c r="K13" s="596"/>
    </row>
    <row r="14" spans="1:11" ht="15" customHeight="1">
      <c r="A14" s="478"/>
      <c r="B14" s="479"/>
      <c r="C14" s="479"/>
      <c r="D14" s="479"/>
      <c r="E14" s="479"/>
      <c r="F14" s="479"/>
      <c r="G14" s="479"/>
      <c r="H14" s="479"/>
      <c r="I14" s="479"/>
      <c r="J14" s="479"/>
      <c r="K14" s="479"/>
    </row>
    <row r="15" spans="1:11" ht="30" customHeight="1">
      <c r="A15" s="595" t="s">
        <v>763</v>
      </c>
      <c r="B15" s="595"/>
      <c r="C15" s="595"/>
      <c r="D15" s="595"/>
      <c r="E15" s="595"/>
      <c r="F15" s="595"/>
      <c r="G15" s="595"/>
      <c r="H15" s="595"/>
      <c r="I15" s="595"/>
      <c r="J15" s="595"/>
      <c r="K15" s="595"/>
    </row>
    <row r="16" spans="1:11" ht="15" customHeight="1">
      <c r="A16" s="480"/>
      <c r="B16" s="480"/>
      <c r="C16" s="480"/>
      <c r="D16" s="480"/>
      <c r="E16" s="480"/>
      <c r="F16" s="480"/>
      <c r="G16" s="480"/>
      <c r="H16" s="480"/>
      <c r="I16" s="480"/>
      <c r="J16" s="480"/>
      <c r="K16" s="480"/>
    </row>
    <row r="17" spans="1:11" ht="52.5" customHeight="1">
      <c r="A17" s="595" t="s">
        <v>764</v>
      </c>
      <c r="B17" s="595"/>
      <c r="C17" s="595"/>
      <c r="D17" s="595"/>
      <c r="E17" s="595"/>
      <c r="F17" s="595"/>
      <c r="G17" s="595"/>
      <c r="H17" s="595"/>
      <c r="I17" s="595"/>
      <c r="J17" s="595"/>
      <c r="K17" s="595"/>
    </row>
    <row r="18" spans="1:11" ht="15" customHeight="1"/>
    <row r="19" spans="1:11" ht="15" customHeight="1">
      <c r="A19" s="341" t="s">
        <v>312</v>
      </c>
      <c r="B19" s="342"/>
      <c r="C19" s="343"/>
      <c r="D19" s="343"/>
      <c r="E19" s="343"/>
      <c r="F19" s="343"/>
    </row>
    <row r="20" spans="1:11" ht="15" customHeight="1">
      <c r="A20" s="343"/>
      <c r="B20" s="343"/>
      <c r="C20" s="343"/>
      <c r="D20" s="343"/>
      <c r="E20" s="343"/>
      <c r="F20" s="343"/>
    </row>
    <row r="21" spans="1:11" ht="32.25" customHeight="1">
      <c r="A21" s="588" t="s">
        <v>313</v>
      </c>
      <c r="B21" s="588"/>
      <c r="C21" s="588"/>
      <c r="D21" s="588"/>
      <c r="E21" s="588"/>
      <c r="F21" s="588"/>
      <c r="G21" s="588"/>
      <c r="H21" s="588"/>
      <c r="I21" s="588"/>
      <c r="J21" s="588"/>
      <c r="K21" s="588"/>
    </row>
    <row r="22" spans="1:11" ht="15" customHeight="1">
      <c r="A22" s="344"/>
      <c r="B22" s="343"/>
      <c r="C22" s="343"/>
      <c r="D22" s="343"/>
      <c r="E22" s="343"/>
      <c r="F22" s="343"/>
    </row>
    <row r="23" spans="1:11" ht="15" customHeight="1">
      <c r="A23" s="588" t="s">
        <v>314</v>
      </c>
      <c r="B23" s="588"/>
      <c r="C23" s="588"/>
      <c r="D23" s="588"/>
      <c r="E23" s="588"/>
      <c r="F23" s="588"/>
      <c r="G23" s="588"/>
      <c r="H23" s="588"/>
      <c r="I23" s="588"/>
      <c r="J23" s="588"/>
      <c r="K23" s="588"/>
    </row>
    <row r="24" spans="1:11" ht="15" customHeight="1">
      <c r="A24" s="344"/>
      <c r="B24" s="343"/>
      <c r="C24" s="343"/>
      <c r="D24" s="343"/>
      <c r="E24" s="343"/>
      <c r="F24" s="343"/>
    </row>
    <row r="25" spans="1:11" ht="15" customHeight="1">
      <c r="A25" s="345" t="s">
        <v>315</v>
      </c>
      <c r="B25" s="343"/>
      <c r="C25" s="343"/>
      <c r="D25" s="343"/>
      <c r="E25" s="343"/>
      <c r="F25" s="343"/>
    </row>
    <row r="26" spans="1:11" ht="103.5" customHeight="1">
      <c r="A26" s="588" t="s">
        <v>431</v>
      </c>
      <c r="B26" s="588"/>
      <c r="C26" s="588"/>
      <c r="D26" s="588"/>
      <c r="E26" s="588"/>
      <c r="F26" s="588"/>
      <c r="G26" s="588"/>
      <c r="H26" s="588"/>
      <c r="I26" s="588"/>
      <c r="J26" s="588"/>
      <c r="K26" s="588"/>
    </row>
    <row r="27" spans="1:11" ht="15" customHeight="1">
      <c r="A27" s="343"/>
      <c r="B27" s="343"/>
      <c r="C27" s="343"/>
      <c r="D27" s="343"/>
      <c r="E27" s="343"/>
      <c r="F27" s="343"/>
    </row>
    <row r="28" spans="1:11" ht="15" customHeight="1">
      <c r="A28" s="345" t="s">
        <v>316</v>
      </c>
      <c r="B28" s="343"/>
      <c r="C28" s="343"/>
      <c r="D28" s="343"/>
      <c r="E28" s="343"/>
      <c r="F28" s="343"/>
    </row>
    <row r="29" spans="1:11" ht="59.25" customHeight="1">
      <c r="A29" s="588" t="s">
        <v>317</v>
      </c>
      <c r="B29" s="588"/>
      <c r="C29" s="588"/>
      <c r="D29" s="588"/>
      <c r="E29" s="588"/>
      <c r="F29" s="588"/>
      <c r="G29" s="588"/>
      <c r="H29" s="588"/>
      <c r="I29" s="588"/>
      <c r="J29" s="588"/>
      <c r="K29" s="588"/>
    </row>
    <row r="30" spans="1:11" ht="15" customHeight="1">
      <c r="A30" s="344"/>
      <c r="B30" s="343"/>
      <c r="C30" s="343"/>
      <c r="D30" s="343"/>
      <c r="E30" s="343"/>
      <c r="F30" s="343"/>
    </row>
    <row r="31" spans="1:11" ht="15" customHeight="1">
      <c r="A31" s="345" t="s">
        <v>318</v>
      </c>
      <c r="B31" s="343"/>
      <c r="C31" s="343"/>
      <c r="D31" s="343"/>
      <c r="E31" s="343"/>
      <c r="F31" s="343"/>
    </row>
    <row r="32" spans="1:11" ht="60" customHeight="1">
      <c r="A32" s="588" t="s">
        <v>343</v>
      </c>
      <c r="B32" s="588"/>
      <c r="C32" s="588"/>
      <c r="D32" s="588"/>
      <c r="E32" s="588"/>
      <c r="F32" s="588"/>
      <c r="G32" s="588"/>
      <c r="H32" s="588"/>
      <c r="I32" s="588"/>
      <c r="J32" s="588"/>
      <c r="K32" s="588"/>
    </row>
    <row r="33" spans="1:11" ht="15" customHeight="1">
      <c r="A33" s="346"/>
      <c r="B33" s="343"/>
      <c r="C33" s="343"/>
      <c r="D33" s="343"/>
      <c r="E33" s="343"/>
      <c r="F33" s="343"/>
    </row>
    <row r="34" spans="1:11" ht="15" customHeight="1">
      <c r="A34" s="347"/>
      <c r="B34" s="343"/>
      <c r="C34" s="343"/>
      <c r="D34" s="343"/>
      <c r="E34" s="343"/>
      <c r="F34" s="343"/>
    </row>
    <row r="35" spans="1:11" ht="15" customHeight="1">
      <c r="A35" s="347"/>
      <c r="B35" s="343"/>
      <c r="C35" s="343"/>
      <c r="D35" s="343"/>
      <c r="E35" s="343"/>
      <c r="F35" s="343"/>
    </row>
    <row r="36" spans="1:11" ht="15" customHeight="1">
      <c r="A36" s="347"/>
      <c r="B36" s="343"/>
      <c r="C36" s="343"/>
      <c r="D36" s="343"/>
      <c r="E36" s="343"/>
      <c r="F36" s="343"/>
    </row>
    <row r="37" spans="1:11" ht="15" customHeight="1">
      <c r="A37" s="347" t="s">
        <v>319</v>
      </c>
      <c r="B37" s="343"/>
      <c r="C37" s="343"/>
      <c r="D37" s="343"/>
      <c r="E37" s="343"/>
      <c r="F37" s="343"/>
    </row>
    <row r="38" spans="1:11" ht="15" customHeight="1">
      <c r="A38" s="343"/>
      <c r="B38" s="343"/>
      <c r="C38" s="343"/>
      <c r="D38" s="343"/>
      <c r="E38" s="343"/>
      <c r="F38" s="343"/>
    </row>
    <row r="39" spans="1:11" ht="30" customHeight="1">
      <c r="A39" s="588" t="s">
        <v>320</v>
      </c>
      <c r="B39" s="588"/>
      <c r="C39" s="588"/>
      <c r="D39" s="588"/>
      <c r="E39" s="588"/>
      <c r="F39" s="588"/>
      <c r="G39" s="588"/>
      <c r="H39" s="588"/>
      <c r="I39" s="588"/>
      <c r="J39" s="588"/>
      <c r="K39" s="588"/>
    </row>
    <row r="40" spans="1:11" ht="15" customHeight="1">
      <c r="A40" s="344"/>
      <c r="B40" s="343"/>
      <c r="C40" s="343"/>
      <c r="D40" s="343"/>
      <c r="E40" s="343"/>
      <c r="F40" s="343"/>
    </row>
    <row r="41" spans="1:11" ht="45" customHeight="1">
      <c r="A41" s="588" t="s">
        <v>321</v>
      </c>
      <c r="B41" s="588"/>
      <c r="C41" s="588"/>
      <c r="D41" s="588"/>
      <c r="E41" s="588"/>
      <c r="F41" s="588"/>
      <c r="G41" s="588"/>
      <c r="H41" s="588"/>
      <c r="I41" s="588"/>
      <c r="J41" s="588"/>
      <c r="K41" s="588"/>
    </row>
    <row r="42" spans="1:11" ht="15" customHeight="1">
      <c r="A42" s="343"/>
      <c r="B42" s="343"/>
      <c r="C42" s="343"/>
      <c r="D42" s="343"/>
      <c r="E42" s="343"/>
      <c r="F42" s="343"/>
    </row>
    <row r="43" spans="1:11" ht="30" customHeight="1">
      <c r="A43" s="588" t="s">
        <v>322</v>
      </c>
      <c r="B43" s="588"/>
      <c r="C43" s="588"/>
      <c r="D43" s="588"/>
      <c r="E43" s="588"/>
      <c r="F43" s="588"/>
      <c r="G43" s="588"/>
      <c r="H43" s="588"/>
      <c r="I43" s="588"/>
      <c r="J43" s="588"/>
      <c r="K43" s="588"/>
    </row>
    <row r="44" spans="1:11" ht="15" customHeight="1">
      <c r="A44" s="343"/>
      <c r="B44" s="343"/>
      <c r="C44" s="343"/>
      <c r="D44" s="343"/>
      <c r="E44" s="343"/>
      <c r="F44" s="343"/>
    </row>
    <row r="45" spans="1:11" ht="30" customHeight="1">
      <c r="A45" s="588" t="s">
        <v>332</v>
      </c>
      <c r="B45" s="588"/>
      <c r="C45" s="588"/>
      <c r="D45" s="588"/>
      <c r="E45" s="588"/>
      <c r="F45" s="588"/>
      <c r="G45" s="588"/>
      <c r="H45" s="588"/>
      <c r="I45" s="588"/>
      <c r="J45" s="588"/>
      <c r="K45" s="588"/>
    </row>
    <row r="46" spans="1:11" ht="15" customHeight="1">
      <c r="A46" s="343"/>
      <c r="B46" s="343"/>
      <c r="C46" s="343"/>
      <c r="D46" s="343"/>
      <c r="E46" s="343"/>
      <c r="F46" s="343"/>
    </row>
    <row r="47" spans="1:11" ht="15" customHeight="1">
      <c r="A47" s="347" t="s">
        <v>323</v>
      </c>
      <c r="B47" s="343"/>
      <c r="C47" s="343"/>
      <c r="D47" s="343"/>
      <c r="E47" s="343"/>
      <c r="F47" s="343"/>
    </row>
    <row r="48" spans="1:11" ht="15" customHeight="1">
      <c r="A48" s="348"/>
      <c r="B48" s="343"/>
      <c r="C48" s="343"/>
      <c r="D48" s="343"/>
      <c r="E48" s="343"/>
      <c r="F48" s="343"/>
    </row>
    <row r="49" spans="1:11" ht="30" customHeight="1">
      <c r="A49" s="593" t="str">
        <f>"The statistics in this collection relate to defendants who had criminal cases finalised within the Higher, Local and Children's Courts during the reference period " &amp; 'Table Of Contents'!H4 &amp; "."</f>
        <v>The statistics in this collection relate to defendants who had criminal cases finalised within the Higher, Local and Children's Courts during the reference period July 2017 - June 2022.</v>
      </c>
      <c r="B49" s="593"/>
      <c r="C49" s="593"/>
      <c r="D49" s="593"/>
      <c r="E49" s="593"/>
      <c r="F49" s="593"/>
      <c r="G49" s="593"/>
      <c r="H49" s="593"/>
      <c r="I49" s="593"/>
      <c r="J49" s="593"/>
      <c r="K49" s="593"/>
    </row>
    <row r="50" spans="1:11" ht="15" customHeight="1">
      <c r="A50" s="431"/>
      <c r="B50" s="431"/>
      <c r="C50" s="431"/>
      <c r="D50" s="431"/>
      <c r="E50" s="431"/>
      <c r="F50" s="431"/>
      <c r="G50" s="431"/>
      <c r="H50" s="431"/>
      <c r="I50" s="431"/>
      <c r="J50" s="431"/>
      <c r="K50" s="431"/>
    </row>
    <row r="51" spans="1:11" ht="15" customHeight="1">
      <c r="A51" s="344"/>
      <c r="B51" s="343"/>
      <c r="C51" s="343"/>
      <c r="D51" s="343"/>
      <c r="E51" s="343"/>
      <c r="F51" s="343"/>
    </row>
    <row r="52" spans="1:11" ht="15" customHeight="1">
      <c r="A52" s="341" t="s">
        <v>324</v>
      </c>
      <c r="B52" s="343"/>
      <c r="C52" s="343"/>
      <c r="D52" s="343"/>
      <c r="E52" s="343"/>
      <c r="F52" s="343"/>
    </row>
    <row r="53" spans="1:11" ht="15" customHeight="1">
      <c r="A53" s="349"/>
      <c r="B53" s="349"/>
      <c r="C53" s="349"/>
      <c r="D53" s="349"/>
      <c r="E53" s="349"/>
      <c r="F53" s="350"/>
    </row>
    <row r="54" spans="1:11" ht="77.25" customHeight="1">
      <c r="A54" s="594" t="s">
        <v>513</v>
      </c>
      <c r="B54" s="588"/>
      <c r="C54" s="588"/>
      <c r="D54" s="588"/>
      <c r="E54" s="588"/>
      <c r="F54" s="588"/>
      <c r="G54" s="588"/>
      <c r="H54" s="588"/>
      <c r="I54" s="588"/>
      <c r="J54" s="588"/>
      <c r="K54" s="588"/>
    </row>
    <row r="55" spans="1:11" ht="15" customHeight="1">
      <c r="A55" s="434"/>
      <c r="B55" s="430"/>
      <c r="C55" s="430"/>
      <c r="D55" s="430"/>
      <c r="E55" s="430"/>
      <c r="F55" s="430"/>
      <c r="G55" s="430"/>
      <c r="H55" s="430"/>
      <c r="I55" s="430"/>
      <c r="J55" s="430"/>
      <c r="K55" s="430"/>
    </row>
    <row r="56" spans="1:11" ht="45.75" customHeight="1">
      <c r="A56" s="588" t="s">
        <v>402</v>
      </c>
      <c r="B56" s="588"/>
      <c r="C56" s="588"/>
      <c r="D56" s="588"/>
      <c r="E56" s="588"/>
      <c r="F56" s="588"/>
      <c r="G56" s="588"/>
      <c r="H56" s="588"/>
      <c r="I56" s="588"/>
      <c r="J56" s="588"/>
      <c r="K56" s="588"/>
    </row>
    <row r="57" spans="1:11" ht="15" customHeight="1">
      <c r="A57" s="351"/>
      <c r="B57" s="349"/>
      <c r="C57" s="349"/>
      <c r="D57" s="349"/>
      <c r="E57" s="349"/>
      <c r="F57" s="349"/>
    </row>
    <row r="58" spans="1:11" ht="45" customHeight="1">
      <c r="A58" s="588" t="s">
        <v>333</v>
      </c>
      <c r="B58" s="588"/>
      <c r="C58" s="588"/>
      <c r="D58" s="588"/>
      <c r="E58" s="588"/>
      <c r="F58" s="588"/>
      <c r="G58" s="588"/>
      <c r="H58" s="588"/>
      <c r="I58" s="588"/>
      <c r="J58" s="588"/>
      <c r="K58" s="588"/>
    </row>
    <row r="59" spans="1:11" ht="7.5" customHeight="1">
      <c r="A59" s="399"/>
      <c r="B59" s="399"/>
      <c r="C59" s="399"/>
      <c r="D59" s="399"/>
      <c r="E59" s="399"/>
      <c r="F59" s="399"/>
      <c r="G59" s="399"/>
      <c r="H59" s="399"/>
      <c r="I59" s="399"/>
      <c r="J59" s="399"/>
      <c r="K59" s="399"/>
    </row>
    <row r="60" spans="1:11" ht="15" customHeight="1">
      <c r="A60" s="588" t="s">
        <v>325</v>
      </c>
      <c r="B60" s="588"/>
      <c r="C60" s="588"/>
      <c r="D60" s="588"/>
      <c r="E60" s="588"/>
      <c r="F60" s="588"/>
      <c r="G60" s="588"/>
      <c r="H60" s="588"/>
      <c r="I60" s="588"/>
      <c r="J60" s="588"/>
      <c r="K60" s="588"/>
    </row>
    <row r="61" spans="1:11" ht="30" customHeight="1">
      <c r="A61" s="588" t="s">
        <v>344</v>
      </c>
      <c r="B61" s="588"/>
      <c r="C61" s="588"/>
      <c r="D61" s="588"/>
      <c r="E61" s="588"/>
      <c r="F61" s="588"/>
      <c r="G61" s="588"/>
      <c r="H61" s="588"/>
      <c r="I61" s="588"/>
      <c r="J61" s="588"/>
      <c r="K61" s="588"/>
    </row>
    <row r="62" spans="1:11" ht="30" customHeight="1">
      <c r="A62" s="588" t="s">
        <v>326</v>
      </c>
      <c r="B62" s="588"/>
      <c r="C62" s="588"/>
      <c r="D62" s="588"/>
      <c r="E62" s="588"/>
      <c r="F62" s="588"/>
      <c r="G62" s="588"/>
      <c r="H62" s="588"/>
      <c r="I62" s="588"/>
      <c r="J62" s="588"/>
      <c r="K62" s="588"/>
    </row>
    <row r="63" spans="1:11" ht="30" customHeight="1">
      <c r="A63" s="588" t="s">
        <v>327</v>
      </c>
      <c r="B63" s="588"/>
      <c r="C63" s="588"/>
      <c r="D63" s="588"/>
      <c r="E63" s="588"/>
      <c r="F63" s="588"/>
      <c r="G63" s="588"/>
      <c r="H63" s="588"/>
      <c r="I63" s="588"/>
      <c r="J63" s="588"/>
      <c r="K63" s="588"/>
    </row>
    <row r="64" spans="1:11" ht="30" customHeight="1">
      <c r="A64" s="588" t="s">
        <v>328</v>
      </c>
      <c r="B64" s="588"/>
      <c r="C64" s="588"/>
      <c r="D64" s="588"/>
      <c r="E64" s="588"/>
      <c r="F64" s="588"/>
      <c r="G64" s="588"/>
      <c r="H64" s="588"/>
      <c r="I64" s="588"/>
      <c r="J64" s="588"/>
      <c r="K64" s="588"/>
    </row>
    <row r="65" spans="1:11" ht="15" customHeight="1">
      <c r="A65" s="352"/>
      <c r="B65" s="349"/>
      <c r="C65" s="349"/>
      <c r="D65" s="349"/>
      <c r="E65" s="349"/>
      <c r="F65" s="349"/>
    </row>
    <row r="66" spans="1:11" ht="116.25" customHeight="1">
      <c r="A66" s="587" t="s">
        <v>432</v>
      </c>
      <c r="B66" s="588"/>
      <c r="C66" s="588"/>
      <c r="D66" s="588"/>
      <c r="E66" s="588"/>
      <c r="F66" s="588"/>
      <c r="G66" s="588"/>
      <c r="H66" s="588"/>
      <c r="I66" s="588"/>
      <c r="J66" s="588"/>
      <c r="K66" s="588"/>
    </row>
    <row r="67" spans="1:11" ht="15" customHeight="1">
      <c r="A67" s="349"/>
      <c r="B67" s="349"/>
      <c r="C67" s="349"/>
      <c r="D67" s="349"/>
      <c r="E67" s="349"/>
      <c r="F67" s="349"/>
    </row>
    <row r="68" spans="1:11" ht="60" customHeight="1">
      <c r="A68" s="588" t="s">
        <v>334</v>
      </c>
      <c r="B68" s="588"/>
      <c r="C68" s="588"/>
      <c r="D68" s="588"/>
      <c r="E68" s="588"/>
      <c r="F68" s="588"/>
      <c r="G68" s="588"/>
      <c r="H68" s="588"/>
      <c r="I68" s="588"/>
      <c r="J68" s="588"/>
      <c r="K68" s="588"/>
    </row>
    <row r="69" spans="1:11" ht="15" customHeight="1">
      <c r="A69" s="349"/>
      <c r="B69" s="349"/>
      <c r="C69" s="349"/>
      <c r="D69" s="349"/>
      <c r="E69" s="349"/>
      <c r="F69" s="349"/>
    </row>
    <row r="70" spans="1:11" ht="75" customHeight="1">
      <c r="A70" s="588" t="s">
        <v>433</v>
      </c>
      <c r="B70" s="588"/>
      <c r="C70" s="588"/>
      <c r="D70" s="588"/>
      <c r="E70" s="588"/>
      <c r="F70" s="588"/>
      <c r="G70" s="588"/>
      <c r="H70" s="588"/>
      <c r="I70" s="588"/>
      <c r="J70" s="588"/>
      <c r="K70" s="588"/>
    </row>
    <row r="71" spans="1:11" ht="132.75" customHeight="1">
      <c r="A71" s="588" t="s">
        <v>434</v>
      </c>
      <c r="B71" s="588"/>
      <c r="C71" s="588"/>
      <c r="D71" s="588"/>
      <c r="E71" s="588"/>
      <c r="F71" s="588"/>
      <c r="G71" s="588"/>
      <c r="H71" s="588"/>
      <c r="I71" s="588"/>
      <c r="J71" s="588"/>
      <c r="K71" s="588"/>
    </row>
    <row r="72" spans="1:11" ht="15" customHeight="1">
      <c r="A72" s="351"/>
      <c r="B72" s="349"/>
      <c r="C72" s="349"/>
      <c r="D72" s="349"/>
      <c r="E72" s="349"/>
      <c r="F72" s="349"/>
    </row>
    <row r="73" spans="1:11" ht="30" customHeight="1">
      <c r="A73" s="587" t="s">
        <v>435</v>
      </c>
      <c r="B73" s="588"/>
      <c r="C73" s="588"/>
      <c r="D73" s="588"/>
      <c r="E73" s="588"/>
      <c r="F73" s="588"/>
      <c r="G73" s="588"/>
      <c r="H73" s="588"/>
      <c r="I73" s="588"/>
      <c r="J73" s="588"/>
      <c r="K73" s="588"/>
    </row>
    <row r="74" spans="1:11" ht="15" customHeight="1">
      <c r="A74" s="343"/>
      <c r="B74" s="349"/>
      <c r="C74" s="349"/>
      <c r="D74" s="349"/>
      <c r="E74" s="349"/>
      <c r="F74" s="349"/>
    </row>
    <row r="75" spans="1:11" ht="45" customHeight="1">
      <c r="A75" s="587" t="s">
        <v>436</v>
      </c>
      <c r="B75" s="588"/>
      <c r="C75" s="588"/>
      <c r="D75" s="588"/>
      <c r="E75" s="588"/>
      <c r="F75" s="588"/>
      <c r="G75" s="588"/>
      <c r="H75" s="588"/>
      <c r="I75" s="588"/>
      <c r="J75" s="588"/>
      <c r="K75" s="588"/>
    </row>
    <row r="76" spans="1:11" ht="11.25" customHeight="1">
      <c r="A76" s="349"/>
      <c r="B76" s="349"/>
      <c r="C76" s="349"/>
      <c r="D76" s="349"/>
      <c r="E76" s="349"/>
      <c r="F76" s="349"/>
    </row>
    <row r="77" spans="1:11" ht="87" customHeight="1">
      <c r="A77" s="588" t="s">
        <v>335</v>
      </c>
      <c r="B77" s="588"/>
      <c r="C77" s="588"/>
      <c r="D77" s="588"/>
      <c r="E77" s="588"/>
      <c r="F77" s="588"/>
      <c r="G77" s="588"/>
      <c r="H77" s="588"/>
      <c r="I77" s="588"/>
      <c r="J77" s="588"/>
      <c r="K77" s="588"/>
    </row>
    <row r="78" spans="1:11" ht="11.25" customHeight="1">
      <c r="A78" s="349"/>
      <c r="B78" s="349"/>
      <c r="C78" s="349"/>
      <c r="D78" s="349"/>
      <c r="E78" s="349"/>
      <c r="F78" s="349"/>
    </row>
    <row r="79" spans="1:11" ht="30" customHeight="1">
      <c r="A79" s="588" t="s">
        <v>336</v>
      </c>
      <c r="B79" s="588"/>
      <c r="C79" s="588"/>
      <c r="D79" s="588"/>
      <c r="E79" s="588"/>
      <c r="F79" s="588"/>
      <c r="G79" s="588"/>
      <c r="H79" s="588"/>
      <c r="I79" s="588"/>
      <c r="J79" s="588"/>
      <c r="K79" s="588"/>
    </row>
    <row r="80" spans="1:11" ht="15" customHeight="1">
      <c r="A80" s="349"/>
      <c r="B80" s="349"/>
      <c r="C80" s="349"/>
      <c r="D80" s="349"/>
      <c r="E80" s="349"/>
      <c r="F80" s="349"/>
    </row>
    <row r="81" spans="1:11" ht="89.25" customHeight="1">
      <c r="A81" s="588" t="s">
        <v>370</v>
      </c>
      <c r="B81" s="588"/>
      <c r="C81" s="588"/>
      <c r="D81" s="588"/>
      <c r="E81" s="588"/>
      <c r="F81" s="588"/>
      <c r="G81" s="588"/>
      <c r="H81" s="588"/>
      <c r="I81" s="588"/>
      <c r="J81" s="588"/>
      <c r="K81" s="588"/>
    </row>
    <row r="82" spans="1:11" ht="15" customHeight="1">
      <c r="A82" s="353"/>
      <c r="B82" s="353"/>
      <c r="C82" s="353"/>
      <c r="D82" s="353"/>
      <c r="E82" s="353"/>
      <c r="F82" s="353"/>
      <c r="G82" s="353"/>
      <c r="H82" s="353"/>
      <c r="I82" s="353"/>
      <c r="J82" s="353"/>
      <c r="K82" s="353"/>
    </row>
    <row r="83" spans="1:11" ht="15" customHeight="1">
      <c r="A83" s="588" t="s">
        <v>388</v>
      </c>
      <c r="B83" s="588"/>
      <c r="C83" s="588"/>
      <c r="D83" s="588"/>
      <c r="E83" s="588"/>
      <c r="F83" s="588"/>
      <c r="G83" s="588"/>
      <c r="H83" s="588"/>
      <c r="I83" s="588"/>
      <c r="J83" s="588"/>
      <c r="K83" s="588"/>
    </row>
    <row r="84" spans="1:11" ht="30" customHeight="1">
      <c r="A84" s="588" t="s">
        <v>345</v>
      </c>
      <c r="B84" s="588"/>
      <c r="C84" s="588"/>
      <c r="D84" s="588"/>
      <c r="E84" s="588"/>
      <c r="F84" s="588"/>
      <c r="G84" s="588"/>
      <c r="H84" s="588"/>
      <c r="I84" s="588"/>
      <c r="J84" s="588"/>
      <c r="K84" s="588"/>
    </row>
    <row r="85" spans="1:11" ht="43.5" customHeight="1">
      <c r="A85" s="588" t="s">
        <v>473</v>
      </c>
      <c r="B85" s="588"/>
      <c r="C85" s="588"/>
      <c r="D85" s="588"/>
      <c r="E85" s="588"/>
      <c r="F85" s="588"/>
      <c r="G85" s="588"/>
      <c r="H85" s="588"/>
      <c r="I85" s="588"/>
      <c r="J85" s="588"/>
      <c r="K85" s="588"/>
    </row>
    <row r="86" spans="1:11" ht="43.5" customHeight="1">
      <c r="A86" s="588" t="s">
        <v>472</v>
      </c>
      <c r="B86" s="588"/>
      <c r="C86" s="588"/>
      <c r="D86" s="588"/>
      <c r="E86" s="588"/>
      <c r="F86" s="588"/>
      <c r="G86" s="588"/>
      <c r="H86" s="588"/>
      <c r="I86" s="588"/>
      <c r="J86" s="588"/>
      <c r="K86" s="588"/>
    </row>
    <row r="87" spans="1:11" ht="15" customHeight="1">
      <c r="A87" s="354"/>
      <c r="B87" s="349"/>
      <c r="C87" s="349"/>
      <c r="D87" s="349"/>
      <c r="E87" s="349"/>
      <c r="F87" s="349"/>
    </row>
    <row r="88" spans="1:11" ht="15" customHeight="1">
      <c r="A88" s="588" t="s">
        <v>387</v>
      </c>
      <c r="B88" s="588"/>
      <c r="C88" s="588"/>
      <c r="D88" s="588"/>
      <c r="E88" s="588"/>
      <c r="F88" s="588"/>
      <c r="G88" s="588"/>
      <c r="H88" s="588"/>
      <c r="I88" s="588"/>
      <c r="J88" s="588"/>
      <c r="K88" s="588"/>
    </row>
    <row r="89" spans="1:11" ht="35.25" customHeight="1">
      <c r="A89" s="588" t="s">
        <v>579</v>
      </c>
      <c r="B89" s="588"/>
      <c r="C89" s="588"/>
      <c r="D89" s="588"/>
      <c r="E89" s="588"/>
      <c r="F89" s="588"/>
      <c r="G89" s="588"/>
      <c r="H89" s="588"/>
      <c r="I89" s="588"/>
      <c r="J89" s="588"/>
      <c r="K89" s="588"/>
    </row>
    <row r="90" spans="1:11" ht="64.5" customHeight="1">
      <c r="A90" s="588" t="s">
        <v>389</v>
      </c>
      <c r="B90" s="588"/>
      <c r="C90" s="588"/>
      <c r="D90" s="588"/>
      <c r="E90" s="588"/>
      <c r="F90" s="588"/>
      <c r="G90" s="588"/>
      <c r="H90" s="588"/>
      <c r="I90" s="588"/>
      <c r="J90" s="588"/>
      <c r="K90" s="588"/>
    </row>
    <row r="91" spans="1:11" ht="30" customHeight="1">
      <c r="A91" s="588" t="s">
        <v>390</v>
      </c>
      <c r="B91" s="588"/>
      <c r="C91" s="588"/>
      <c r="D91" s="588"/>
      <c r="E91" s="588"/>
      <c r="F91" s="588"/>
      <c r="G91" s="588"/>
      <c r="H91" s="588"/>
      <c r="I91" s="588"/>
      <c r="J91" s="588"/>
      <c r="K91" s="588"/>
    </row>
    <row r="92" spans="1:11" ht="33.75" customHeight="1">
      <c r="A92" s="588" t="s">
        <v>580</v>
      </c>
      <c r="B92" s="588"/>
      <c r="C92" s="588"/>
      <c r="D92" s="588"/>
      <c r="E92" s="588"/>
      <c r="F92" s="588"/>
      <c r="G92" s="588"/>
      <c r="H92" s="588"/>
      <c r="I92" s="588"/>
      <c r="J92" s="588"/>
      <c r="K92" s="588"/>
    </row>
    <row r="93" spans="1:11" ht="15" customHeight="1">
      <c r="A93" s="351"/>
      <c r="B93" s="349"/>
      <c r="C93" s="349"/>
      <c r="D93" s="349"/>
      <c r="E93" s="349"/>
      <c r="F93" s="349"/>
    </row>
    <row r="94" spans="1:11" ht="15" customHeight="1">
      <c r="A94" s="588" t="s">
        <v>391</v>
      </c>
      <c r="B94" s="588"/>
      <c r="C94" s="588"/>
      <c r="D94" s="588"/>
      <c r="E94" s="588"/>
      <c r="F94" s="588"/>
      <c r="G94" s="588"/>
      <c r="H94" s="588"/>
      <c r="I94" s="588"/>
      <c r="J94" s="588"/>
      <c r="K94" s="588"/>
    </row>
    <row r="95" spans="1:11" ht="15" customHeight="1">
      <c r="A95" s="351"/>
      <c r="B95" s="349"/>
      <c r="C95" s="349"/>
      <c r="D95" s="349"/>
      <c r="E95" s="349"/>
      <c r="F95" s="349"/>
    </row>
    <row r="96" spans="1:11" ht="45" customHeight="1">
      <c r="A96" s="588" t="s">
        <v>529</v>
      </c>
      <c r="B96" s="588"/>
      <c r="C96" s="588"/>
      <c r="D96" s="588"/>
      <c r="E96" s="588"/>
      <c r="F96" s="588"/>
      <c r="G96" s="588"/>
      <c r="H96" s="588"/>
      <c r="I96" s="588"/>
      <c r="J96" s="588"/>
      <c r="K96" s="588"/>
    </row>
    <row r="97" spans="1:11" ht="15" customHeight="1">
      <c r="A97" s="349"/>
      <c r="B97" s="349"/>
      <c r="C97" s="349"/>
      <c r="D97" s="349"/>
      <c r="E97" s="349"/>
      <c r="F97" s="349"/>
    </row>
    <row r="98" spans="1:11" ht="30" customHeight="1">
      <c r="A98" s="588" t="s">
        <v>437</v>
      </c>
      <c r="B98" s="588"/>
      <c r="C98" s="588"/>
      <c r="D98" s="588"/>
      <c r="E98" s="588"/>
      <c r="F98" s="588"/>
      <c r="G98" s="588"/>
      <c r="H98" s="588"/>
      <c r="I98" s="588"/>
      <c r="J98" s="588"/>
      <c r="K98" s="588"/>
    </row>
    <row r="99" spans="1:11" ht="15" customHeight="1">
      <c r="A99" s="349"/>
      <c r="B99" s="349"/>
      <c r="C99" s="349"/>
      <c r="D99" s="349"/>
      <c r="E99" s="349"/>
      <c r="F99" s="349"/>
    </row>
    <row r="100" spans="1:11" ht="60" customHeight="1">
      <c r="A100" s="588" t="s">
        <v>438</v>
      </c>
      <c r="B100" s="588"/>
      <c r="C100" s="588"/>
      <c r="D100" s="588"/>
      <c r="E100" s="588"/>
      <c r="F100" s="588"/>
      <c r="G100" s="588"/>
      <c r="H100" s="588"/>
      <c r="I100" s="588"/>
      <c r="J100" s="588"/>
      <c r="K100" s="588"/>
    </row>
    <row r="101" spans="1:11" ht="15" customHeight="1">
      <c r="A101" s="349"/>
      <c r="B101" s="349"/>
      <c r="C101" s="349"/>
      <c r="D101" s="349"/>
      <c r="E101" s="349"/>
      <c r="F101" s="349"/>
    </row>
    <row r="102" spans="1:11" ht="138" customHeight="1">
      <c r="A102" s="588" t="s">
        <v>406</v>
      </c>
      <c r="B102" s="588"/>
      <c r="C102" s="588"/>
      <c r="D102" s="588"/>
      <c r="E102" s="588"/>
      <c r="F102" s="588"/>
      <c r="G102" s="588"/>
      <c r="H102" s="588"/>
      <c r="I102" s="588"/>
      <c r="J102" s="588"/>
      <c r="K102" s="588"/>
    </row>
    <row r="103" spans="1:11" ht="7.5" customHeight="1">
      <c r="A103" s="355"/>
      <c r="B103" s="349"/>
      <c r="C103" s="349"/>
      <c r="D103" s="349"/>
      <c r="E103" s="349"/>
      <c r="F103" s="349"/>
    </row>
    <row r="104" spans="1:11" ht="30" customHeight="1">
      <c r="A104" s="588" t="s">
        <v>337</v>
      </c>
      <c r="B104" s="588"/>
      <c r="C104" s="588"/>
      <c r="D104" s="588"/>
      <c r="E104" s="588"/>
      <c r="F104" s="588"/>
      <c r="G104" s="588"/>
      <c r="H104" s="588"/>
      <c r="I104" s="588"/>
      <c r="J104" s="588"/>
      <c r="K104" s="588"/>
    </row>
    <row r="105" spans="1:11" ht="12" customHeight="1">
      <c r="A105" s="349"/>
      <c r="B105" s="349"/>
      <c r="C105" s="349"/>
      <c r="D105" s="349"/>
      <c r="E105" s="349"/>
      <c r="F105" s="349"/>
    </row>
    <row r="106" spans="1:11" ht="147" customHeight="1">
      <c r="A106" s="587" t="s">
        <v>512</v>
      </c>
      <c r="B106" s="588"/>
      <c r="C106" s="588"/>
      <c r="D106" s="588"/>
      <c r="E106" s="588"/>
      <c r="F106" s="588"/>
      <c r="G106" s="588"/>
      <c r="H106" s="588"/>
      <c r="I106" s="588"/>
      <c r="J106" s="588"/>
      <c r="K106" s="588"/>
    </row>
    <row r="107" spans="1:11">
      <c r="A107" s="400"/>
      <c r="B107" s="399"/>
      <c r="C107" s="399"/>
      <c r="D107" s="399"/>
      <c r="E107" s="399"/>
      <c r="F107" s="399"/>
      <c r="G107" s="399"/>
      <c r="H107" s="399"/>
      <c r="I107" s="399"/>
      <c r="J107" s="399"/>
      <c r="K107" s="399"/>
    </row>
    <row r="108" spans="1:11" ht="45.75" customHeight="1">
      <c r="A108" s="588" t="s">
        <v>403</v>
      </c>
      <c r="B108" s="588"/>
      <c r="C108" s="588"/>
      <c r="D108" s="588"/>
      <c r="E108" s="588"/>
      <c r="F108" s="588"/>
      <c r="G108" s="588"/>
      <c r="H108" s="588"/>
      <c r="I108" s="588"/>
      <c r="J108" s="588"/>
      <c r="K108" s="588"/>
    </row>
    <row r="109" spans="1:11" ht="15" customHeight="1">
      <c r="A109" s="351"/>
      <c r="B109" s="343"/>
      <c r="C109" s="343"/>
      <c r="D109" s="343"/>
      <c r="E109" s="343"/>
      <c r="F109" s="343"/>
    </row>
    <row r="110" spans="1:11" ht="45" customHeight="1">
      <c r="A110" s="588" t="s">
        <v>373</v>
      </c>
      <c r="B110" s="588"/>
      <c r="C110" s="588"/>
      <c r="D110" s="588"/>
      <c r="E110" s="588"/>
      <c r="F110" s="588"/>
      <c r="G110" s="588"/>
      <c r="H110" s="588"/>
      <c r="I110" s="588"/>
      <c r="J110" s="588"/>
      <c r="K110" s="588"/>
    </row>
    <row r="111" spans="1:11" ht="15" customHeight="1">
      <c r="A111" s="351"/>
      <c r="B111" s="343"/>
      <c r="C111" s="343"/>
      <c r="D111" s="343"/>
      <c r="E111" s="343"/>
      <c r="F111" s="343"/>
    </row>
    <row r="112" spans="1:11" ht="145.5" customHeight="1">
      <c r="A112" s="588" t="s">
        <v>374</v>
      </c>
      <c r="B112" s="588"/>
      <c r="C112" s="588"/>
      <c r="D112" s="588"/>
      <c r="E112" s="588"/>
      <c r="F112" s="588"/>
      <c r="G112" s="588"/>
      <c r="H112" s="588"/>
      <c r="I112" s="588"/>
      <c r="J112" s="588"/>
      <c r="K112" s="588"/>
    </row>
    <row r="113" spans="1:11" ht="15" customHeight="1">
      <c r="B113" s="349"/>
      <c r="C113" s="349"/>
      <c r="D113" s="349"/>
      <c r="E113" s="349"/>
      <c r="F113" s="349"/>
    </row>
    <row r="114" spans="1:11" ht="45" customHeight="1">
      <c r="A114" s="588" t="s">
        <v>407</v>
      </c>
      <c r="B114" s="588"/>
      <c r="C114" s="588"/>
      <c r="D114" s="588"/>
      <c r="E114" s="588"/>
      <c r="F114" s="588"/>
      <c r="G114" s="588"/>
      <c r="H114" s="588"/>
      <c r="I114" s="588"/>
      <c r="J114" s="588"/>
      <c r="K114" s="588"/>
    </row>
    <row r="115" spans="1:11" ht="30" customHeight="1">
      <c r="A115" s="588" t="s">
        <v>338</v>
      </c>
      <c r="B115" s="588"/>
      <c r="C115" s="588"/>
      <c r="D115" s="588"/>
      <c r="E115" s="588"/>
      <c r="F115" s="588"/>
      <c r="G115" s="588"/>
      <c r="H115" s="588"/>
      <c r="I115" s="588"/>
      <c r="J115" s="588"/>
      <c r="K115" s="588"/>
    </row>
    <row r="116" spans="1:11" ht="45" customHeight="1">
      <c r="A116" s="589" t="s">
        <v>758</v>
      </c>
      <c r="B116" s="589"/>
      <c r="C116" s="589"/>
      <c r="D116" s="589"/>
      <c r="E116" s="589"/>
      <c r="F116" s="589"/>
      <c r="G116" s="589"/>
      <c r="H116" s="589"/>
      <c r="I116" s="589"/>
      <c r="J116" s="589"/>
      <c r="K116" s="589"/>
    </row>
    <row r="117" spans="1:11" ht="45" customHeight="1">
      <c r="A117" s="589" t="s">
        <v>392</v>
      </c>
      <c r="B117" s="589"/>
      <c r="C117" s="589"/>
      <c r="D117" s="589"/>
      <c r="E117" s="589"/>
      <c r="F117" s="589"/>
      <c r="G117" s="589"/>
      <c r="H117" s="589"/>
      <c r="I117" s="589"/>
      <c r="J117" s="589"/>
      <c r="K117" s="589"/>
    </row>
    <row r="118" spans="1:11" ht="30" customHeight="1">
      <c r="A118" s="589" t="s">
        <v>393</v>
      </c>
      <c r="B118" s="589"/>
      <c r="C118" s="589"/>
      <c r="D118" s="589"/>
      <c r="E118" s="589"/>
      <c r="F118" s="589"/>
      <c r="G118" s="589"/>
      <c r="H118" s="589"/>
      <c r="I118" s="589"/>
      <c r="J118" s="589"/>
      <c r="K118" s="589"/>
    </row>
    <row r="119" spans="1:11" ht="45" customHeight="1">
      <c r="A119" s="589" t="s">
        <v>394</v>
      </c>
      <c r="B119" s="589"/>
      <c r="C119" s="589"/>
      <c r="D119" s="589"/>
      <c r="E119" s="589"/>
      <c r="F119" s="589"/>
      <c r="G119" s="589"/>
      <c r="H119" s="589"/>
      <c r="I119" s="589"/>
      <c r="J119" s="589"/>
      <c r="K119" s="589"/>
    </row>
    <row r="120" spans="1:11" ht="30" customHeight="1">
      <c r="A120" s="588" t="s">
        <v>395</v>
      </c>
      <c r="B120" s="588"/>
      <c r="C120" s="588"/>
      <c r="D120" s="588"/>
      <c r="E120" s="588"/>
      <c r="F120" s="588"/>
      <c r="G120" s="588"/>
      <c r="H120" s="588"/>
      <c r="I120" s="588"/>
      <c r="J120" s="588"/>
      <c r="K120" s="588"/>
    </row>
    <row r="121" spans="1:11" ht="30" customHeight="1">
      <c r="A121" s="589" t="s">
        <v>396</v>
      </c>
      <c r="B121" s="589"/>
      <c r="C121" s="589"/>
      <c r="D121" s="589"/>
      <c r="E121" s="589"/>
      <c r="F121" s="589"/>
      <c r="G121" s="589"/>
      <c r="H121" s="589"/>
      <c r="I121" s="589"/>
      <c r="J121" s="589"/>
      <c r="K121" s="589"/>
    </row>
    <row r="122" spans="1:11" ht="51" customHeight="1">
      <c r="A122" s="589" t="s">
        <v>397</v>
      </c>
      <c r="B122" s="589"/>
      <c r="C122" s="589"/>
      <c r="D122" s="589"/>
      <c r="E122" s="589"/>
      <c r="F122" s="589"/>
      <c r="G122" s="589"/>
      <c r="H122" s="589"/>
      <c r="I122" s="589"/>
      <c r="J122" s="589"/>
      <c r="K122" s="589"/>
    </row>
    <row r="123" spans="1:11" ht="33" customHeight="1">
      <c r="A123" s="589" t="s">
        <v>398</v>
      </c>
      <c r="B123" s="589"/>
      <c r="C123" s="589"/>
      <c r="D123" s="589"/>
      <c r="E123" s="589"/>
      <c r="F123" s="589"/>
      <c r="G123" s="589"/>
      <c r="H123" s="589"/>
      <c r="I123" s="589"/>
      <c r="J123" s="589"/>
      <c r="K123" s="589"/>
    </row>
    <row r="124" spans="1:11" ht="51.75" customHeight="1">
      <c r="A124" s="588" t="s">
        <v>399</v>
      </c>
      <c r="B124" s="588"/>
      <c r="C124" s="588"/>
      <c r="D124" s="588"/>
      <c r="E124" s="588"/>
      <c r="F124" s="588"/>
      <c r="G124" s="588"/>
      <c r="H124" s="588"/>
      <c r="I124" s="588"/>
      <c r="J124" s="588"/>
      <c r="K124" s="588"/>
    </row>
    <row r="125" spans="1:11" ht="51.75" customHeight="1">
      <c r="A125" s="588" t="s">
        <v>339</v>
      </c>
      <c r="B125" s="588"/>
      <c r="C125" s="588"/>
      <c r="D125" s="588"/>
      <c r="E125" s="588"/>
      <c r="F125" s="588"/>
      <c r="G125" s="588"/>
      <c r="H125" s="588"/>
      <c r="I125" s="588"/>
      <c r="J125" s="588"/>
      <c r="K125" s="588"/>
    </row>
    <row r="126" spans="1:11" ht="102.75" customHeight="1">
      <c r="A126" s="588" t="s">
        <v>400</v>
      </c>
      <c r="B126" s="588"/>
      <c r="C126" s="588"/>
      <c r="D126" s="588"/>
      <c r="E126" s="588"/>
      <c r="F126" s="588"/>
      <c r="G126" s="588"/>
      <c r="H126" s="588"/>
      <c r="I126" s="588"/>
      <c r="J126" s="588"/>
      <c r="K126" s="588"/>
    </row>
    <row r="127" spans="1:11" ht="69" customHeight="1">
      <c r="A127" s="588" t="s">
        <v>439</v>
      </c>
      <c r="B127" s="588"/>
      <c r="C127" s="588"/>
      <c r="D127" s="588"/>
      <c r="E127" s="588"/>
      <c r="F127" s="588"/>
      <c r="G127" s="588"/>
      <c r="H127" s="588"/>
      <c r="I127" s="588"/>
      <c r="J127" s="588"/>
      <c r="K127" s="588"/>
    </row>
    <row r="128" spans="1:11" ht="36.75" customHeight="1">
      <c r="A128" s="588" t="s">
        <v>369</v>
      </c>
      <c r="B128" s="588"/>
      <c r="C128" s="588"/>
      <c r="D128" s="588"/>
      <c r="E128" s="588"/>
      <c r="F128" s="588"/>
      <c r="G128" s="588"/>
      <c r="H128" s="588"/>
      <c r="I128" s="588"/>
      <c r="J128" s="588"/>
      <c r="K128" s="588"/>
    </row>
    <row r="129" spans="1:11" ht="17.25" customHeight="1">
      <c r="B129" s="349"/>
      <c r="C129" s="349"/>
      <c r="D129" s="349"/>
      <c r="E129" s="349"/>
      <c r="F129" s="349"/>
    </row>
    <row r="130" spans="1:11" ht="18" customHeight="1">
      <c r="A130" s="354" t="s">
        <v>340</v>
      </c>
      <c r="B130" s="349"/>
      <c r="C130" s="349"/>
      <c r="D130" s="349"/>
      <c r="E130" s="349"/>
      <c r="F130" s="349"/>
    </row>
    <row r="131" spans="1:11" ht="44.25" customHeight="1">
      <c r="A131" s="588" t="s">
        <v>581</v>
      </c>
      <c r="B131" s="588"/>
      <c r="C131" s="588"/>
      <c r="D131" s="588"/>
      <c r="E131" s="588"/>
      <c r="F131" s="588"/>
      <c r="G131" s="588"/>
      <c r="H131" s="588"/>
      <c r="I131" s="588"/>
      <c r="J131" s="588"/>
      <c r="K131" s="588"/>
    </row>
    <row r="132" spans="1:11" ht="150.75" customHeight="1">
      <c r="A132" s="588" t="s">
        <v>517</v>
      </c>
      <c r="B132" s="588"/>
      <c r="C132" s="588"/>
      <c r="D132" s="588"/>
      <c r="E132" s="588"/>
      <c r="F132" s="588"/>
      <c r="G132" s="588"/>
      <c r="H132" s="588"/>
      <c r="I132" s="588"/>
      <c r="J132" s="588"/>
      <c r="K132" s="588"/>
    </row>
    <row r="133" spans="1:11" ht="326.25" customHeight="1">
      <c r="A133" s="592" t="s">
        <v>640</v>
      </c>
      <c r="B133" s="592"/>
      <c r="C133" s="592"/>
      <c r="D133" s="592"/>
      <c r="E133" s="592"/>
      <c r="F133" s="592"/>
      <c r="G133" s="592"/>
      <c r="H133" s="592"/>
      <c r="I133" s="592"/>
      <c r="J133" s="592"/>
      <c r="K133" s="592"/>
    </row>
    <row r="134" spans="1:11" ht="236.25" customHeight="1">
      <c r="A134" s="592" t="s">
        <v>582</v>
      </c>
      <c r="B134" s="592"/>
      <c r="C134" s="592"/>
      <c r="D134" s="592"/>
      <c r="E134" s="592"/>
      <c r="F134" s="592"/>
      <c r="G134" s="592"/>
      <c r="H134" s="592"/>
      <c r="I134" s="592"/>
      <c r="J134" s="592"/>
      <c r="K134" s="592"/>
    </row>
    <row r="135" spans="1:11" ht="146.25" customHeight="1">
      <c r="A135" s="587" t="s">
        <v>440</v>
      </c>
      <c r="B135" s="588"/>
      <c r="C135" s="588"/>
      <c r="D135" s="588"/>
      <c r="E135" s="588"/>
      <c r="F135" s="588"/>
      <c r="G135" s="588"/>
      <c r="H135" s="588"/>
      <c r="I135" s="588"/>
      <c r="J135" s="588"/>
      <c r="K135" s="588"/>
    </row>
    <row r="136" spans="1:11" ht="154.5" customHeight="1">
      <c r="A136" s="588" t="s">
        <v>441</v>
      </c>
      <c r="B136" s="588"/>
      <c r="C136" s="588"/>
      <c r="D136" s="588"/>
      <c r="E136" s="588"/>
      <c r="F136" s="588"/>
      <c r="G136" s="588"/>
      <c r="H136" s="588"/>
      <c r="I136" s="588"/>
      <c r="J136" s="588"/>
      <c r="K136" s="588"/>
    </row>
    <row r="137" spans="1:11" ht="45" customHeight="1">
      <c r="A137" s="587" t="s">
        <v>341</v>
      </c>
      <c r="B137" s="588"/>
      <c r="C137" s="588"/>
      <c r="D137" s="588"/>
      <c r="E137" s="588"/>
      <c r="F137" s="588"/>
      <c r="G137" s="588"/>
      <c r="H137" s="588"/>
      <c r="I137" s="588"/>
      <c r="J137" s="588"/>
      <c r="K137" s="588"/>
    </row>
    <row r="138" spans="1:11" ht="96.75" customHeight="1">
      <c r="A138" s="587" t="s">
        <v>442</v>
      </c>
      <c r="B138" s="588"/>
      <c r="C138" s="588"/>
      <c r="D138" s="588"/>
      <c r="E138" s="588"/>
      <c r="F138" s="588"/>
      <c r="G138" s="588"/>
      <c r="H138" s="588"/>
      <c r="I138" s="588"/>
      <c r="J138" s="588"/>
      <c r="K138" s="588"/>
    </row>
    <row r="139" spans="1:11" ht="93.75" customHeight="1">
      <c r="A139" s="588" t="s">
        <v>443</v>
      </c>
      <c r="B139" s="588"/>
      <c r="C139" s="588"/>
      <c r="D139" s="588"/>
      <c r="E139" s="588"/>
      <c r="F139" s="588"/>
      <c r="G139" s="588"/>
      <c r="H139" s="588"/>
      <c r="I139" s="588"/>
      <c r="J139" s="588"/>
      <c r="K139" s="588"/>
    </row>
    <row r="140" spans="1:11" ht="117.75" customHeight="1">
      <c r="A140" s="588" t="s">
        <v>444</v>
      </c>
      <c r="B140" s="588"/>
      <c r="C140" s="588"/>
      <c r="D140" s="588"/>
      <c r="E140" s="588"/>
      <c r="F140" s="588"/>
      <c r="G140" s="588"/>
      <c r="H140" s="588"/>
      <c r="I140" s="588"/>
      <c r="J140" s="588"/>
      <c r="K140" s="588"/>
    </row>
    <row r="141" spans="1:11" ht="60" customHeight="1">
      <c r="A141" s="588" t="s">
        <v>445</v>
      </c>
      <c r="B141" s="588"/>
      <c r="C141" s="588"/>
      <c r="D141" s="588"/>
      <c r="E141" s="588"/>
      <c r="F141" s="588"/>
      <c r="G141" s="588"/>
      <c r="H141" s="588"/>
      <c r="I141" s="588"/>
      <c r="J141" s="588"/>
      <c r="K141" s="588"/>
    </row>
    <row r="142" spans="1:11" ht="93" customHeight="1">
      <c r="A142" s="588" t="s">
        <v>446</v>
      </c>
      <c r="B142" s="588"/>
      <c r="C142" s="588"/>
      <c r="D142" s="588"/>
      <c r="E142" s="588"/>
      <c r="F142" s="588"/>
      <c r="G142" s="588"/>
      <c r="H142" s="588"/>
      <c r="I142" s="588"/>
      <c r="J142" s="588"/>
      <c r="K142" s="588"/>
    </row>
    <row r="143" spans="1:11" ht="90.75" customHeight="1">
      <c r="A143" s="588" t="s">
        <v>447</v>
      </c>
      <c r="B143" s="588"/>
      <c r="C143" s="588"/>
      <c r="D143" s="588"/>
      <c r="E143" s="588"/>
      <c r="F143" s="588"/>
      <c r="G143" s="588"/>
      <c r="H143" s="588"/>
      <c r="I143" s="588"/>
      <c r="J143" s="588"/>
      <c r="K143" s="588"/>
    </row>
    <row r="144" spans="1:11" ht="21.75" customHeight="1">
      <c r="A144" s="588" t="s">
        <v>448</v>
      </c>
      <c r="B144" s="588"/>
      <c r="C144" s="588"/>
      <c r="D144" s="588"/>
      <c r="E144" s="588"/>
      <c r="F144" s="588"/>
      <c r="G144" s="588"/>
      <c r="H144" s="588"/>
      <c r="I144" s="588"/>
      <c r="J144" s="588"/>
      <c r="K144" s="588"/>
    </row>
    <row r="145" spans="1:11" ht="18" customHeight="1">
      <c r="A145" s="588" t="s">
        <v>449</v>
      </c>
      <c r="B145" s="588"/>
      <c r="C145" s="588"/>
      <c r="D145" s="588"/>
      <c r="E145" s="588"/>
      <c r="F145" s="588"/>
      <c r="G145" s="588"/>
      <c r="H145" s="588"/>
      <c r="I145" s="588"/>
      <c r="J145" s="588"/>
      <c r="K145" s="588"/>
    </row>
    <row r="146" spans="1:11" ht="31.5" customHeight="1">
      <c r="A146" s="591" t="s">
        <v>583</v>
      </c>
      <c r="B146" s="591"/>
      <c r="C146" s="591"/>
      <c r="D146" s="591"/>
      <c r="E146" s="591"/>
      <c r="F146" s="591"/>
      <c r="G146" s="591"/>
      <c r="H146" s="591"/>
      <c r="I146" s="591"/>
      <c r="J146" s="591"/>
      <c r="K146" s="591"/>
    </row>
    <row r="147" spans="1:11" ht="47.25" customHeight="1">
      <c r="A147" s="589" t="s">
        <v>584</v>
      </c>
      <c r="B147" s="589"/>
      <c r="C147" s="589"/>
      <c r="D147" s="589"/>
      <c r="E147" s="589"/>
      <c r="F147" s="589"/>
      <c r="G147" s="589"/>
      <c r="H147" s="589"/>
      <c r="I147" s="589"/>
      <c r="J147" s="589"/>
      <c r="K147" s="589"/>
    </row>
    <row r="148" spans="1:11" ht="15" customHeight="1">
      <c r="A148" s="401"/>
      <c r="B148" s="401"/>
      <c r="C148" s="401"/>
      <c r="D148" s="401"/>
      <c r="E148" s="401"/>
      <c r="F148" s="401"/>
      <c r="G148" s="401"/>
      <c r="H148" s="401"/>
      <c r="I148" s="401"/>
      <c r="J148" s="401"/>
      <c r="K148" s="401"/>
    </row>
    <row r="149" spans="1:11" ht="90" customHeight="1">
      <c r="A149" s="588" t="s">
        <v>450</v>
      </c>
      <c r="B149" s="588"/>
      <c r="C149" s="588"/>
      <c r="D149" s="588"/>
      <c r="E149" s="588"/>
      <c r="F149" s="588"/>
      <c r="G149" s="588"/>
      <c r="H149" s="588"/>
      <c r="I149" s="588"/>
      <c r="J149" s="588"/>
      <c r="K149" s="588"/>
    </row>
    <row r="150" spans="1:11" ht="36.75" customHeight="1">
      <c r="A150" s="588" t="s">
        <v>451</v>
      </c>
      <c r="B150" s="588"/>
      <c r="C150" s="588"/>
      <c r="D150" s="588"/>
      <c r="E150" s="588"/>
      <c r="F150" s="588"/>
      <c r="G150" s="588"/>
      <c r="H150" s="588"/>
      <c r="I150" s="588"/>
      <c r="J150" s="588"/>
      <c r="K150" s="588"/>
    </row>
    <row r="151" spans="1:11" ht="45.75" customHeight="1">
      <c r="A151" s="588" t="s">
        <v>585</v>
      </c>
      <c r="B151" s="588"/>
      <c r="C151" s="588"/>
      <c r="D151" s="588"/>
      <c r="E151" s="588"/>
      <c r="F151" s="588"/>
      <c r="G151" s="588"/>
      <c r="H151" s="588"/>
      <c r="I151" s="588"/>
      <c r="J151" s="588"/>
      <c r="K151" s="588"/>
    </row>
    <row r="152" spans="1:11" ht="19.5" customHeight="1">
      <c r="A152" s="590" t="s">
        <v>452</v>
      </c>
      <c r="B152" s="590"/>
      <c r="C152" s="590"/>
      <c r="D152" s="590"/>
      <c r="E152" s="590"/>
      <c r="F152" s="590"/>
      <c r="G152" s="590"/>
      <c r="H152" s="590"/>
      <c r="I152" s="590"/>
      <c r="J152" s="590"/>
      <c r="K152" s="590"/>
    </row>
    <row r="153" spans="1:11" ht="104.25" customHeight="1">
      <c r="A153" s="588" t="s">
        <v>757</v>
      </c>
      <c r="B153" s="588"/>
      <c r="C153" s="588"/>
      <c r="D153" s="588"/>
      <c r="E153" s="588"/>
      <c r="F153" s="588"/>
      <c r="G153" s="588"/>
      <c r="H153" s="588"/>
      <c r="I153" s="588"/>
      <c r="J153" s="588"/>
      <c r="K153" s="588"/>
    </row>
    <row r="154" spans="1:11" ht="87" customHeight="1">
      <c r="A154" s="588" t="s">
        <v>453</v>
      </c>
      <c r="B154" s="588"/>
      <c r="C154" s="588"/>
      <c r="D154" s="588"/>
      <c r="E154" s="588"/>
      <c r="F154" s="588"/>
      <c r="G154" s="588"/>
      <c r="H154" s="588"/>
      <c r="I154" s="588"/>
      <c r="J154" s="588"/>
      <c r="K154" s="588"/>
    </row>
    <row r="155" spans="1:11" ht="86.25" customHeight="1">
      <c r="A155" s="588" t="s">
        <v>454</v>
      </c>
      <c r="B155" s="588"/>
      <c r="C155" s="588"/>
      <c r="D155" s="588"/>
      <c r="E155" s="588"/>
      <c r="F155" s="588"/>
      <c r="G155" s="588"/>
      <c r="H155" s="588"/>
      <c r="I155" s="588"/>
      <c r="J155" s="588"/>
      <c r="K155" s="588"/>
    </row>
    <row r="156" spans="1:11" ht="63" customHeight="1">
      <c r="A156" s="588" t="s">
        <v>455</v>
      </c>
      <c r="B156" s="588"/>
      <c r="C156" s="588"/>
      <c r="D156" s="588"/>
      <c r="E156" s="588"/>
      <c r="F156" s="588"/>
      <c r="G156" s="588"/>
      <c r="H156" s="588"/>
      <c r="I156" s="588"/>
      <c r="J156" s="588"/>
      <c r="K156" s="588"/>
    </row>
    <row r="157" spans="1:11" ht="15" customHeight="1">
      <c r="A157" s="355"/>
      <c r="B157" s="349"/>
      <c r="C157" s="349"/>
      <c r="D157" s="349"/>
      <c r="E157" s="349"/>
      <c r="F157" s="349"/>
    </row>
    <row r="158" spans="1:11" ht="76.5" customHeight="1">
      <c r="A158" s="587" t="s">
        <v>404</v>
      </c>
      <c r="B158" s="588"/>
      <c r="C158" s="588"/>
      <c r="D158" s="588"/>
      <c r="E158" s="588"/>
      <c r="F158" s="588"/>
      <c r="G158" s="588"/>
      <c r="H158" s="588"/>
      <c r="I158" s="588"/>
      <c r="J158" s="588"/>
      <c r="K158" s="588"/>
    </row>
    <row r="159" spans="1:11" ht="15" customHeight="1">
      <c r="A159" s="349"/>
      <c r="B159" s="349"/>
      <c r="C159" s="349"/>
      <c r="D159" s="349"/>
      <c r="E159" s="349"/>
      <c r="F159" s="349"/>
    </row>
    <row r="160" spans="1:11" ht="45" customHeight="1">
      <c r="A160" s="588" t="s">
        <v>456</v>
      </c>
      <c r="B160" s="588"/>
      <c r="C160" s="588"/>
      <c r="D160" s="588"/>
      <c r="E160" s="588"/>
      <c r="F160" s="588"/>
      <c r="G160" s="588"/>
      <c r="H160" s="588"/>
      <c r="I160" s="588"/>
      <c r="J160" s="588"/>
      <c r="K160" s="588"/>
    </row>
    <row r="161" spans="1:11" ht="15" customHeight="1">
      <c r="A161" s="356"/>
      <c r="B161" s="345"/>
      <c r="C161" s="345"/>
      <c r="D161" s="345"/>
      <c r="E161" s="345"/>
      <c r="F161" s="345"/>
      <c r="G161" s="345"/>
      <c r="H161" s="345"/>
      <c r="I161" s="345"/>
      <c r="J161" s="345"/>
      <c r="K161" s="345"/>
    </row>
    <row r="162" spans="1:11" ht="30" customHeight="1">
      <c r="A162" s="588" t="s">
        <v>354</v>
      </c>
      <c r="B162" s="588"/>
      <c r="C162" s="588"/>
      <c r="D162" s="588"/>
      <c r="E162" s="588"/>
      <c r="F162" s="588"/>
      <c r="G162" s="588"/>
      <c r="H162" s="588"/>
      <c r="I162" s="588"/>
      <c r="J162" s="588"/>
      <c r="K162" s="588"/>
    </row>
    <row r="163" spans="1:11" ht="30" customHeight="1">
      <c r="A163" s="588" t="s">
        <v>360</v>
      </c>
      <c r="B163" s="588"/>
      <c r="C163" s="588"/>
      <c r="D163" s="588"/>
      <c r="E163" s="588"/>
      <c r="F163" s="588"/>
      <c r="G163" s="588"/>
      <c r="H163" s="588"/>
      <c r="I163" s="588"/>
      <c r="J163" s="588"/>
      <c r="K163" s="588"/>
    </row>
    <row r="164" spans="1:11" ht="15" customHeight="1">
      <c r="A164" s="361" t="s">
        <v>346</v>
      </c>
      <c r="B164" s="362"/>
      <c r="C164" s="362"/>
      <c r="D164" s="362"/>
      <c r="E164" s="362"/>
      <c r="F164" s="362"/>
      <c r="G164" s="362"/>
      <c r="H164" s="362"/>
      <c r="I164" s="362"/>
      <c r="J164" s="362"/>
      <c r="K164" s="362"/>
    </row>
    <row r="165" spans="1:11" ht="15" customHeight="1">
      <c r="A165" s="589" t="s">
        <v>347</v>
      </c>
      <c r="B165" s="589"/>
      <c r="C165" s="589"/>
      <c r="D165" s="589"/>
      <c r="E165" s="589"/>
      <c r="F165" s="589"/>
      <c r="G165" s="589"/>
      <c r="H165" s="589"/>
      <c r="I165" s="589"/>
      <c r="J165" s="589"/>
      <c r="K165" s="589"/>
    </row>
    <row r="166" spans="1:11" ht="15" customHeight="1">
      <c r="A166" s="589" t="s">
        <v>348</v>
      </c>
      <c r="B166" s="589"/>
      <c r="C166" s="589"/>
      <c r="D166" s="589"/>
      <c r="E166" s="589"/>
      <c r="F166" s="589"/>
      <c r="G166" s="589"/>
      <c r="H166" s="589"/>
      <c r="I166" s="589"/>
      <c r="J166" s="589"/>
      <c r="K166" s="589"/>
    </row>
    <row r="167" spans="1:11" ht="30" customHeight="1">
      <c r="A167" s="589" t="s">
        <v>349</v>
      </c>
      <c r="B167" s="589"/>
      <c r="C167" s="589"/>
      <c r="D167" s="589"/>
      <c r="E167" s="589"/>
      <c r="F167" s="589"/>
      <c r="G167" s="589"/>
      <c r="H167" s="589"/>
      <c r="I167" s="589"/>
      <c r="J167" s="589"/>
      <c r="K167" s="589"/>
    </row>
    <row r="168" spans="1:11" ht="15" customHeight="1">
      <c r="A168" s="589" t="s">
        <v>350</v>
      </c>
      <c r="B168" s="589"/>
      <c r="C168" s="589"/>
      <c r="D168" s="589"/>
      <c r="E168" s="589"/>
      <c r="F168" s="589"/>
      <c r="G168" s="589"/>
      <c r="H168" s="589"/>
      <c r="I168" s="589"/>
      <c r="J168" s="589"/>
      <c r="K168" s="589"/>
    </row>
    <row r="169" spans="1:11" ht="30" customHeight="1">
      <c r="A169" s="589" t="s">
        <v>351</v>
      </c>
      <c r="B169" s="589"/>
      <c r="C169" s="589"/>
      <c r="D169" s="589"/>
      <c r="E169" s="589"/>
      <c r="F169" s="589"/>
      <c r="G169" s="589"/>
      <c r="H169" s="589"/>
      <c r="I169" s="589"/>
      <c r="J169" s="589"/>
      <c r="K169" s="589"/>
    </row>
    <row r="170" spans="1:11" ht="15" customHeight="1">
      <c r="A170" s="589" t="s">
        <v>352</v>
      </c>
      <c r="B170" s="589"/>
      <c r="C170" s="589"/>
      <c r="D170" s="589"/>
      <c r="E170" s="589"/>
      <c r="F170" s="589"/>
      <c r="G170" s="589"/>
      <c r="H170" s="589"/>
      <c r="I170" s="589"/>
      <c r="J170" s="589"/>
      <c r="K170" s="589"/>
    </row>
    <row r="171" spans="1:11" ht="42.75" customHeight="1">
      <c r="A171" s="589" t="s">
        <v>353</v>
      </c>
      <c r="B171" s="589"/>
      <c r="C171" s="589"/>
      <c r="D171" s="589"/>
      <c r="E171" s="589"/>
      <c r="F171" s="589"/>
      <c r="G171" s="589"/>
      <c r="H171" s="589"/>
      <c r="I171" s="589"/>
      <c r="J171" s="589"/>
      <c r="K171" s="589"/>
    </row>
    <row r="172" spans="1:11" ht="45" customHeight="1">
      <c r="A172" s="588" t="s">
        <v>355</v>
      </c>
      <c r="B172" s="588"/>
      <c r="C172" s="588"/>
      <c r="D172" s="588"/>
      <c r="E172" s="588"/>
      <c r="F172" s="588"/>
      <c r="G172" s="588"/>
      <c r="H172" s="588"/>
      <c r="I172" s="588"/>
      <c r="J172" s="588"/>
      <c r="K172" s="588"/>
    </row>
    <row r="173" spans="1:11" ht="30" customHeight="1">
      <c r="A173" s="588" t="s">
        <v>356</v>
      </c>
      <c r="B173" s="588"/>
      <c r="C173" s="588"/>
      <c r="D173" s="588"/>
      <c r="E173" s="588"/>
      <c r="F173" s="588"/>
      <c r="G173" s="588"/>
      <c r="H173" s="588"/>
      <c r="I173" s="588"/>
      <c r="J173" s="588"/>
      <c r="K173" s="588"/>
    </row>
    <row r="174" spans="1:11" ht="30" customHeight="1">
      <c r="A174" s="588" t="s">
        <v>357</v>
      </c>
      <c r="B174" s="588"/>
      <c r="C174" s="588"/>
      <c r="D174" s="588"/>
      <c r="E174" s="588"/>
      <c r="F174" s="588"/>
      <c r="G174" s="588"/>
      <c r="H174" s="588"/>
      <c r="I174" s="588"/>
      <c r="J174" s="588"/>
      <c r="K174" s="588"/>
    </row>
    <row r="175" spans="1:11" ht="64.5" customHeight="1">
      <c r="A175" s="588" t="s">
        <v>358</v>
      </c>
      <c r="B175" s="588"/>
      <c r="C175" s="588"/>
      <c r="D175" s="588"/>
      <c r="E175" s="588"/>
      <c r="F175" s="588"/>
      <c r="G175" s="588"/>
      <c r="H175" s="588"/>
      <c r="I175" s="588"/>
      <c r="J175" s="588"/>
      <c r="K175" s="588"/>
    </row>
    <row r="176" spans="1:11" ht="44.25" customHeight="1">
      <c r="A176" s="588" t="s">
        <v>359</v>
      </c>
      <c r="B176" s="588"/>
      <c r="C176" s="588"/>
      <c r="D176" s="588"/>
      <c r="E176" s="588"/>
      <c r="F176" s="588"/>
      <c r="G176" s="588"/>
      <c r="H176" s="588"/>
      <c r="I176" s="588"/>
      <c r="J176" s="588"/>
      <c r="K176" s="588"/>
    </row>
    <row r="177" spans="1:11">
      <c r="A177" s="356"/>
      <c r="B177" s="345"/>
      <c r="C177" s="345"/>
      <c r="D177" s="345"/>
      <c r="E177" s="345"/>
      <c r="F177" s="345"/>
      <c r="G177" s="345"/>
      <c r="H177" s="345"/>
      <c r="I177" s="345"/>
      <c r="J177" s="345"/>
      <c r="K177" s="345"/>
    </row>
    <row r="178" spans="1:11" ht="45.75" customHeight="1">
      <c r="A178" s="587" t="s">
        <v>474</v>
      </c>
      <c r="B178" s="588"/>
      <c r="C178" s="588"/>
      <c r="D178" s="588"/>
      <c r="E178" s="588"/>
      <c r="F178" s="588"/>
      <c r="G178" s="588"/>
      <c r="H178" s="588"/>
      <c r="I178" s="588"/>
      <c r="J178" s="588"/>
      <c r="K178" s="588"/>
    </row>
    <row r="179" spans="1:11" ht="15" customHeight="1">
      <c r="A179" s="349"/>
      <c r="B179" s="349"/>
      <c r="C179" s="349"/>
      <c r="D179" s="349"/>
      <c r="E179" s="349"/>
      <c r="F179" s="349"/>
    </row>
    <row r="180" spans="1:11" ht="59.25" customHeight="1">
      <c r="A180" s="588" t="s">
        <v>463</v>
      </c>
      <c r="B180" s="588"/>
      <c r="C180" s="588"/>
      <c r="D180" s="588"/>
      <c r="E180" s="588"/>
      <c r="F180" s="588"/>
      <c r="G180" s="588"/>
      <c r="H180" s="588"/>
      <c r="I180" s="588"/>
      <c r="J180" s="588"/>
      <c r="K180" s="588"/>
    </row>
    <row r="181" spans="1:11" ht="15" customHeight="1">
      <c r="A181" s="420" t="s">
        <v>462</v>
      </c>
      <c r="B181" s="413"/>
      <c r="C181" s="413"/>
      <c r="D181" s="413"/>
      <c r="E181" s="413"/>
      <c r="F181" s="413"/>
      <c r="G181" s="413"/>
      <c r="H181" s="413"/>
      <c r="I181" s="413"/>
      <c r="J181" s="413"/>
      <c r="K181" s="413"/>
    </row>
    <row r="182" spans="1:11" ht="15" customHeight="1">
      <c r="A182" s="357"/>
      <c r="B182" s="349"/>
      <c r="C182" s="349"/>
      <c r="D182" s="349"/>
      <c r="E182" s="349"/>
      <c r="F182" s="349"/>
    </row>
    <row r="183" spans="1:11" ht="60" customHeight="1">
      <c r="A183" s="588" t="s">
        <v>342</v>
      </c>
      <c r="B183" s="588"/>
      <c r="C183" s="588"/>
      <c r="D183" s="588"/>
      <c r="E183" s="588"/>
      <c r="F183" s="588"/>
      <c r="G183" s="588"/>
      <c r="H183" s="588"/>
      <c r="I183" s="588"/>
      <c r="J183" s="588"/>
      <c r="K183" s="588"/>
    </row>
    <row r="184" spans="1:11">
      <c r="A184" s="358"/>
      <c r="B184" s="349"/>
      <c r="C184" s="349"/>
      <c r="D184" s="349"/>
      <c r="E184" s="349"/>
      <c r="F184" s="349"/>
    </row>
    <row r="185" spans="1:11" ht="15">
      <c r="A185" s="359" t="s">
        <v>361</v>
      </c>
    </row>
    <row r="186" spans="1:11" ht="15" customHeight="1">
      <c r="A186" s="315" t="str">
        <f>+"New South Wales Criminal Courts Statistics " &amp;'Table Of Contents'!D$2</f>
        <v>New South Wales Criminal Courts Statistics June 2022</v>
      </c>
    </row>
    <row r="187" spans="1:11" ht="15">
      <c r="A187" s="360"/>
    </row>
    <row r="188" spans="1:11" ht="15">
      <c r="A188" s="360" t="s">
        <v>457</v>
      </c>
    </row>
    <row r="189" spans="1:11" ht="15">
      <c r="A189" s="359" t="s">
        <v>458</v>
      </c>
    </row>
    <row r="190" spans="1:11" ht="15">
      <c r="A190" s="359" t="s">
        <v>459</v>
      </c>
    </row>
    <row r="191" spans="1:11" ht="15">
      <c r="A191" s="436"/>
    </row>
  </sheetData>
  <mergeCells count="112">
    <mergeCell ref="A5:K5"/>
    <mergeCell ref="A8:K8"/>
    <mergeCell ref="A9:K9"/>
    <mergeCell ref="A12:K12"/>
    <mergeCell ref="A13:K13"/>
    <mergeCell ref="A15:K15"/>
    <mergeCell ref="A17:K17"/>
    <mergeCell ref="A21:K21"/>
    <mergeCell ref="A23:K23"/>
    <mergeCell ref="A26:K26"/>
    <mergeCell ref="A29:K29"/>
    <mergeCell ref="A32:K32"/>
    <mergeCell ref="A39:K39"/>
    <mergeCell ref="A60:K60"/>
    <mergeCell ref="A61:K61"/>
    <mergeCell ref="A62:K62"/>
    <mergeCell ref="A56:K56"/>
    <mergeCell ref="A63:K63"/>
    <mergeCell ref="A64:K64"/>
    <mergeCell ref="A66:K66"/>
    <mergeCell ref="A41:K41"/>
    <mergeCell ref="A43:K43"/>
    <mergeCell ref="A45:K45"/>
    <mergeCell ref="A49:K49"/>
    <mergeCell ref="A54:K54"/>
    <mergeCell ref="A58:K58"/>
    <mergeCell ref="A79:K79"/>
    <mergeCell ref="A81:K81"/>
    <mergeCell ref="A83:K83"/>
    <mergeCell ref="A84:K84"/>
    <mergeCell ref="A85:K85"/>
    <mergeCell ref="A88:K88"/>
    <mergeCell ref="A68:K68"/>
    <mergeCell ref="A70:K70"/>
    <mergeCell ref="A71:K71"/>
    <mergeCell ref="A73:K73"/>
    <mergeCell ref="A75:K75"/>
    <mergeCell ref="A77:K77"/>
    <mergeCell ref="A86:K86"/>
    <mergeCell ref="A100:K100"/>
    <mergeCell ref="A102:K102"/>
    <mergeCell ref="A104:K104"/>
    <mergeCell ref="A106:K106"/>
    <mergeCell ref="A89:K89"/>
    <mergeCell ref="A90:K90"/>
    <mergeCell ref="A91:K91"/>
    <mergeCell ref="A94:K94"/>
    <mergeCell ref="A96:K96"/>
    <mergeCell ref="A98:K98"/>
    <mergeCell ref="A92:K92"/>
    <mergeCell ref="A115:K115"/>
    <mergeCell ref="A116:K116"/>
    <mergeCell ref="A117:K117"/>
    <mergeCell ref="A118:K118"/>
    <mergeCell ref="A119:K119"/>
    <mergeCell ref="A120:K120"/>
    <mergeCell ref="A108:K108"/>
    <mergeCell ref="A110:K110"/>
    <mergeCell ref="A112:K112"/>
    <mergeCell ref="A114:K114"/>
    <mergeCell ref="A127:K127"/>
    <mergeCell ref="A128:K128"/>
    <mergeCell ref="A131:K131"/>
    <mergeCell ref="A132:K132"/>
    <mergeCell ref="A135:K135"/>
    <mergeCell ref="A121:K121"/>
    <mergeCell ref="A122:K122"/>
    <mergeCell ref="A123:K123"/>
    <mergeCell ref="A124:K124"/>
    <mergeCell ref="A125:K125"/>
    <mergeCell ref="A126:K126"/>
    <mergeCell ref="A133:K133"/>
    <mergeCell ref="A134:K134"/>
    <mergeCell ref="A140:K140"/>
    <mergeCell ref="A141:K141"/>
    <mergeCell ref="A142:K142"/>
    <mergeCell ref="A143:K143"/>
    <mergeCell ref="A144:K144"/>
    <mergeCell ref="A136:K136"/>
    <mergeCell ref="A137:K137"/>
    <mergeCell ref="A138:K138"/>
    <mergeCell ref="A139:K139"/>
    <mergeCell ref="A152:K152"/>
    <mergeCell ref="A153:K153"/>
    <mergeCell ref="A154:K154"/>
    <mergeCell ref="A155:K155"/>
    <mergeCell ref="A145:K145"/>
    <mergeCell ref="A146:K146"/>
    <mergeCell ref="A147:K147"/>
    <mergeCell ref="A149:K149"/>
    <mergeCell ref="A150:K150"/>
    <mergeCell ref="A151:K151"/>
    <mergeCell ref="A165:K165"/>
    <mergeCell ref="A166:K166"/>
    <mergeCell ref="A167:K167"/>
    <mergeCell ref="A168:K168"/>
    <mergeCell ref="A169:K169"/>
    <mergeCell ref="A170:K170"/>
    <mergeCell ref="A156:K156"/>
    <mergeCell ref="A158:K158"/>
    <mergeCell ref="A160:K160"/>
    <mergeCell ref="A162:K162"/>
    <mergeCell ref="A163:K163"/>
    <mergeCell ref="A178:K178"/>
    <mergeCell ref="A180:K180"/>
    <mergeCell ref="A183:K183"/>
    <mergeCell ref="A171:K171"/>
    <mergeCell ref="A172:K172"/>
    <mergeCell ref="A173:K173"/>
    <mergeCell ref="A174:K174"/>
    <mergeCell ref="A175:K175"/>
    <mergeCell ref="A176:K176"/>
  </mergeCells>
  <hyperlinks>
    <hyperlink ref="A1" location="'Table Of Contents'!C6" display="return to table of contents" xr:uid="{00000000-0004-0000-1600-000000000000}"/>
    <hyperlink ref="A181" r:id="rId1" xr:uid="{00000000-0004-0000-1600-000001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OCSAR Publication" ma:contentTypeID="0x010100A4F8BB38C841C048A99A73BDF778CB2A" ma:contentTypeVersion="41" ma:contentTypeDescription="Used by publications and reports by BOCSAR only." ma:contentTypeScope="" ma:versionID="6cf070ab5eafdeefec41e1770aa1a534">
  <xsd:schema xmlns:xsd="http://www.w3.org/2001/XMLSchema" xmlns:xs="http://www.w3.org/2001/XMLSchema" xmlns:p="http://schemas.microsoft.com/office/2006/metadata/properties" xmlns:ns1="http://schemas.microsoft.com/sharepoint/v3" xmlns:ns2="73698297-2185-4948-8464-43a764ec9ef2" xmlns:ns4="7682a661-0ade-4637-84c8-77ce31dee783" targetNamespace="http://schemas.microsoft.com/office/2006/metadata/properties" ma:root="true" ma:fieldsID="b479c45036c2a13b99693b5fc0118270" ns1:_="" ns2:_="" ns4:_="">
    <xsd:import namespace="http://schemas.microsoft.com/sharepoint/v3"/>
    <xsd:import namespace="73698297-2185-4948-8464-43a764ec9ef2"/>
    <xsd:import namespace="7682a661-0ade-4637-84c8-77ce31dee783"/>
    <xsd:element name="properties">
      <xsd:complexType>
        <xsd:sequence>
          <xsd:element name="documentManagement">
            <xsd:complexType>
              <xsd:all>
                <xsd:element ref="ns2:Pub_x0020_ID" minOccurs="0"/>
                <xsd:element ref="ns2:Type_x0020_of_x0020_Publication" minOccurs="0"/>
                <xsd:element ref="ns2:Issue_x0020_number" minOccurs="0"/>
                <xsd:element ref="ns2:Publication_x0020_Full_x0020_Date" minOccurs="0"/>
                <xsd:element ref="ns2:Author0" minOccurs="0"/>
                <xsd:element ref="ns2:Subject_x0020_link" minOccurs="0"/>
                <xsd:element ref="ns2:Abstract" minOccurs="0"/>
                <xsd:element ref="ns2:Aim" minOccurs="0"/>
                <xsd:element ref="ns2:Background" minOccurs="0"/>
                <xsd:element ref="ns2:Key_x0020_findings" minOccurs="0"/>
                <xsd:element ref="ns2:Method" minOccurs="0"/>
                <xsd:element ref="ns2:Results" minOccurs="0"/>
                <xsd:element ref="ns2:Conclusion" minOccurs="0"/>
                <xsd:element ref="ns2:Publication_x0020_Title" minOccurs="0"/>
                <xsd:element ref="ns2:Full_x0020_report" minOccurs="0"/>
                <xsd:element ref="ns2:Media_x0020_release" minOccurs="0"/>
                <xsd:element ref="ns2:Image" minOccurs="0"/>
                <xsd:element ref="ns2:Statistics" minOccurs="0"/>
                <xsd:element ref="ns1:PublishingStartDate" minOccurs="0"/>
                <xsd:element ref="ns2:ne8158a489a9473f9c54eecb4c21131b" minOccurs="0"/>
                <xsd:element ref="ns2:bc56bdda6a6a44c48d8cfdd96ad4c147" minOccurs="0"/>
                <xsd:element ref="ns4:TaxCatchAll"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698297-2185-4948-8464-43a764ec9ef2" elementFormDefault="qualified">
    <xsd:import namespace="http://schemas.microsoft.com/office/2006/documentManagement/types"/>
    <xsd:import namespace="http://schemas.microsoft.com/office/infopath/2007/PartnerControls"/>
    <xsd:element name="Pub_x0020_ID" ma:index="2" nillable="true" ma:displayName="Pub ID" ma:description="Publication ID - internal use only, for filtering within web parts, not to be displayed on we pages" ma:internalName="Pub_x0020_ID">
      <xsd:simpleType>
        <xsd:restriction base="dms:Text">
          <xsd:maxLength value="255"/>
        </xsd:restriction>
      </xsd:simpleType>
    </xsd:element>
    <xsd:element name="Type_x0020_of_x0020_Publication" ma:index="3" nillable="true" ma:displayName="Type of Publication" ma:description="Type of Publication/Report" ma:format="Dropdown" ma:internalName="Type_x0020_of_x0020_Publication">
      <xsd:simpleType>
        <xsd:restriction base="dms:Choice">
          <xsd:enumeration value="Affiliated publication"/>
          <xsd:enumeration value="Alcohol Studies Bulletin"/>
          <xsd:enumeration value="Bureau Brief"/>
          <xsd:enumeration value="Crime and Justice Bulletin"/>
          <xsd:enumeration value="General Report Series"/>
          <xsd:enumeration value="Legislative Evaluation"/>
          <xsd:enumeration value="Map"/>
          <xsd:enumeration value="NSW Criminal Courts Statistics"/>
          <xsd:enumeration value="NSW Custody Statistics"/>
          <xsd:enumeration value="NSW Recorded Crime Statistics"/>
          <xsd:enumeration value="Recorded Crime Audit"/>
          <xsd:enumeration value="Statistical Bulletin"/>
          <xsd:enumeration value="Statistical Report"/>
          <xsd:enumeration value="Sydney Coroners' Courts Statistics"/>
        </xsd:restriction>
      </xsd:simpleType>
    </xsd:element>
    <xsd:element name="Issue_x0020_number" ma:index="4" nillable="true" ma:displayName="Issue number" ma:description="Enter the Issue number ONLY if the Type of Publication is a Crime and Justice Bulletin, Bureau Brief, Alcohol Studies Bulletin, Legislative Evaluation, Statistical Bulletin, or Statistical Report. e.g. for CJB123, enter &quot;123&quot; as the Issue number.&#10;&#10;To be shown within the metadata on the publication's summary pages. Data is to be combined with the &quot;Type of publication&quot; field to become &quot;Report type&quot; on the front-end of the website." ma:internalName="Issue_x0020_number">
      <xsd:simpleType>
        <xsd:restriction base="dms:Text">
          <xsd:maxLength value="255"/>
        </xsd:restriction>
      </xsd:simpleType>
    </xsd:element>
    <xsd:element name="Publication_x0020_Full_x0020_Date" ma:index="6" nillable="true" ma:displayName="Publication Full Date" ma:description="Exact Publication date of the report&#10;(NOTE: enter the first day of month if exact day is unknown)" ma:format="DateOnly" ma:internalName="Publication_x0020_Full_x0020_Date">
      <xsd:simpleType>
        <xsd:restriction base="dms:DateTime"/>
      </xsd:simpleType>
    </xsd:element>
    <xsd:element name="Author0" ma:index="12" nillable="true" ma:displayName="Author" ma:description="Author/s of the publication - order by magnitude of contribution" ma:internalName="Author0">
      <xsd:simpleType>
        <xsd:restriction base="dms:Text">
          <xsd:maxLength value="255"/>
        </xsd:restriction>
      </xsd:simpleType>
    </xsd:element>
    <xsd:element name="Subject_x0020_link" ma:index="13" nillable="true" ma:displayName="Subject" ma:list="{7551e0f6-e153-4c6f-bb3b-67ddadc18f84}" ma:internalName="Subject_x0020_link" ma:showField="Title">
      <xsd:complexType>
        <xsd:complexContent>
          <xsd:extension base="dms:MultiChoiceLookup">
            <xsd:sequence>
              <xsd:element name="Value" type="dms:Lookup" maxOccurs="unbounded" minOccurs="0" nillable="true"/>
            </xsd:sequence>
          </xsd:extension>
        </xsd:complexContent>
      </xsd:complexType>
    </xsd:element>
    <xsd:element name="Abstract" ma:index="15" nillable="true" ma:displayName="Abstract" ma:description="Abstract or Summary for publications prior to 2010" ma:internalName="Abstract">
      <xsd:simpleType>
        <xsd:restriction base="dms:Note"/>
      </xsd:simpleType>
    </xsd:element>
    <xsd:element name="Aim" ma:index="16" nillable="true" ma:displayName="Aim" ma:description="Aim of the publication" ma:internalName="Aim">
      <xsd:simpleType>
        <xsd:restriction base="dms:Note"/>
      </xsd:simpleType>
    </xsd:element>
    <xsd:element name="Background" ma:index="17" nillable="true" ma:displayName="Background" ma:description="Background of the report/publication" ma:internalName="Background">
      <xsd:simpleType>
        <xsd:restriction base="dms:Note"/>
      </xsd:simpleType>
    </xsd:element>
    <xsd:element name="Key_x0020_findings" ma:index="18" nillable="true" ma:displayName="Key findings" ma:description="Key findings of the report/publication" ma:internalName="Key_x0020_findings">
      <xsd:simpleType>
        <xsd:restriction base="dms:Note"/>
      </xsd:simpleType>
    </xsd:element>
    <xsd:element name="Method" ma:index="19" nillable="true" ma:displayName="Method" ma:description="Method used in the research report" ma:internalName="Method">
      <xsd:simpleType>
        <xsd:restriction base="dms:Note"/>
      </xsd:simpleType>
    </xsd:element>
    <xsd:element name="Results" ma:index="20" nillable="true" ma:displayName="Results" ma:description="Results and outcomes of the research report" ma:internalName="Results">
      <xsd:simpleType>
        <xsd:restriction base="dms:Note"/>
      </xsd:simpleType>
    </xsd:element>
    <xsd:element name="Conclusion" ma:index="21" nillable="true" ma:displayName="Conclusion" ma:description="Conclusion of the report/publication" ma:internalName="Conclusion">
      <xsd:simpleType>
        <xsd:restriction base="dms:Note"/>
      </xsd:simpleType>
    </xsd:element>
    <xsd:element name="Publication_x0020_Title" ma:index="22" nillable="true" ma:displayName="Publication Title" ma:description="Hyperlink to the summary page of the publication which will display the metadata stored in this record" ma:format="Hyperlink" ma:internalName="Publication_x0020_Title">
      <xsd:complexType>
        <xsd:complexContent>
          <xsd:extension base="dms:URL">
            <xsd:sequence>
              <xsd:element name="Url" type="dms:ValidUrl" minOccurs="0" nillable="true"/>
              <xsd:element name="Description" type="xsd:string" nillable="true"/>
            </xsd:sequence>
          </xsd:extension>
        </xsd:complexContent>
      </xsd:complexType>
    </xsd:element>
    <xsd:element name="Full_x0020_report" ma:index="23" nillable="true" ma:displayName="Full report" ma:description="Hyperlink to the full report file - i.e. link of this file" ma:format="Hyperlink" ma:internalName="Full_x0020_report">
      <xsd:complexType>
        <xsd:complexContent>
          <xsd:extension base="dms:URL">
            <xsd:sequence>
              <xsd:element name="Url" type="dms:ValidUrl" minOccurs="0" nillable="true"/>
              <xsd:element name="Description" type="xsd:string" nillable="true"/>
            </xsd:sequence>
          </xsd:extension>
        </xsd:complexContent>
      </xsd:complexType>
    </xsd:element>
    <xsd:element name="Media_x0020_release" ma:index="24" nillable="true" ma:displayName="Media release" ma:description="Hyperlink to the media release for this publication" ma:format="Hyperlink" ma:internalName="Media_x0020_release">
      <xsd:complexType>
        <xsd:complexContent>
          <xsd:extension base="dms:URL">
            <xsd:sequence>
              <xsd:element name="Url" type="dms:ValidUrl" minOccurs="0" nillable="true"/>
              <xsd:element name="Description" type="xsd:string" nillable="true"/>
            </xsd:sequence>
          </xsd:extension>
        </xsd:complexContent>
      </xsd:complexType>
    </xsd:element>
    <xsd:element name="Image" ma:index="25" nillable="true" ma:displayName="Image" ma:description="Hyperlink of image used (DO NOT include commas in description)" ma:format="Hyperlink"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Statistics" ma:index="26" nillable="true" ma:displayName="Statistics" ma:description="Apply to Court Statistics, Crime Statistics and Custody Statistics quarterly and annual reports only. Additional links to relevant landing pages and data files." ma:list="{b97c5e48-d7f1-4aeb-a448-801602eca7ca}" ma:internalName="Statistics" ma:showField="Title">
      <xsd:complexType>
        <xsd:complexContent>
          <xsd:extension base="dms:MultiChoiceLookup">
            <xsd:sequence>
              <xsd:element name="Value" type="dms:Lookup" maxOccurs="unbounded" minOccurs="0" nillable="true"/>
            </xsd:sequence>
          </xsd:extension>
        </xsd:complexContent>
      </xsd:complexType>
    </xsd:element>
    <xsd:element name="ne8158a489a9473f9c54eecb4c21131b" ma:index="32" nillable="true" ma:displayName="Content tags_0" ma:hidden="true" ma:internalName="ne8158a489a9473f9c54eecb4c21131b">
      <xsd:simpleType>
        <xsd:restriction base="dms:Note"/>
      </xsd:simpleType>
    </xsd:element>
    <xsd:element name="bc56bdda6a6a44c48d8cfdd96ad4c147" ma:index="33" nillable="true" ma:taxonomy="true" ma:internalName="bc56bdda6a6a44c48d8cfdd96ad4c147" ma:taxonomyFieldName="DC_x002e_Type_x002e_DocType_x0020__x0028_JSMS" ma:displayName="DC.Type.DocType (JSMS)" ma:default="28;#Report|55c057c3-5c13-4ca6-8dab-3fe1e0497fe2" ma:fieldId="{bc56bdda-6a6a-44c4-8d8c-fdd96ad4c147}" ma:sspId="f6e08d11-6f9a-422e-94df-5713af838a64" ma:termSetId="b3e06974-9d97-43bf-b4dd-d0f5e0db0ed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82a661-0ade-4637-84c8-77ce31dee783"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71544a81-4f2a-458e-ab5b-bbbaec5e6e73}" ma:internalName="TaxCatchAll" ma:showField="CatchAllData" ma:web="7682a661-0ade-4637-84c8-77ce31dee7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index="1"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ey_x0020_findings xmlns="73698297-2185-4948-8464-43a764ec9ef2" xsi:nil="true"/>
    <Publication_x0020_Full_x0020_Date xmlns="73698297-2185-4948-8464-43a764ec9ef2">2022-12-14T13:00:00+00:00</Publication_x0020_Full_x0020_Date>
    <Conclusion xmlns="73698297-2185-4948-8464-43a764ec9ef2" xsi:nil="true"/>
    <TaxCatchAll xmlns="7682a661-0ade-4637-84c8-77ce31dee783">
      <Value>28</Value>
      <Value>109</Value>
    </TaxCatchAll>
    <Abstract xmlns="73698297-2185-4948-8464-43a764ec9ef2">In the 12 months to June 2022 the NSW Criminal Courts finalised 6% fewer appearances than in the previous 12-month period and 6% fewer than in the years prior to the pandemic (2017/18 and 2018/19). Contributing to the low number in the most recent year was below-average finalisations in the third quarter of 2021 due to the pandemic.  In 2021/22 the median time to finalise a defended hearing in the Local Court rose to 279 days from arrest to finalisation; this is an 82 day increase from median time to finalisation in 2017/18 (197 days).
Sentencing figures show a reduction in both the number and percentage of proven defendants receiving a prison sentence in 2021/22. 
</Abstract>
    <bc56bdda6a6a44c48d8cfdd96ad4c147 xmlns="73698297-2185-4948-8464-43a764ec9ef2">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55c057c3-5c13-4ca6-8dab-3fe1e0497fe2</TermId>
        </TermInfo>
      </Terms>
    </bc56bdda6a6a44c48d8cfdd96ad4c147>
    <Author0 xmlns="73698297-2185-4948-8464-43a764ec9ef2">NSW Bureau of Crime Statistics and Research</Author0>
    <Publication_x0020_Title xmlns="73698297-2185-4948-8464-43a764ec9ef2">
      <Url>https://www.bocsar.nsw.gov.au/Pages/bocsar_publication/Pub_Summary/CCS-Annual/Criminal-Court-Statistics-Jun-2022.aspx</Url>
      <Description>NSW Criminal Courts Statistics Jul 2017 - Jun 2022</Description>
    </Publication_x0020_Title>
    <Statistics xmlns="73698297-2185-4948-8464-43a764ec9ef2">
      <Value>1</Value>
    </Statistics>
    <ne8158a489a9473f9c54eecb4c21131b xmlns="73698297-2185-4948-8464-43a764ec9ef2" xsi:nil="true"/>
    <Type_x0020_of_x0020_Publication xmlns="73698297-2185-4948-8464-43a764ec9ef2">NSW Criminal Courts Statistics</Type_x0020_of_x0020_Publication>
    <Image xmlns="73698297-2185-4948-8464-43a764ec9ef2">
      <Url xsi:nil="true"/>
      <Description xsi:nil="true"/>
    </Image>
    <Method xmlns="73698297-2185-4948-8464-43a764ec9ef2" xsi:nil="true"/>
    <Media_x0020_release xmlns="73698297-2185-4948-8464-43a764ec9ef2">
      <Url>https://www.bocsar.nsw.gov.au/Pages/bocsar_media_releases/2022/mr-NSW-Criminal-Courts-Statistics-Jun-2022.aspx</Url>
      <Description>Media Release</Description>
    </Media_x0020_release>
    <PublishingExpirationDate xmlns="http://schemas.microsoft.com/sharepoint/v3" xsi:nil="true"/>
    <Issue_x0020_number xmlns="73698297-2185-4948-8464-43a764ec9ef2">CCS2022Q2</Issue_x0020_number>
    <PublishingStartDate xmlns="http://schemas.microsoft.com/sharepoint/v3">2022-12-14T17:45:00+00:00</PublishingStartDate>
    <Subject_x0020_link xmlns="73698297-2185-4948-8464-43a764ec9ef2">
      <Value>13</Value>
    </Subject_x0020_link>
    <Results xmlns="73698297-2185-4948-8464-43a764ec9ef2" xsi:nil="true"/>
    <Full_x0020_report xmlns="73698297-2185-4948-8464-43a764ec9ef2">
      <Url>https://www.bocsar.nsw.gov.au/Publications/CCS-Annual/New%20South%20Wales%20Criminal%20Courts%20Statistics%20Jul%202017-Jun%202022.xlsx</Url>
      <Description>Full report (xlsx)</Description>
    </Full_x0020_report>
    <Pub_x0020_ID xmlns="73698297-2185-4948-8464-43a764ec9ef2">CCS2022Q2</Pub_x0020_ID>
    <Background xmlns="73698297-2185-4948-8464-43a764ec9ef2" xsi:nil="true"/>
    <Aim xmlns="73698297-2185-4948-8464-43a764ec9ef2" xsi:nil="true"/>
  </documentManagement>
</p:properties>
</file>

<file path=customXml/itemProps1.xml><?xml version="1.0" encoding="utf-8"?>
<ds:datastoreItem xmlns:ds="http://schemas.openxmlformats.org/officeDocument/2006/customXml" ds:itemID="{B7B2158E-77B0-4FC7-9CEA-70832FB743D9}"/>
</file>

<file path=customXml/itemProps2.xml><?xml version="1.0" encoding="utf-8"?>
<ds:datastoreItem xmlns:ds="http://schemas.openxmlformats.org/officeDocument/2006/customXml" ds:itemID="{EEF96543-450A-497D-ABDE-17AC3A6DECAB}"/>
</file>

<file path=customXml/itemProps3.xml><?xml version="1.0" encoding="utf-8"?>
<ds:datastoreItem xmlns:ds="http://schemas.openxmlformats.org/officeDocument/2006/customXml" ds:itemID="{A8FC2B12-E2F5-4207-AF67-A1160CB214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Table Of Contents</vt:lpstr>
      <vt:lpstr>1-Summarybyyear</vt:lpstr>
      <vt:lpstr>2-detailedoffence-outcome</vt:lpstr>
      <vt:lpstr>3-Outcome</vt:lpstr>
      <vt:lpstr>4-Outcome by bail</vt:lpstr>
      <vt:lpstr>5-penalty</vt:lpstr>
      <vt:lpstr>5a-detailedpenalty</vt:lpstr>
      <vt:lpstr>6-CourtDelay</vt:lpstr>
      <vt:lpstr>7-AVOs</vt:lpstr>
      <vt:lpstr>8-Appeals</vt:lpstr>
      <vt:lpstr>9-DV-CSOdetailedoffence</vt:lpstr>
      <vt:lpstr>10-DV-CSOpenalty</vt:lpstr>
      <vt:lpstr>10a-DV-CSOdetailedpenalty</vt:lpstr>
      <vt:lpstr>11-Aboriginal summary by year</vt:lpstr>
      <vt:lpstr>12-Aboriginal detailed offence</vt:lpstr>
      <vt:lpstr>13-Aboriginal DV-CSOdetailedoff</vt:lpstr>
      <vt:lpstr>14-Aboriginal penalty</vt:lpstr>
      <vt:lpstr>14a-Aboriginal detailedpenalty</vt:lpstr>
      <vt:lpstr>15-Aboriginal DV-CSOpenalty</vt:lpstr>
      <vt:lpstr>15a-Aboriginal DV-CSOpenalty</vt:lpstr>
      <vt:lpstr>16-Number-Percent-custody</vt:lpstr>
      <vt:lpstr>17-Custody-Length</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Criminal Courts Statistics Jul 2017 - Jun 2022</dc:title>
  <dc:creator>dgoh0</dc:creator>
  <cp:keywords>Court statistics</cp:keywords>
  <cp:lastModifiedBy>Derek Goh</cp:lastModifiedBy>
  <cp:revision>1</cp:revision>
  <cp:lastPrinted>2022-11-16T00:48:55Z</cp:lastPrinted>
  <dcterms:created xsi:type="dcterms:W3CDTF">2015-07-27T03:28:02Z</dcterms:created>
  <dcterms:modified xsi:type="dcterms:W3CDTF">2022-11-16T00:56:19Z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0x010100A4F8BB38C841C048A99A73BDF778CB2A</vt:lpwstr>
  </property>
  <property fmtid="{D5CDD505-2E9C-101B-9397-08002B2CF9AE}" pid="3" name="Content tags">
    <vt:lpwstr>109;#Court statistics|2ebb5eb7-b78d-4c24-975c-a70ade75a57f</vt:lpwstr>
  </property>
  <property fmtid="{D5CDD505-2E9C-101B-9397-08002B2CF9AE}" pid="4" name="DC.Type.DocType (JSMS">
    <vt:lpwstr>28;#Report|55c057c3-5c13-4ca6-8dab-3fe1e0497fe2</vt:lpwstr>
  </property>
  <property fmtid="{D5CDD505-2E9C-101B-9397-08002B2CF9AE}" pid="5" name="ne8158a489a9473f9c54eecb4c21131b0">
    <vt:lpwstr>Court statistics|2ebb5eb7-b78d-4c24-975c-a70ade75a57f</vt:lpwstr>
  </property>
</Properties>
</file>